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17769298-2BD8-4DB0-80EB-50F1483ECFB5}" xr6:coauthVersionLast="47" xr6:coauthVersionMax="47" xr10:uidLastSave="{00000000-0000-0000-0000-000000000000}"/>
  <bookViews>
    <workbookView xWindow="-120" yWindow="-120" windowWidth="29040" windowHeight="15840" tabRatio="914" activeTab="8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ID">OFFSET(Chemie!$A$2,0,0,COUNTA(Chemie!$A:$A)-1)</definedName>
    <definedName name="DEPV_AUSWAHL">OFFSET('Auswahl Listen'!$M$2,0,0,COUNTA('Auswahl Listen'!$M:$M)-1)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xterneDaten_1" localSheetId="3" hidden="1">PROBE_GESAMT!$A$1:$C$4</definedName>
    <definedName name="ExterneDaten_1" localSheetId="6" hidden="1">Probe_Kombiniert!$A$1:$AK$19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Untersuchung_Kombiniert!$A$1:$AO$11</definedName>
    <definedName name="ExterneDaten_3" localSheetId="1" hidden="1">DATENSATZ!$A$1:$DJ$19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E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" i="9" l="1"/>
  <c r="Y3" i="9"/>
  <c r="Y4" i="9"/>
  <c r="Y5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26" i="9"/>
  <c r="Y27" i="9"/>
  <c r="Y28" i="9"/>
  <c r="Y29" i="9"/>
  <c r="X2" i="9" a="1"/>
  <c r="X2" i="9" s="1"/>
  <c r="X3" i="9" a="1"/>
  <c r="X3" i="9" s="1"/>
  <c r="X4" i="9" a="1"/>
  <c r="X4" i="9" s="1"/>
  <c r="X5" i="9" a="1"/>
  <c r="X5" i="9" s="1"/>
  <c r="X6" i="9" a="1"/>
  <c r="X6" i="9" s="1"/>
  <c r="X7" i="9" a="1"/>
  <c r="X7" i="9" s="1"/>
  <c r="X8" i="9" a="1"/>
  <c r="X8" i="9" s="1"/>
  <c r="X9" i="9" a="1"/>
  <c r="X9" i="9" s="1"/>
  <c r="X10" i="9" a="1"/>
  <c r="X10" i="9" s="1"/>
  <c r="X11" i="9" a="1"/>
  <c r="X11" i="9" s="1"/>
  <c r="X12" i="9" a="1"/>
  <c r="X12" i="9" s="1"/>
  <c r="X13" i="9" a="1"/>
  <c r="X13" i="9" s="1"/>
  <c r="X14" i="9" a="1"/>
  <c r="X14" i="9" s="1"/>
  <c r="X15" i="9" a="1"/>
  <c r="X15" i="9" s="1"/>
  <c r="X16" i="9" a="1"/>
  <c r="X16" i="9" s="1"/>
  <c r="X17" i="9" a="1"/>
  <c r="X17" i="9" s="1"/>
  <c r="X18" i="9" a="1"/>
  <c r="X18" i="9" s="1"/>
  <c r="X19" i="9" a="1"/>
  <c r="X19" i="9" s="1"/>
  <c r="X20" i="9" a="1"/>
  <c r="X20" i="9" s="1"/>
  <c r="X21" i="9" a="1"/>
  <c r="X21" i="9" s="1"/>
  <c r="X22" i="9" a="1"/>
  <c r="X22" i="9" s="1"/>
  <c r="X23" i="9" a="1"/>
  <c r="X23" i="9" s="1"/>
  <c r="X24" i="9" a="1"/>
  <c r="X24" i="9" s="1"/>
  <c r="X25" i="9" a="1"/>
  <c r="X25" i="9" s="1"/>
  <c r="X26" i="9" a="1"/>
  <c r="X26" i="9" s="1"/>
  <c r="X27" i="9" a="1"/>
  <c r="X27" i="9" s="1"/>
  <c r="X28" i="9" a="1"/>
  <c r="X28" i="9" s="1"/>
  <c r="X29" i="9" a="1"/>
  <c r="X29" i="9" s="1"/>
  <c r="B4" i="17"/>
  <c r="A9" i="16"/>
  <c r="A8" i="16"/>
  <c r="A7" i="16"/>
  <c r="A6" i="16"/>
  <c r="A3" i="16"/>
  <c r="A4" i="16"/>
  <c r="A5" i="16"/>
  <c r="L20" i="9" a="1"/>
  <c r="L20" i="9" l="1"/>
  <c r="L21" i="9" a="1"/>
  <c r="L21" i="9" l="1"/>
  <c r="K21" i="9" s="1"/>
  <c r="K20" i="9"/>
  <c r="L22" i="9" a="1"/>
  <c r="L22" i="9" l="1"/>
  <c r="L23" i="9" a="1"/>
  <c r="L23" i="9" l="1"/>
  <c r="K22" i="9"/>
  <c r="A4" i="17"/>
  <c r="E2" i="11"/>
  <c r="E3" i="11"/>
  <c r="E4" i="11"/>
  <c r="E5" i="11"/>
  <c r="E2" i="10"/>
  <c r="E3" i="10"/>
  <c r="A9" i="18"/>
  <c r="B9" i="18"/>
  <c r="F9" i="18"/>
  <c r="G9" i="18" s="1"/>
  <c r="H9" i="18" s="1"/>
  <c r="I9" i="18" s="1"/>
  <c r="J9" i="18" s="1"/>
  <c r="A5" i="18"/>
  <c r="A6" i="18"/>
  <c r="A7" i="18"/>
  <c r="A8" i="18"/>
  <c r="B5" i="18"/>
  <c r="B6" i="18"/>
  <c r="B7" i="18"/>
  <c r="B8" i="18"/>
  <c r="F5" i="18"/>
  <c r="G5" i="18" s="1"/>
  <c r="H5" i="18" s="1"/>
  <c r="I5" i="18" s="1"/>
  <c r="J5" i="18" s="1"/>
  <c r="F6" i="18"/>
  <c r="G6" i="18" s="1"/>
  <c r="H6" i="18" s="1"/>
  <c r="I6" i="18" s="1"/>
  <c r="J6" i="18" s="1"/>
  <c r="F7" i="18"/>
  <c r="G7" i="18" s="1"/>
  <c r="H7" i="18" s="1"/>
  <c r="I7" i="18" s="1"/>
  <c r="J7" i="18" s="1"/>
  <c r="F8" i="18"/>
  <c r="G8" i="18" s="1"/>
  <c r="H8" i="18" s="1"/>
  <c r="I8" i="18" s="1"/>
  <c r="J8" i="18" s="1"/>
  <c r="A4" i="18"/>
  <c r="B4" i="18"/>
  <c r="A2" i="18"/>
  <c r="B2" i="18"/>
  <c r="F2" i="18"/>
  <c r="G2" i="18" s="1"/>
  <c r="H2" i="18" s="1"/>
  <c r="I2" i="18" s="1"/>
  <c r="J2" i="18" s="1"/>
  <c r="A3" i="18"/>
  <c r="B3" i="18"/>
  <c r="F3" i="18"/>
  <c r="G3" i="18" s="1"/>
  <c r="H3" i="18" s="1"/>
  <c r="I3" i="18" s="1"/>
  <c r="J3" i="18" s="1"/>
  <c r="F4" i="18"/>
  <c r="A2" i="16"/>
  <c r="A3" i="17"/>
  <c r="A2" i="17"/>
  <c r="B3" i="17"/>
  <c r="L24" i="9" a="1"/>
  <c r="L13" i="9" a="1"/>
  <c r="L17" i="9" a="1"/>
  <c r="L16" i="9" a="1"/>
  <c r="L14" i="9" a="1"/>
  <c r="L24" i="9" l="1"/>
  <c r="K24" i="9" s="1"/>
  <c r="K23" i="9"/>
  <c r="L17" i="9"/>
  <c r="L16" i="9"/>
  <c r="K16" i="9" s="1"/>
  <c r="L14" i="9"/>
  <c r="L13" i="9"/>
  <c r="K13" i="9" s="1"/>
  <c r="G4" i="18"/>
  <c r="I2" i="10" a="1"/>
  <c r="I2" i="10" s="1"/>
  <c r="I3" i="10" a="1"/>
  <c r="I3" i="10" s="1"/>
  <c r="L25" i="9" a="1"/>
  <c r="L18" i="9" a="1"/>
  <c r="L15" i="9" a="1"/>
  <c r="L25" i="9" l="1"/>
  <c r="K25" i="9" s="1"/>
  <c r="L18" i="9"/>
  <c r="K17" i="9"/>
  <c r="L15" i="9"/>
  <c r="K15" i="9" s="1"/>
  <c r="K14" i="9"/>
  <c r="H4" i="18"/>
  <c r="I4" i="18" s="1"/>
  <c r="J4" i="18" s="1"/>
  <c r="A5" i="11"/>
  <c r="A4" i="11"/>
  <c r="L26" i="9" a="1"/>
  <c r="J4" i="11" a="1"/>
  <c r="J2" i="11" a="1"/>
  <c r="J5" i="11" a="1"/>
  <c r="L11" i="9" a="1"/>
  <c r="L19" i="9" a="1"/>
  <c r="L2" i="9" a="1"/>
  <c r="L26" i="9" l="1"/>
  <c r="K26" i="9" s="1"/>
  <c r="L19" i="9"/>
  <c r="K19" i="9" s="1"/>
  <c r="K18" i="9"/>
  <c r="J5" i="11"/>
  <c r="I5" i="11" s="1"/>
  <c r="J4" i="11"/>
  <c r="I4" i="11" s="1"/>
  <c r="J2" i="11"/>
  <c r="L11" i="9"/>
  <c r="L2" i="9"/>
  <c r="A3" i="11"/>
  <c r="A2" i="11"/>
  <c r="L27" i="9" a="1"/>
  <c r="J3" i="11" a="1"/>
  <c r="L12" i="9" a="1"/>
  <c r="L3" i="9" a="1"/>
  <c r="L27" i="9" l="1"/>
  <c r="L3" i="9"/>
  <c r="L12" i="9"/>
  <c r="K12" i="9" s="1"/>
  <c r="K11" i="9"/>
  <c r="J3" i="11"/>
  <c r="K2" i="9"/>
  <c r="L28" i="9" a="1"/>
  <c r="L4" i="9" a="1"/>
  <c r="L28" i="9" l="1"/>
  <c r="K28" i="9" s="1"/>
  <c r="K27" i="9"/>
  <c r="L4" i="9"/>
  <c r="K3" i="9"/>
  <c r="I3" i="11"/>
  <c r="I2" i="11"/>
  <c r="L29" i="9" a="1"/>
  <c r="L5" i="9" a="1"/>
  <c r="L29" i="9" l="1"/>
  <c r="K29" i="9" s="1"/>
  <c r="L5" i="9"/>
  <c r="K4" i="9"/>
  <c r="B2" i="17"/>
  <c r="L6" i="9" a="1"/>
  <c r="L6" i="9" l="1"/>
  <c r="K6" i="9" s="1"/>
  <c r="K5" i="9"/>
  <c r="L7" i="9" a="1"/>
  <c r="L7" i="9" l="1"/>
  <c r="L8" i="9" a="1"/>
  <c r="L8" i="9" l="1"/>
  <c r="K8" i="9" s="1"/>
  <c r="K7" i="9"/>
  <c r="L9" i="9" a="1"/>
  <c r="L9" i="9" l="1"/>
  <c r="L10" i="9" a="1"/>
  <c r="L10" i="9" l="1"/>
  <c r="K10" i="9" s="1"/>
  <c r="K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<sst xmlns="http://schemas.openxmlformats.org/spreadsheetml/2006/main" count="1231" uniqueCount="461">
  <si>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</si>
  <si>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</si>
  <si>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</si>
  <si>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</si>
  <si>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</si>
  <si>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</si>
  <si>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</si>
  <si>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</si>
  <si>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</si>
  <si>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</si>
  <si>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</si>
  <si>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</si>
  <si>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</si>
  <si>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</si>
  <si>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</si>
  <si>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</si>
  <si>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</si>
  <si>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</si>
  <si>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</si>
  <si>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</si>
  <si>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</si>
  <si>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</si>
  <si>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</si>
  <si>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</si>
  <si>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</si>
  <si>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</si>
  <si>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</si>
  <si>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</si>
  <si>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</si>
  <si>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</si>
  <si>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</si>
  <si>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</si>
  <si>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</si>
  <si>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</si>
  <si>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</si>
  <si>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</si>
  <si>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</si>
  <si>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</si>
  <si>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</si>
  <si>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</si>
  <si>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</si>
  <si>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</si>
  <si>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</si>
  <si>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</si>
  <si>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</si>
  <si>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</si>
  <si>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</si>
  <si>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</si>
  <si>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</si>
  <si>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</si>
  <si>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</si>
  <si>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</si>
  <si>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</si>
  <si>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</si>
  <si>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</si>
  <si>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</si>
  <si>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</si>
  <si>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</si>
  <si>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</si>
  <si>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</si>
  <si>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</si>
  <si>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</si>
  <si>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</si>
  <si>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</si>
  <si>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</si>
  <si>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</si>
  <si>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</si>
  <si>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</si>
  <si>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</si>
  <si>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</si>
  <si>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</si>
  <si>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</si>
  <si>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</si>
  <si>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</si>
  <si>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</si>
  <si>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</si>
  <si>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</si>
  <si>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</si>
  <si>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</si>
  <si>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</si>
  <si>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</si>
  <si>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</si>
  <si>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</si>
  <si>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</si>
  <si>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</si>
  <si>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</si>
  <si>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</si>
  <si>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</si>
  <si>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</si>
  <si>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</si>
  <si>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</si>
  <si>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</si>
  <si>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</si>
  <si>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</si>
  <si>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</si>
  <si>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</si>
  <si>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</si>
  <si>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</si>
  <si>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</si>
  <si>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</si>
  <si>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</si>
  <si>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</si>
  <si>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</si>
  <si>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</si>
  <si>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</si>
  <si>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</si>
  <si>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</si>
  <si>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</si>
  <si>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</si>
  <si>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</si>
  <si>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</si>
  <si>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</si>
  <si>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</si>
  <si>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</si>
  <si>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</si>
  <si>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</si>
  <si>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</si>
  <si>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</si>
  <si>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</si>
  <si>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</si>
  <si>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</si>
  <si>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</si>
  <si>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</si>
  <si>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</si>
  <si>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</si>
  <si>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</si>
  <si>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</si>
  <si>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</si>
  <si>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</si>
  <si>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</si>
  <si>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</si>
  <si>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</si>
  <si>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</si>
  <si>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</si>
  <si>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</si>
  <si>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</si>
  <si>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</si>
  <si>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</si>
  <si>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</si>
  <si>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</si>
  <si>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</si>
  <si>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</si>
  <si>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</si>
  <si>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</si>
  <si>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</si>
  <si>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</si>
  <si>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</si>
  <si>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</si>
  <si>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</si>
  <si>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</si>
  <si>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</si>
  <si>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</si>
  <si>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</si>
  <si>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</si>
  <si>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</si>
  <si>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</si>
  <si>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</si>
  <si>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SAMPLE.PAK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</si>
  <si>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</si>
  <si>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</si>
  <si>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</si>
  <si>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</si>
  <si>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</si>
  <si>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</si>
  <si>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</si>
  <si>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</si>
  <si>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</si>
  <si>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</si>
  <si>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</si>
  <si>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</si>
  <si>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</si>
  <si>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</si>
  <si>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</si>
  <si>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</si>
  <si>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</si>
  <si>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</si>
  <si>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</si>
  <si>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</si>
  <si>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</si>
  <si>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</si>
  <si>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</si>
  <si>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</si>
  <si>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</si>
  <si>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</si>
  <si>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</si>
  <si>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</si>
  <si>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</si>
  <si>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</si>
  <si>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</si>
  <si>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</si>
  <si>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</si>
  <si>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</si>
  <si>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</si>
  <si>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</si>
  <si>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</si>
  <si>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</si>
  <si>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</si>
  <si>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</si>
  <si>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</si>
  <si>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</si>
  <si>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</si>
  <si>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</si>
  <si>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</si>
  <si>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</si>
  <si>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</si>
  <si>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</si>
  <si>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</si>
  <si>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</si>
  <si>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</si>
  <si>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</si>
  <si>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</si>
  <si>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</si>
  <si>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</si>
  <si>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</si>
  <si>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</si>
  <si>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</si>
  <si>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</si>
  <si>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</si>
  <si>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</si>
  <si>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</si>
  <si>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</si>
  <si>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</si>
  <si>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</si>
  <si>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</si>
  <si>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</si>
  <si>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</si>
  <si>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</si>
  <si>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</si>
  <si>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</si>
  <si>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</si>
  <si>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</si>
  <si>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</si>
  <si>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</si>
  <si>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</si>
  <si>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</si>
  <si>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</si>
  <si>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</si>
  <si>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</si>
  <si>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</si>
  <si>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</si>
  <si>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</si>
  <si>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</si>
  <si>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</si>
  <si>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</si>
  <si>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</si>
  <si>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</si>
  <si>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</si>
  <si>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</si>
  <si>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</si>
  <si>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</si>
  <si>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</si>
  <si>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</si>
  <si>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</si>
  <si>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</si>
  <si>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</si>
  <si>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</si>
  <si>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</si>
  <si>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</si>
  <si>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</si>
  <si>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</si>
  <si>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</si>
  <si>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</si>
  <si>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</si>
  <si>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</si>
  <si>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</si>
  <si>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</si>
  <si>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</si>
  <si>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</si>
  <si>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</si>
  <si>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</si>
  <si>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</si>
  <si>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</si>
  <si>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</si>
  <si>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</si>
  <si>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</si>
  <si>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</si>
  <si>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</si>
  <si>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</si>
  <si>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</si>
  <si>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</si>
  <si>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</si>
  <si>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</si>
  <si>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</si>
  <si>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</si>
  <si>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</si>
  <si>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</si>
  <si>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</si>
  <si>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</si>
  <si>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</si>
  <si>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</si>
  <si>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</si>
  <si>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</si>
  <si>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</si>
  <si>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</si>
  <si>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</si>
  <si>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</si>
  <si>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</si>
  <si>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</si>
  <si>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</si>
  <si>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</si>
  <si>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</si>
  <si>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</si>
  <si>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</si>
  <si>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</si>
  <si>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</si>
  <si>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</si>
  <si>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</si>
  <si>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</si>
  <si>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</si>
  <si>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</si>
  <si>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</si>
  <si>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</si>
  <si>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</si>
  <si>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</si>
  <si>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</si>
  <si>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</si>
  <si>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</si>
  <si>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</si>
  <si>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</si>
  <si>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</si>
  <si>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</si>
  <si>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</si>
  <si>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</si>
  <si>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</si>
  <si>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</si>
  <si>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</si>
  <si>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</si>
  <si>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</si>
  <si>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</si>
  <si>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</si>
  <si>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</si>
  <si>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</si>
  <si>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</si>
  <si>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</si>
  <si>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</si>
  <si>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</si>
  <si>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</si>
  <si>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</si>
  <si>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</si>
  <si>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</si>
  <si>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</si>
  <si>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</si>
  <si>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</si>
  <si>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Asphalt</t>
  </si>
  <si>
    <t/>
  </si>
  <si>
    <t>PROBE.GEBAEUDE</t>
  </si>
  <si>
    <t>PARAMETER.LP.EV</t>
  </si>
  <si>
    <t>PARAMETER.LP.EV85</t>
  </si>
  <si>
    <t>PARAMETER.LP.EV2</t>
  </si>
  <si>
    <t>PARAMETER.LP.EV2_SOLL</t>
  </si>
  <si>
    <t>LP2</t>
  </si>
  <si>
    <t>FB3</t>
  </si>
  <si>
    <t>LP3</t>
  </si>
  <si>
    <t>&gt; 120</t>
  </si>
  <si>
    <t>&lt; 80</t>
  </si>
  <si>
    <t>FB4</t>
  </si>
  <si>
    <t>FB5</t>
  </si>
  <si>
    <t>FB6</t>
  </si>
  <si>
    <t>FB7</t>
  </si>
  <si>
    <t>LP4</t>
  </si>
  <si>
    <t>LP5</t>
  </si>
  <si>
    <t>LP6</t>
  </si>
  <si>
    <t>LP7</t>
  </si>
  <si>
    <t>FB8</t>
  </si>
  <si>
    <t>Sammelprobe</t>
  </si>
  <si>
    <t>A2</t>
  </si>
  <si>
    <t>ST*</t>
  </si>
  <si>
    <t>Boden</t>
  </si>
  <si>
    <t>Gem. a. G. (LS)</t>
  </si>
  <si>
    <t>0/8</t>
  </si>
  <si>
    <t>C2</t>
  </si>
  <si>
    <t>Gem. a. G. (NS)</t>
  </si>
  <si>
    <t>Gem. a. G. (CD)</t>
  </si>
  <si>
    <t>Gem. a. G. (XD)</t>
  </si>
  <si>
    <t>Bohrkern</t>
  </si>
  <si>
    <t>RUK_PROBENART</t>
  </si>
  <si>
    <t>LP8</t>
  </si>
  <si>
    <t>aufällig</t>
  </si>
  <si>
    <t>Oberboden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</si>
  <si>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</si>
  <si>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</si>
  <si>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</si>
  <si>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</si>
  <si>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</si>
  <si>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</si>
  <si>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</si>
  <si>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</si>
  <si>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</si>
  <si>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</si>
  <si>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</si>
  <si>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</si>
  <si>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</si>
  <si>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</si>
  <si>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</si>
  <si>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</si>
  <si>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</si>
  <si>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</si>
  <si>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</si>
  <si>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</si>
  <si>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</si>
  <si>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</si>
  <si>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</si>
  <si>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</si>
  <si>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</si>
  <si>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Partner 2</t>
  </si>
  <si>
    <t>Partner 3</t>
  </si>
  <si>
    <t>Partner 4</t>
  </si>
  <si>
    <t>Partner 5</t>
  </si>
  <si>
    <t>Partner 6</t>
  </si>
  <si>
    <t>Partner 7</t>
  </si>
  <si>
    <t>Partner 8</t>
  </si>
  <si>
    <t>Prüfer 1</t>
  </si>
  <si>
    <t>Prüfer 2</t>
  </si>
  <si>
    <t>Prüfer 3</t>
  </si>
  <si>
    <t>Prüfer 4</t>
  </si>
  <si>
    <t>Prüfer 5</t>
  </si>
  <si>
    <t>Prüfer 6</t>
  </si>
  <si>
    <t>Prüfer 7</t>
  </si>
  <si>
    <t>Prüfer 8</t>
  </si>
  <si>
    <t>32U 123456 654321</t>
  </si>
  <si>
    <t>32U 123456 654322</t>
  </si>
  <si>
    <t>32U 123456 654323</t>
  </si>
  <si>
    <t>32U 123456 654324</t>
  </si>
  <si>
    <t>32U 123456 654325</t>
  </si>
  <si>
    <t>32U 123456 654326</t>
  </si>
  <si>
    <t>32U 123456 654327</t>
  </si>
  <si>
    <t>32U 123456 654328</t>
  </si>
  <si>
    <t>K 35, NK 5809 018 – NK 5809 016, Stat. 0+100, FS FR Bruttig</t>
  </si>
  <si>
    <t>Tafel 1, Zeile 1</t>
  </si>
  <si>
    <t>Tafel 1, Zeile 2</t>
  </si>
  <si>
    <t>Tafel 1, Zeile 3</t>
  </si>
  <si>
    <t>Tafel 1, Zeile 4</t>
  </si>
  <si>
    <t>Tafel 1, Zeile 5</t>
  </si>
  <si>
    <t>Tafel 1, Zeile 6</t>
  </si>
  <si>
    <t>Tafel 1, Zeile 7</t>
  </si>
  <si>
    <t>Tafel 1, Zeile 8</t>
  </si>
  <si>
    <t>Sohle 1</t>
  </si>
  <si>
    <t>Sohle 2</t>
  </si>
  <si>
    <t>Sohle 3</t>
  </si>
  <si>
    <t>Sohle 4</t>
  </si>
  <si>
    <t>Sohle 5</t>
  </si>
  <si>
    <t>Sohle 6</t>
  </si>
  <si>
    <t>Sohle 7</t>
  </si>
  <si>
    <t>Sohle 8</t>
  </si>
  <si>
    <t>Hier steht der Text einer Fußnote.</t>
  </si>
  <si>
    <t>11-32-13</t>
  </si>
  <si>
    <t>11-32-14</t>
  </si>
  <si>
    <t>11-32-15</t>
  </si>
  <si>
    <t>11-32-16</t>
  </si>
  <si>
    <t>11-32-17</t>
  </si>
  <si>
    <t>11-32-18</t>
  </si>
  <si>
    <t>GE</t>
  </si>
  <si>
    <t>SW</t>
  </si>
  <si>
    <t>C0</t>
  </si>
  <si>
    <t>C3</t>
  </si>
  <si>
    <t>C4</t>
  </si>
  <si>
    <t>C5</t>
  </si>
  <si>
    <t>C6</t>
  </si>
  <si>
    <t>C7</t>
  </si>
  <si>
    <t>A3</t>
  </si>
  <si>
    <t>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</si>
</sst>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5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</cellXfs>
  <cellStyles count="1">
    <cellStyle name="Standard" xfId="0" builtinId="0"/>
  </cellStyles>
  <dxfs count="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1">
    <queryTableFields count="114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3" name="SAMPLE.PAK" tableColumnId="163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1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6" name="SAMPLE.PAK" tableColumnId="52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3" name="SAMPLE.MATERIAL" tableColumnId="69"/>
      <queryTableField id="74" name="SAMPLE.VOLUMEN" tableColumnId="70"/>
      <queryTableField id="75" name="SAMPLE.PROBEN" tableColumnId="71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J19" tableType="queryTable" totalsRowShown="0">
  <autoFilter ref="A1:DJ19" xr:uid="{E80860B2-9C07-4581-9E0E-DC4E29064FC0}"/>
  <tableColumns count="114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3" xr3:uid="{F4D283D0-E1AD-44A6-AE5D-3422F1B57116}" uniqueName="163" name="SAMPLE.PAK" queryTableFieldId="213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/>
    <tableColumn id="16" xr3:uid="{5D438704-1F90-4C9E-A6A0-5325024F2E54}" uniqueName="16" name="SAMPLE.ABFALLSCHLUESSEL_GEMISCH" queryTableFieldId="355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73"/>
    <tableColumn id="4" xr3:uid="{7C00413E-35F9-4A0B-ADD4-2717AEFBFD2F}" uniqueName="4" name="PARAMETER.LP.EV2" queryTableFieldId="329" dataDxfId="72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7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70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69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68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11" tableType="queryTable" totalsRowShown="0">
  <autoFilter ref="A1:AO11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19" tableType="queryTable" totalsRowShown="0">
  <autoFilter ref="A1:AK19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2" xr3:uid="{1D7B596E-326A-4C13-A7D2-A38B6460F2D8}" uniqueName="52" name="SAMPLE.PAK" queryTableFieldId="56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69" xr3:uid="{314D3E91-AE51-4DA4-B38E-0139C52651C1}" uniqueName="69" name="SAMPLE.MATERIAL" queryTableFieldId="73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/>
    <tableColumn id="1" xr3:uid="{319D7993-FE6E-4E3E-9E15-AA29D79BA1CB}" uniqueName="1" name="SAMPLE.ABFALLSCHLUESSEL_GEMISCH" queryTableFieldId="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9" totalsRowShown="0">
  <autoFilter ref="A1:AG9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D29" totalsRowShown="0" headerRowDxfId="67" dataDxfId="65" headerRowBorderDxfId="66" tableBorderDxfId="64" totalsRowBorderDxfId="63">
  <autoFilter ref="A1:AD29" xr:uid="{686754EA-51DA-43DE-88B3-FBD64291D8EA}"/>
  <tableColumns count="30">
    <tableColumn id="1" xr3:uid="{91C060AF-C243-44E1-B59F-75CF712912AD}" name="ID" dataDxfId="62"/>
    <tableColumn id="2" xr3:uid="{C1AB7AD2-4809-47B7-8FC9-45DB5AD896D3}" name="PROBE.ID" dataDxfId="61"/>
    <tableColumn id="3" xr3:uid="{15945C43-2B60-4D8F-ACAB-9ACD21399FCF}" name="CHEMISTRY.ID" dataDxfId="60"/>
    <tableColumn id="6" xr3:uid="{2E2003D6-DC6D-427B-AA28-5FF0F0AAC9CA}" name="RUK.ID" dataDxfId="59"/>
    <tableColumn id="4" xr3:uid="{818129A5-0350-4DD1-8519-3FB375782718}" name="NUMMER" dataDxfId="58"/>
    <tableColumn id="5" xr3:uid="{B8D76753-9945-45ED-8996-E2B7195D17C7}" name="AUFSCHLUSS" dataDxfId="57"/>
    <tableColumn id="7" xr3:uid="{C8B25736-B173-4636-8273-A63E6CE9DE59}" name="ART" dataDxfId="56"/>
    <tableColumn id="8" xr3:uid="{5B928228-798C-4090-AE3C-FC5384C6F7B4}" name="KOERNUNG" dataDxfId="55"/>
    <tableColumn id="9" xr3:uid="{9B7DEAA8-7982-476D-A4B8-64EA894AECE5}" name="BODENKLASSE" dataDxfId="54"/>
    <tableColumn id="10" xr3:uid="{C061F8C2-A081-45C0-93AD-15541AD44FBC}" name="DICKE" dataDxfId="53"/>
    <tableColumn id="11" xr3:uid="{82DF48D2-7631-4282-B880-1113EE32B247}" name="TIEFE_START" dataDxfId="52">
      <calculatedColumnFormula>SAMPLE_ERKUNDUNGSSTELLE[[#This Row],[TIEFE_ENDE]]-SAMPLE_ERKUNDUNGSSTELLE[[#This Row],[DICKE]]</calculatedColumnFormula>
    </tableColumn>
    <tableColumn id="12" xr3:uid="{E8695974-0841-431D-8CEE-D5CE0B176A5A}" name="TIEFE_ENDE" dataDxfId="51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0"/>
    <tableColumn id="14" xr3:uid="{0F050F60-3949-4328-9110-0655E9849EA7}" name="PAK" dataDxfId="49"/>
    <tableColumn id="15" xr3:uid="{99E311E3-5163-46E8-B93E-6F5FC5259D10}" name="RUNDUNGSGRAD_GESTUFTHEIT" dataDxfId="48"/>
    <tableColumn id="16" xr3:uid="{A285488D-B971-4C15-9449-E201188EB5A0}" name="FARBE" dataDxfId="47"/>
    <tableColumn id="17" xr3:uid="{249D57F6-5F41-44F1-9CCB-04120DD90F33}" name="BODENART" dataDxfId="46"/>
    <tableColumn id="18" xr3:uid="{962449DE-E035-48F1-87F4-7DEE52D490BD}" name="KONSISTENZ" dataDxfId="45"/>
    <tableColumn id="19" xr3:uid="{16FB7DBB-591F-4FC6-A65E-2DC7456CCCB0}" name="FEUCHTIGKEIT" dataDxfId="44"/>
    <tableColumn id="20" xr3:uid="{DD3E896D-5346-4DD2-B67B-707A5F8408B2}" name="WASSERGEHALT" dataDxfId="43"/>
    <tableColumn id="21" xr3:uid="{599B39F0-E5BE-474C-80B4-D61D25AB5240}" name="WASSERPROCTOR" dataDxfId="42"/>
    <tableColumn id="22" xr3:uid="{01691A17-D32C-4971-8CA9-4F4C45A5B3E8}" name="NOTIZ" dataDxfId="41"/>
    <tableColumn id="23" xr3:uid="{A82813FC-D25D-48BA-9D51-572FBA76D81D}" name="BEHAELTNIS" dataDxfId="40"/>
    <tableColumn id="24" xr3:uid="{12C181C0-EE5B-45AE-9E49-C30630519D23}" name="ABFALLART" dataDxfId="1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0">
      <calculatedColumnFormula>IF(SAMPLE_ERKUNDUNGSSTELLE[[#This Row],[PECH]]="JA","aufällig",IF(SAMPLE_ERKUNDUNGSSTELLE[[#This Row],[ART]]&lt;&gt;"","neutral",""))</calculatedColumnFormula>
    </tableColumn>
    <tableColumn id="26" xr3:uid="{16A743AA-F638-4AEE-9BF9-4F1F81CBD1BF}" name="KORNGROESSENVERTEILUNG" dataDxfId="39"/>
    <tableColumn id="30" xr3:uid="{932C683F-5FBC-4118-A19E-789EE0DB27EF}" name="DRUCKFESTIGKEIT" dataDxfId="38"/>
    <tableColumn id="31" xr3:uid="{378F218B-DDAE-42CB-B447-8A70E953F1CF}" name="FROSTEMPFINDLICHKEITSKLASSE" dataDxfId="37"/>
    <tableColumn id="33" xr3:uid="{B3408F05-F99B-459D-B135-5652B7DCF447}" name="VERDICHTUNGSFAEHIGKEIT" dataDxfId="36"/>
    <tableColumn id="34" xr3:uid="{AC3E2064-5120-45EE-BC83-7C422B63A83A}" name="HOMOGENBEREICH" dataDxfId="3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2" totalsRowShown="0">
  <autoFilter ref="A1:H2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S3" totalsRowShown="0">
  <autoFilter ref="A1:S3" xr:uid="{4B04F822-FCA3-4EC4-9533-8178FB26AFC3}"/>
  <tableColumns count="19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34">
      <calculatedColumnFormula>"HAUFWERK"</calculatedColumnFormula>
    </tableColumn>
    <tableColumn id="6" xr3:uid="{1586FA36-B4DE-4684-9D6E-C35C26DEC2A1}" name="ART"/>
    <tableColumn id="7" xr3:uid="{A14620EF-6D87-41CD-B8D4-595661C8230F}" name="MATERIAL"/>
    <tableColumn id="8" xr3:uid="{69FF4125-21BA-4CBD-9954-E215037CB7AD}" name="VOLUMEN"/>
    <tableColumn id="9" xr3:uid="{7E912052-6687-4171-AC83-DAECF0043AD8}" name="PROBEN" dataDxfId="33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3" xr3:uid="{A0A83F5B-449D-4A84-AF99-EA61CB7A4B64}" name="KOERNUNG"/>
    <tableColumn id="14" xr3:uid="{B8EE0E66-CA09-4080-B53D-B247FE4C5805}" name="BODENKLASSE"/>
    <tableColumn id="15" xr3:uid="{7E279583-C1A2-4453-94A9-383ED44D3C12}" name="PECH"/>
    <tableColumn id="16" xr3:uid="{DC2F70C6-26CA-4AA1-9C93-2B88AC8E5971}" name="PAK"/>
    <tableColumn id="17" xr3:uid="{E14FFB57-978F-4369-8C99-2731CB8C9A3B}" name="RUNDUNGSGRAD_GESTUFTHEIT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2" totalsRowShown="0">
  <autoFilter ref="A1:K2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N5" totalsRowShown="0" headerRowDxfId="32" dataDxfId="30" headerRowBorderDxfId="31" tableBorderDxfId="29" totalsRowBorderDxfId="28">
  <autoFilter ref="A1:N5" xr:uid="{6A767C01-4406-436F-BD9A-A3FFF55799C0}"/>
  <tableColumns count="14">
    <tableColumn id="1" xr3:uid="{464C12D3-725E-45F8-AD19-AAA56FE8C87E}" name="ID" dataDxfId="27">
      <calculatedColumnFormula>ROW()-1</calculatedColumnFormula>
    </tableColumn>
    <tableColumn id="2" xr3:uid="{09703B2C-E7CE-4CB7-B63F-D395864A3F5D}" name="PROBE.ID" dataDxfId="26"/>
    <tableColumn id="3" xr3:uid="{84CEF5DD-029B-470D-8ED5-96DD8A50DD65}" name="CHEMISTRY.ID" dataDxfId="25"/>
    <tableColumn id="4" xr3:uid="{B7736C9C-0487-4944-BEF4-8F38D92C738C}" name="NUMMER" dataDxfId="24"/>
    <tableColumn id="5" xr3:uid="{10FBA733-C674-40CA-802F-8335395B72BA}" name="AUFSCHLUSS" dataDxfId="23">
      <calculatedColumnFormula>"GEBAEUDE"</calculatedColumnFormula>
    </tableColumn>
    <tableColumn id="6" xr3:uid="{C5595458-AF75-4C70-A0B0-A072EBD0DC00}" name="MATERIAL" dataDxfId="22"/>
    <tableColumn id="7" xr3:uid="{75F310A1-D2F7-44E4-8EE6-7B4911C8827D}" name="FARBE" dataDxfId="21"/>
    <tableColumn id="8" xr3:uid="{E56017A3-7C60-41C7-99DA-2863169A05E0}" name="DICKE" dataDxfId="20"/>
    <tableColumn id="9" xr3:uid="{54DFF4F5-42B8-44E4-99F0-3D2FCAF85FB0}" name="TIEFE_START" dataDxfId="19">
      <calculatedColumnFormula>SAMPLE_GEBAEUDE[[#This Row],[TIEFE_ENDE]]-SAMPLE_GEBAEUDE[[#This Row],[DICKE]]</calculatedColumnFormula>
    </tableColumn>
    <tableColumn id="10" xr3:uid="{B961A2BE-1ADA-431B-905A-BB02BE55CB8D}" name="TIEFE_ENDE" dataDxfId="18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7"/>
    <tableColumn id="12" xr3:uid="{04AD4050-39A1-4BBD-B7B4-F9B17763573F}" name="SCHADSTOFFVERDACHT" dataDxfId="16"/>
    <tableColumn id="13" xr3:uid="{85B651DE-D92F-468E-BECC-500BFDF1C539}" name="ABFALLSCHLUESSEL_MATERIAL" dataDxfId="15"/>
    <tableColumn id="14" xr3:uid="{B7E0A481-8497-47AC-B1AD-91DAF0069CDD}" name="ABFALLSCHLUESSEL_GEMISCH" dataDxfId="1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V9" totalsRowShown="0">
  <autoFilter ref="A1:V9" xr:uid="{5055F3DA-5118-49AB-94C1-988D940BAC5E}"/>
  <tableColumns count="22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4" totalsRowShown="0">
  <autoFilter ref="A1:D4" xr:uid="{10D35800-9D67-48C4-AD9A-6C0A5709A897}"/>
  <tableColumns count="4">
    <tableColumn id="1" xr3:uid="{8939B6B1-95AF-4C73-877C-EF82136B8050}" name="ID" dataDxfId="13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11">
      <calculatedColumnFormula>"LP"&amp;ROW()-1</calculatedColumnFormula>
    </tableColumn>
    <tableColumn id="2" xr3:uid="{51F153C6-5FF1-44FD-B39F-464F5777D26F}" name="NUMMER" dataDxfId="10">
      <calculatedColumnFormula>ROW()-1</calculatedColumnFormula>
    </tableColumn>
    <tableColumn id="3" xr3:uid="{D635D0C6-EC46-4499-87D8-E68BA2217AC3}" name="WERT_1" dataDxfId="9"/>
    <tableColumn id="4" xr3:uid="{EB4DDFA1-C89E-49B6-A6D9-3E4EE912B328}" name="WERT_2" dataDxfId="8"/>
    <tableColumn id="5" xr3:uid="{675180B4-A186-4E41-9A3F-809597A2D137}" name="WERT_3" dataDxfId="7"/>
    <tableColumn id="6" xr3:uid="{1BCD8931-601C-4036-97BE-6890E0BB8E1A}" name="MITTELWERT" dataDxfId="6">
      <calculatedColumnFormula>IFERROR(AVERAGE(PARAMETER_LP[[#This Row],[WERT_1]:[WERT_3]]),"")</calculatedColumnFormula>
    </tableColumn>
    <tableColumn id="7" xr3:uid="{E52EA34C-9206-4F8E-ADA8-4882EB8536D2}" name="EV" dataDxfId="5">
      <calculatedColumnFormula>IFERROR(ROUND(22.5/PARAMETER_LP[[#This Row],[MITTELWERT]],1),"")</calculatedColumnFormula>
    </tableColumn>
    <tableColumn id="8" xr3:uid="{F82604BB-DC28-42BD-A51D-F8A987DCA29B}" name="EV85" dataDxfId="4">
      <calculatedColumnFormula>IFERROR(ROUND(PARAMETER_LP[[#This Row],[EV]]*0.85,0),"")</calculatedColumnFormula>
    </tableColumn>
    <tableColumn id="9" xr3:uid="{DAF46846-3846-48E2-BAD5-98185ED0BC6A}" name="EV2" dataDxfId="3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2">
      <calculatedColumnFormula>IF(PARAMETER_LP[[#This Row],[EV2]] &lt;&gt; "",120,"")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U19"/>
  <sheetViews>
    <sheetView workbookViewId="0">
      <selection activeCell="BV15" sqref="BV15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13.2851562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32" width="21.5703125" bestFit="1" customWidth="1"/>
    <col min="33" max="33" width="22.57031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14.5703125" bestFit="1" customWidth="1"/>
    <col min="56" max="56" width="40.140625" bestFit="1" customWidth="1"/>
    <col min="57" max="57" width="16.5703125" bestFit="1" customWidth="1"/>
    <col min="58" max="58" width="20.85546875" bestFit="1" customWidth="1"/>
    <col min="59" max="59" width="22.140625" bestFit="1" customWidth="1"/>
    <col min="60" max="60" width="23.85546875" bestFit="1" customWidth="1"/>
    <col min="61" max="61" width="25.5703125" bestFit="1" customWidth="1"/>
    <col min="62" max="62" width="27.140625" bestFit="1" customWidth="1"/>
    <col min="63" max="63" width="16.42578125" bestFit="1" customWidth="1"/>
    <col min="64" max="64" width="21.7109375" bestFit="1" customWidth="1"/>
    <col min="65" max="65" width="21" bestFit="1" customWidth="1"/>
    <col min="66" max="66" width="18.5703125" bestFit="1" customWidth="1"/>
    <col min="67" max="67" width="37.28515625" bestFit="1" customWidth="1"/>
    <col min="68" max="68" width="27.140625" bestFit="1" customWidth="1"/>
    <col min="69" max="69" width="40.42578125" bestFit="1" customWidth="1"/>
    <col min="70" max="70" width="35.85546875" bestFit="1" customWidth="1"/>
    <col min="71" max="71" width="28.42578125" bestFit="1" customWidth="1"/>
    <col min="72" max="72" width="20.140625" bestFit="1" customWidth="1"/>
    <col min="73" max="73" width="20.42578125" bestFit="1" customWidth="1"/>
    <col min="74" max="74" width="18.42578125" bestFit="1" customWidth="1"/>
    <col min="75" max="75" width="21.42578125" bestFit="1" customWidth="1"/>
    <col min="76" max="76" width="32.28515625" bestFit="1" customWidth="1"/>
    <col min="77" max="77" width="38.5703125" bestFit="1" customWidth="1"/>
    <col min="78" max="78" width="37.8554687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55.425781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2.28515625" bestFit="1" customWidth="1"/>
    <col min="92" max="92" width="29.28515625" bestFit="1" customWidth="1"/>
    <col min="93" max="93" width="30.140625" bestFit="1" customWidth="1"/>
    <col min="94" max="94" width="29.42578125" bestFit="1" customWidth="1"/>
    <col min="95" max="95" width="34.140625" bestFit="1" customWidth="1"/>
    <col min="96" max="96" width="40.140625" bestFit="1" customWidth="1"/>
    <col min="97" max="97" width="32.42578125" bestFit="1" customWidth="1"/>
    <col min="98" max="98" width="29.85546875" bestFit="1" customWidth="1"/>
    <col min="99" max="99" width="29.42578125" bestFit="1" customWidth="1"/>
    <col min="100" max="100" width="48" bestFit="1" customWidth="1"/>
    <col min="101" max="101" width="19.28515625" bestFit="1" customWidth="1"/>
    <col min="102" max="102" width="26.28515625" bestFit="1" customWidth="1"/>
    <col min="103" max="105" width="24.7109375" bestFit="1" customWidth="1"/>
    <col min="106" max="106" width="29.140625" bestFit="1" customWidth="1"/>
    <col min="107" max="107" width="19.7109375" bestFit="1" customWidth="1"/>
    <col min="108" max="108" width="21.7109375" bestFit="1" customWidth="1"/>
    <col min="109" max="109" width="20.7109375" bestFit="1" customWidth="1"/>
    <col min="110" max="110" width="26" bestFit="1" customWidth="1"/>
    <col min="111" max="111" width="21" bestFit="1" customWidth="1"/>
    <col min="112" max="112" width="28" bestFit="1" customWidth="1"/>
    <col min="113" max="113" width="30.140625" bestFit="1" customWidth="1"/>
    <col min="114" max="114" width="24.42578125" customWidth="1"/>
    <col min="115" max="116" width="24.7109375" bestFit="1" customWidth="1"/>
    <col min="117" max="117" width="29.140625" bestFit="1" customWidth="1"/>
    <col min="118" max="118" width="19.7109375" bestFit="1" customWidth="1"/>
    <col min="119" max="119" width="21.7109375" style="14" bestFit="1" customWidth="1"/>
    <col min="120" max="120" width="20.7109375" style="14" bestFit="1" customWidth="1"/>
    <col min="121" max="121" width="26" bestFit="1" customWidth="1"/>
    <col min="122" max="122" width="21" bestFit="1" customWidth="1"/>
    <col min="123" max="123" width="28" bestFit="1" customWidth="1"/>
    <col min="124" max="124" width="30.140625" bestFit="1" customWidth="1"/>
    <col min="125" max="125" width="24.42578125" style="12" customWidth="1"/>
    <col min="126" max="126" width="28" bestFit="1" customWidth="1"/>
    <col min="127" max="127" width="30.140625" bestFit="1" customWidth="1"/>
    <col min="128" max="128" width="24.42578125" bestFit="1" customWidth="1"/>
    <col min="129" max="129" width="24.42578125" customWidth="1"/>
    <col min="130" max="130" width="30" bestFit="1" customWidth="1"/>
    <col min="131" max="131" width="32.140625" bestFit="1" customWidth="1"/>
    <col min="132" max="132" width="24.42578125" bestFit="1" customWidth="1"/>
    <col min="133" max="133" width="30.42578125" bestFit="1" customWidth="1"/>
    <col min="134" max="134" width="29.85546875" bestFit="1" customWidth="1"/>
    <col min="135" max="135" width="24" bestFit="1" customWidth="1"/>
    <col min="136" max="136" width="22.85546875" bestFit="1" customWidth="1"/>
    <col min="137" max="137" width="48.42578125" bestFit="1" customWidth="1"/>
    <col min="138" max="138" width="25" bestFit="1" customWidth="1"/>
    <col min="139" max="139" width="29.28515625" bestFit="1" customWidth="1"/>
    <col min="140" max="140" width="30.42578125" bestFit="1" customWidth="1"/>
    <col min="141" max="141" width="32.140625" bestFit="1" customWidth="1"/>
    <col min="142" max="142" width="34" bestFit="1" customWidth="1"/>
    <col min="143" max="143" width="35.42578125" bestFit="1" customWidth="1"/>
    <col min="144" max="144" width="24.85546875" bestFit="1" customWidth="1"/>
    <col min="145" max="145" width="30.140625" bestFit="1" customWidth="1"/>
    <col min="146" max="146" width="29.42578125" bestFit="1" customWidth="1"/>
    <col min="147" max="147" width="26.85546875" bestFit="1" customWidth="1"/>
    <col min="148" max="148" width="45.7109375" bestFit="1" customWidth="1"/>
    <col min="149" max="149" width="35.42578125" bestFit="1" customWidth="1"/>
    <col min="150" max="150" width="48.7109375" bestFit="1" customWidth="1"/>
    <col min="151" max="151" width="44.28515625" bestFit="1" customWidth="1"/>
    <col min="152" max="152" width="36.85546875" bestFit="1" customWidth="1"/>
    <col min="153" max="153" width="28.42578125" bestFit="1" customWidth="1"/>
    <col min="154" max="154" width="28.85546875" bestFit="1" customWidth="1"/>
    <col min="155" max="155" width="26.7109375" bestFit="1" customWidth="1"/>
    <col min="156" max="156" width="29.85546875" bestFit="1" customWidth="1"/>
    <col min="157" max="157" width="40.7109375" bestFit="1" customWidth="1"/>
    <col min="158" max="158" width="47" bestFit="1" customWidth="1"/>
    <col min="159" max="159" width="45.28515625" bestFit="1" customWidth="1"/>
    <col min="160" max="160" width="27.42578125" bestFit="1" customWidth="1"/>
    <col min="161" max="161" width="51.7109375" bestFit="1" customWidth="1"/>
    <col min="162" max="162" width="63.85546875" bestFit="1" customWidth="1"/>
    <col min="163" max="163" width="48.85546875" bestFit="1" customWidth="1"/>
    <col min="164" max="164" width="42.42578125" bestFit="1" customWidth="1"/>
    <col min="165" max="165" width="42.140625" bestFit="1" customWidth="1"/>
    <col min="166" max="166" width="62.42578125" bestFit="1" customWidth="1"/>
    <col min="167" max="167" width="44.42578125" bestFit="1" customWidth="1"/>
    <col min="168" max="168" width="38.42578125" bestFit="1" customWidth="1"/>
    <col min="169" max="169" width="54" bestFit="1" customWidth="1"/>
    <col min="170" max="170" width="38.42578125" bestFit="1" customWidth="1"/>
    <col min="171" max="171" width="51.28515625" bestFit="1" customWidth="1"/>
    <col min="172" max="172" width="40.42578125" bestFit="1" customWidth="1"/>
    <col min="173" max="173" width="37.28515625" bestFit="1" customWidth="1"/>
    <col min="174" max="174" width="38.140625" bestFit="1" customWidth="1"/>
    <col min="175" max="175" width="19.28515625" bestFit="1" customWidth="1"/>
    <col min="176" max="176" width="41.42578125" bestFit="1" customWidth="1"/>
    <col min="177" max="179" width="40" bestFit="1" customWidth="1"/>
    <col min="180" max="180" width="44.42578125" bestFit="1" customWidth="1"/>
    <col min="181" max="181" width="21" bestFit="1" customWidth="1"/>
    <col min="182" max="182" width="45.140625" bestFit="1" customWidth="1"/>
    <col min="183" max="183" width="47.140625" bestFit="1" customWidth="1"/>
    <col min="184" max="184" width="41.42578125" bestFit="1" customWidth="1"/>
    <col min="185" max="185" width="48.7109375" bestFit="1" customWidth="1"/>
    <col min="186" max="186" width="44.28515625" bestFit="1" customWidth="1"/>
    <col min="187" max="187" width="36.85546875" bestFit="1" customWidth="1"/>
    <col min="188" max="188" width="28.42578125" bestFit="1" customWidth="1"/>
    <col min="189" max="189" width="28.85546875" bestFit="1" customWidth="1"/>
    <col min="190" max="190" width="26.7109375" bestFit="1" customWidth="1"/>
    <col min="191" max="191" width="29.85546875" bestFit="1" customWidth="1"/>
    <col min="192" max="192" width="40.7109375" bestFit="1" customWidth="1"/>
    <col min="193" max="193" width="47" bestFit="1" customWidth="1"/>
    <col min="194" max="194" width="45.28515625" bestFit="1" customWidth="1"/>
    <col min="195" max="195" width="27.42578125" bestFit="1" customWidth="1"/>
    <col min="196" max="196" width="51.7109375" bestFit="1" customWidth="1"/>
    <col min="197" max="197" width="63.85546875" bestFit="1" customWidth="1"/>
    <col min="198" max="198" width="48.85546875" bestFit="1" customWidth="1"/>
    <col min="199" max="199" width="42.42578125" bestFit="1" customWidth="1"/>
    <col min="200" max="200" width="42.140625" bestFit="1" customWidth="1"/>
    <col min="201" max="201" width="62.42578125" bestFit="1" customWidth="1"/>
    <col min="202" max="202" width="44.42578125" bestFit="1" customWidth="1"/>
    <col min="203" max="203" width="38.42578125" bestFit="1" customWidth="1"/>
    <col min="204" max="204" width="54" bestFit="1" customWidth="1"/>
    <col min="205" max="205" width="38.42578125" bestFit="1" customWidth="1"/>
    <col min="206" max="206" width="51.28515625" bestFit="1" customWidth="1"/>
    <col min="207" max="207" width="40.42578125" bestFit="1" customWidth="1"/>
    <col min="208" max="208" width="37.28515625" bestFit="1" customWidth="1"/>
    <col min="209" max="209" width="38.140625" bestFit="1" customWidth="1"/>
    <col min="210" max="210" width="19.28515625" bestFit="1" customWidth="1"/>
    <col min="211" max="211" width="41.42578125" bestFit="1" customWidth="1"/>
    <col min="212" max="214" width="40" customWidth="1"/>
    <col min="215" max="215" width="44.42578125" bestFit="1" customWidth="1"/>
    <col min="216" max="216" width="21" bestFit="1" customWidth="1"/>
    <col min="217" max="217" width="45.140625" bestFit="1" customWidth="1"/>
    <col min="218" max="218" width="47.140625" bestFit="1" customWidth="1"/>
    <col min="219" max="219" width="41.42578125" bestFit="1" customWidth="1"/>
    <col min="220" max="221" width="40" customWidth="1"/>
    <col min="222" max="222" width="44.42578125" bestFit="1" customWidth="1"/>
    <col min="223" max="223" width="33.140625" bestFit="1" customWidth="1"/>
    <col min="224" max="224" width="45.140625" bestFit="1" customWidth="1"/>
    <col min="225" max="225" width="47.140625" bestFit="1" customWidth="1"/>
    <col min="226" max="226" width="41.42578125" bestFit="1" customWidth="1"/>
    <col min="227" max="228" width="40" bestFit="1" customWidth="1"/>
    <col min="229" max="229" width="44.42578125" bestFit="1" customWidth="1"/>
    <col min="230" max="230" width="33.140625" bestFit="1" customWidth="1"/>
    <col min="231" max="231" width="45.140625" bestFit="1" customWidth="1"/>
    <col min="232" max="232" width="47.140625" bestFit="1" customWidth="1"/>
    <col min="233" max="233" width="41.42578125" bestFit="1" customWidth="1"/>
  </cols>
  <sheetData>
    <row r="1" spans="1:125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42</v>
      </c>
      <c r="AI1" t="s">
        <v>94</v>
      </c>
      <c r="AJ1" t="s">
        <v>95</v>
      </c>
      <c r="AK1" t="s">
        <v>96</v>
      </c>
      <c r="AL1" t="s">
        <v>345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340</v>
      </c>
      <c r="CA1" t="s">
        <v>51</v>
      </c>
      <c r="CB1" t="s">
        <v>180</v>
      </c>
      <c r="CC1" t="s">
        <v>181</v>
      </c>
      <c r="CD1" t="s">
        <v>182</v>
      </c>
      <c r="CE1" t="s">
        <v>183</v>
      </c>
      <c r="CF1" t="s">
        <v>184</v>
      </c>
      <c r="CG1" t="s">
        <v>400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206</v>
      </c>
      <c r="CQ1" t="s">
        <v>401</v>
      </c>
      <c r="CR1" t="s">
        <v>207</v>
      </c>
      <c r="CS1" t="s">
        <v>208</v>
      </c>
      <c r="CT1" t="s">
        <v>209</v>
      </c>
      <c r="CU1" t="s">
        <v>210</v>
      </c>
      <c r="CV1" t="s">
        <v>211</v>
      </c>
      <c r="CW1" t="s">
        <v>52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346</v>
      </c>
      <c r="DD1" s="14" t="s">
        <v>347</v>
      </c>
      <c r="DE1" s="14" t="s">
        <v>348</v>
      </c>
      <c r="DF1" t="s">
        <v>349</v>
      </c>
      <c r="DG1" t="s">
        <v>53</v>
      </c>
      <c r="DH1" t="s">
        <v>198</v>
      </c>
      <c r="DI1" t="s">
        <v>199</v>
      </c>
      <c r="DJ1" s="12" t="s">
        <v>200</v>
      </c>
      <c r="DO1"/>
      <c r="DP1"/>
      <c r="DU1"/>
    </row>
    <row r="2" spans="1:125" x14ac:dyDescent="0.25">
      <c r="A2" t="s">
        <v>2</v>
      </c>
      <c r="B2">
        <v>1</v>
      </c>
      <c r="C2" t="s">
        <v>24</v>
      </c>
      <c r="J2" t="s">
        <v>278</v>
      </c>
      <c r="AP2">
        <v>1</v>
      </c>
      <c r="AQ2" t="s">
        <v>2</v>
      </c>
      <c r="AS2" t="s">
        <v>25</v>
      </c>
      <c r="AT2">
        <v>1</v>
      </c>
      <c r="AU2" t="s">
        <v>222</v>
      </c>
      <c r="AV2" t="s">
        <v>220</v>
      </c>
      <c r="AW2" t="s">
        <v>369</v>
      </c>
      <c r="AY2">
        <v>5</v>
      </c>
      <c r="AZ2">
        <v>0</v>
      </c>
      <c r="BA2">
        <v>5</v>
      </c>
      <c r="BB2" t="s">
        <v>252</v>
      </c>
      <c r="BM2" t="s">
        <v>341</v>
      </c>
      <c r="BN2" t="s">
        <v>377</v>
      </c>
      <c r="CW2" t="s">
        <v>24</v>
      </c>
      <c r="CX2">
        <v>1</v>
      </c>
      <c r="CY2">
        <v>0.42</v>
      </c>
      <c r="CZ2">
        <v>0.39</v>
      </c>
      <c r="DA2">
        <v>0.39</v>
      </c>
      <c r="DB2">
        <v>0.40000000000000008</v>
      </c>
      <c r="DC2">
        <v>56.3</v>
      </c>
      <c r="DD2" s="14">
        <v>48</v>
      </c>
      <c r="DE2" s="14">
        <v>87</v>
      </c>
      <c r="DF2">
        <v>120</v>
      </c>
      <c r="DG2" t="s">
        <v>25</v>
      </c>
      <c r="DH2">
        <v>1</v>
      </c>
      <c r="DI2" t="s">
        <v>29</v>
      </c>
      <c r="DJ2" s="12">
        <v>77</v>
      </c>
      <c r="DO2"/>
      <c r="DP2"/>
      <c r="DU2"/>
    </row>
    <row r="3" spans="1:125" x14ac:dyDescent="0.25">
      <c r="A3" t="s">
        <v>2</v>
      </c>
      <c r="B3">
        <v>1</v>
      </c>
      <c r="C3" t="s">
        <v>24</v>
      </c>
      <c r="J3" t="s">
        <v>278</v>
      </c>
      <c r="AP3">
        <v>2</v>
      </c>
      <c r="AQ3" t="s">
        <v>2</v>
      </c>
      <c r="AS3" t="s">
        <v>365</v>
      </c>
      <c r="AT3">
        <v>2</v>
      </c>
      <c r="AU3" t="s">
        <v>222</v>
      </c>
      <c r="AV3" t="s">
        <v>220</v>
      </c>
      <c r="AW3" t="s">
        <v>369</v>
      </c>
      <c r="AY3">
        <v>3</v>
      </c>
      <c r="AZ3">
        <v>5</v>
      </c>
      <c r="BA3">
        <v>8</v>
      </c>
      <c r="BB3" t="s">
        <v>223</v>
      </c>
      <c r="BM3" t="s">
        <v>343</v>
      </c>
      <c r="BN3" t="s">
        <v>342</v>
      </c>
      <c r="CW3" t="s">
        <v>24</v>
      </c>
      <c r="CX3">
        <v>1</v>
      </c>
      <c r="CY3">
        <v>0.42</v>
      </c>
      <c r="CZ3">
        <v>0.39</v>
      </c>
      <c r="DA3">
        <v>0.39</v>
      </c>
      <c r="DB3">
        <v>0.40000000000000008</v>
      </c>
      <c r="DC3">
        <v>56.3</v>
      </c>
      <c r="DD3" s="14">
        <v>48</v>
      </c>
      <c r="DE3" s="14">
        <v>87</v>
      </c>
      <c r="DF3">
        <v>120</v>
      </c>
      <c r="DG3" t="s">
        <v>365</v>
      </c>
      <c r="DH3">
        <v>2</v>
      </c>
      <c r="DI3" t="s">
        <v>364</v>
      </c>
      <c r="DJ3" s="12">
        <v>3</v>
      </c>
      <c r="DO3"/>
      <c r="DP3"/>
      <c r="DU3"/>
    </row>
    <row r="4" spans="1:125" x14ac:dyDescent="0.25">
      <c r="A4" t="s">
        <v>217</v>
      </c>
      <c r="B4">
        <v>2</v>
      </c>
      <c r="C4" t="s">
        <v>350</v>
      </c>
      <c r="J4" t="s">
        <v>320</v>
      </c>
      <c r="AP4">
        <v>4</v>
      </c>
      <c r="AQ4" t="s">
        <v>217</v>
      </c>
      <c r="AS4" t="s">
        <v>365</v>
      </c>
      <c r="AT4">
        <v>1</v>
      </c>
      <c r="AU4" t="s">
        <v>222</v>
      </c>
      <c r="AV4" t="s">
        <v>221</v>
      </c>
      <c r="AY4">
        <v>3</v>
      </c>
      <c r="AZ4">
        <v>0</v>
      </c>
      <c r="BA4">
        <v>3</v>
      </c>
      <c r="BM4" t="s">
        <v>341</v>
      </c>
      <c r="BN4" t="s">
        <v>342</v>
      </c>
      <c r="CW4" t="s">
        <v>350</v>
      </c>
      <c r="CX4">
        <v>2</v>
      </c>
      <c r="CY4">
        <v>1E-3</v>
      </c>
      <c r="CZ4">
        <v>1E-3</v>
      </c>
      <c r="DA4">
        <v>1E-3</v>
      </c>
      <c r="DB4">
        <v>1E-3</v>
      </c>
      <c r="DC4">
        <v>22500</v>
      </c>
      <c r="DD4" s="14">
        <v>19125</v>
      </c>
      <c r="DE4" s="14" t="s">
        <v>353</v>
      </c>
      <c r="DF4">
        <v>120</v>
      </c>
      <c r="DG4" t="s">
        <v>365</v>
      </c>
      <c r="DH4">
        <v>2</v>
      </c>
      <c r="DI4" t="s">
        <v>364</v>
      </c>
      <c r="DJ4" s="12">
        <v>3</v>
      </c>
      <c r="DO4"/>
      <c r="DP4"/>
      <c r="DU4"/>
    </row>
    <row r="5" spans="1:125" x14ac:dyDescent="0.25">
      <c r="A5" t="s">
        <v>2</v>
      </c>
      <c r="B5">
        <v>1</v>
      </c>
      <c r="C5" t="s">
        <v>24</v>
      </c>
      <c r="J5" t="s">
        <v>278</v>
      </c>
      <c r="AP5">
        <v>3</v>
      </c>
      <c r="AQ5" t="s">
        <v>2</v>
      </c>
      <c r="AR5" t="s">
        <v>5</v>
      </c>
      <c r="AT5">
        <v>3</v>
      </c>
      <c r="AU5" t="s">
        <v>265</v>
      </c>
      <c r="AV5" t="s">
        <v>368</v>
      </c>
      <c r="AW5" t="s">
        <v>369</v>
      </c>
      <c r="AY5">
        <v>3</v>
      </c>
      <c r="AZ5">
        <v>8</v>
      </c>
      <c r="BA5">
        <v>11</v>
      </c>
      <c r="BM5" t="s">
        <v>368</v>
      </c>
      <c r="BN5" t="s">
        <v>342</v>
      </c>
      <c r="CA5" t="s">
        <v>5</v>
      </c>
      <c r="CB5" t="s">
        <v>27</v>
      </c>
      <c r="CD5" t="s">
        <v>28</v>
      </c>
      <c r="CE5" t="s">
        <v>312</v>
      </c>
      <c r="CF5" t="s">
        <v>289</v>
      </c>
      <c r="CW5" t="s">
        <v>24</v>
      </c>
      <c r="CX5">
        <v>1</v>
      </c>
      <c r="CY5">
        <v>0.42</v>
      </c>
      <c r="CZ5">
        <v>0.39</v>
      </c>
      <c r="DA5">
        <v>0.39</v>
      </c>
      <c r="DB5">
        <v>0.40000000000000008</v>
      </c>
      <c r="DC5">
        <v>56.3</v>
      </c>
      <c r="DD5" s="14">
        <v>48</v>
      </c>
      <c r="DE5" s="14">
        <v>87</v>
      </c>
      <c r="DF5">
        <v>120</v>
      </c>
      <c r="DJ5" s="12"/>
      <c r="DO5"/>
      <c r="DP5"/>
      <c r="DU5"/>
    </row>
    <row r="6" spans="1:125" x14ac:dyDescent="0.25">
      <c r="A6" t="s">
        <v>217</v>
      </c>
      <c r="B6">
        <v>2</v>
      </c>
      <c r="C6" t="s">
        <v>350</v>
      </c>
      <c r="J6" t="s">
        <v>320</v>
      </c>
      <c r="AP6">
        <v>5</v>
      </c>
      <c r="AQ6" t="s">
        <v>217</v>
      </c>
      <c r="AR6" t="s">
        <v>5</v>
      </c>
      <c r="AT6">
        <v>2</v>
      </c>
      <c r="AU6" t="s">
        <v>283</v>
      </c>
      <c r="AV6" t="s">
        <v>366</v>
      </c>
      <c r="AY6">
        <v>6</v>
      </c>
      <c r="AZ6">
        <v>3</v>
      </c>
      <c r="BA6">
        <v>9</v>
      </c>
      <c r="BM6" t="s">
        <v>367</v>
      </c>
      <c r="BN6" t="s">
        <v>342</v>
      </c>
      <c r="CA6" t="s">
        <v>5</v>
      </c>
      <c r="CB6" t="s">
        <v>27</v>
      </c>
      <c r="CD6" t="s">
        <v>28</v>
      </c>
      <c r="CE6" t="s">
        <v>312</v>
      </c>
      <c r="CF6" t="s">
        <v>289</v>
      </c>
      <c r="CW6" t="s">
        <v>350</v>
      </c>
      <c r="CX6">
        <v>2</v>
      </c>
      <c r="CY6">
        <v>1E-3</v>
      </c>
      <c r="CZ6">
        <v>1E-3</v>
      </c>
      <c r="DA6">
        <v>1E-3</v>
      </c>
      <c r="DB6">
        <v>1E-3</v>
      </c>
      <c r="DC6">
        <v>22500</v>
      </c>
      <c r="DD6" s="14">
        <v>19125</v>
      </c>
      <c r="DE6" s="14" t="s">
        <v>353</v>
      </c>
      <c r="DF6">
        <v>120</v>
      </c>
      <c r="DJ6" s="12"/>
      <c r="DO6"/>
      <c r="DP6"/>
      <c r="DU6"/>
    </row>
    <row r="7" spans="1:125" x14ac:dyDescent="0.25">
      <c r="A7" t="s">
        <v>351</v>
      </c>
      <c r="B7">
        <v>3</v>
      </c>
      <c r="C7" t="s">
        <v>352</v>
      </c>
      <c r="J7" t="s">
        <v>314</v>
      </c>
      <c r="L7" t="s">
        <v>374</v>
      </c>
      <c r="AP7">
        <v>6</v>
      </c>
      <c r="AQ7" t="s">
        <v>351</v>
      </c>
      <c r="AR7" t="s">
        <v>5</v>
      </c>
      <c r="AS7" t="s">
        <v>25</v>
      </c>
      <c r="AT7">
        <v>1</v>
      </c>
      <c r="AU7" t="s">
        <v>335</v>
      </c>
      <c r="AV7" t="s">
        <v>296</v>
      </c>
      <c r="AY7">
        <v>4</v>
      </c>
      <c r="AZ7">
        <v>0</v>
      </c>
      <c r="BA7">
        <v>4</v>
      </c>
      <c r="BM7" t="s">
        <v>378</v>
      </c>
      <c r="BN7" t="s">
        <v>342</v>
      </c>
      <c r="CA7" t="s">
        <v>5</v>
      </c>
      <c r="CB7" t="s">
        <v>27</v>
      </c>
      <c r="CD7" t="s">
        <v>28</v>
      </c>
      <c r="CE7" t="s">
        <v>312</v>
      </c>
      <c r="CF7" t="s">
        <v>289</v>
      </c>
      <c r="CW7" t="s">
        <v>352</v>
      </c>
      <c r="CX7">
        <v>3</v>
      </c>
      <c r="CY7">
        <v>3</v>
      </c>
      <c r="CZ7">
        <v>4</v>
      </c>
      <c r="DA7">
        <v>5</v>
      </c>
      <c r="DB7">
        <v>4</v>
      </c>
      <c r="DC7">
        <v>5.6</v>
      </c>
      <c r="DD7" s="14">
        <v>5</v>
      </c>
      <c r="DE7" s="14" t="s">
        <v>354</v>
      </c>
      <c r="DF7">
        <v>120</v>
      </c>
      <c r="DG7" t="s">
        <v>25</v>
      </c>
      <c r="DH7">
        <v>1</v>
      </c>
      <c r="DI7" t="s">
        <v>29</v>
      </c>
      <c r="DJ7" s="12">
        <v>77</v>
      </c>
      <c r="DO7"/>
      <c r="DP7"/>
      <c r="DU7"/>
    </row>
    <row r="8" spans="1:125" x14ac:dyDescent="0.25">
      <c r="A8" t="s">
        <v>355</v>
      </c>
      <c r="B8">
        <v>4</v>
      </c>
      <c r="C8" t="s">
        <v>359</v>
      </c>
      <c r="J8" t="s">
        <v>305</v>
      </c>
      <c r="L8" t="s">
        <v>374</v>
      </c>
      <c r="AP8">
        <v>7</v>
      </c>
      <c r="AQ8" t="s">
        <v>355</v>
      </c>
      <c r="AR8" t="s">
        <v>370</v>
      </c>
      <c r="AS8" t="s">
        <v>365</v>
      </c>
      <c r="AT8">
        <v>1</v>
      </c>
      <c r="AU8" t="s">
        <v>335</v>
      </c>
      <c r="AV8" t="s">
        <v>366</v>
      </c>
      <c r="AY8">
        <v>3</v>
      </c>
      <c r="AZ8">
        <v>0</v>
      </c>
      <c r="BA8">
        <v>3</v>
      </c>
      <c r="BM8" t="s">
        <v>366</v>
      </c>
      <c r="BN8" t="s">
        <v>342</v>
      </c>
      <c r="CA8" t="s">
        <v>370</v>
      </c>
      <c r="CB8" t="s">
        <v>271</v>
      </c>
      <c r="CE8" t="s">
        <v>289</v>
      </c>
      <c r="CF8" t="s">
        <v>312</v>
      </c>
      <c r="CG8" t="s">
        <v>28</v>
      </c>
      <c r="CH8" t="s">
        <v>254</v>
      </c>
      <c r="CI8" t="s">
        <v>275</v>
      </c>
      <c r="CJ8" t="s">
        <v>256</v>
      </c>
      <c r="CW8" t="s">
        <v>359</v>
      </c>
      <c r="CX8">
        <v>4</v>
      </c>
      <c r="CY8">
        <v>3</v>
      </c>
      <c r="CZ8">
        <v>2</v>
      </c>
      <c r="DA8">
        <v>1</v>
      </c>
      <c r="DB8">
        <v>2</v>
      </c>
      <c r="DC8">
        <v>11.3</v>
      </c>
      <c r="DD8" s="14">
        <v>10</v>
      </c>
      <c r="DE8" s="14" t="s">
        <v>354</v>
      </c>
      <c r="DF8">
        <v>120</v>
      </c>
      <c r="DG8" t="s">
        <v>365</v>
      </c>
      <c r="DH8">
        <v>2</v>
      </c>
      <c r="DI8" t="s">
        <v>364</v>
      </c>
      <c r="DJ8" s="12">
        <v>3</v>
      </c>
      <c r="DO8"/>
      <c r="DP8"/>
      <c r="DU8"/>
    </row>
    <row r="9" spans="1:125" x14ac:dyDescent="0.25">
      <c r="A9" t="s">
        <v>355</v>
      </c>
      <c r="B9">
        <v>4</v>
      </c>
      <c r="C9" t="s">
        <v>359</v>
      </c>
      <c r="J9" t="s">
        <v>305</v>
      </c>
      <c r="L9" t="s">
        <v>374</v>
      </c>
      <c r="AP9">
        <v>8</v>
      </c>
      <c r="AQ9" t="s">
        <v>355</v>
      </c>
      <c r="AR9" t="s">
        <v>370</v>
      </c>
      <c r="AT9">
        <v>2</v>
      </c>
      <c r="AU9" t="s">
        <v>335</v>
      </c>
      <c r="AV9" t="s">
        <v>366</v>
      </c>
      <c r="AY9">
        <v>1</v>
      </c>
      <c r="AZ9">
        <v>3</v>
      </c>
      <c r="BA9">
        <v>4</v>
      </c>
      <c r="BM9" t="s">
        <v>366</v>
      </c>
      <c r="BN9" t="s">
        <v>342</v>
      </c>
      <c r="CA9" t="s">
        <v>370</v>
      </c>
      <c r="CB9" t="s">
        <v>271</v>
      </c>
      <c r="CE9" t="s">
        <v>289</v>
      </c>
      <c r="CF9" t="s">
        <v>312</v>
      </c>
      <c r="CG9" t="s">
        <v>28</v>
      </c>
      <c r="CH9" t="s">
        <v>254</v>
      </c>
      <c r="CI9" t="s">
        <v>275</v>
      </c>
      <c r="CJ9" t="s">
        <v>256</v>
      </c>
      <c r="CW9" t="s">
        <v>359</v>
      </c>
      <c r="CX9">
        <v>4</v>
      </c>
      <c r="CY9">
        <v>3</v>
      </c>
      <c r="CZ9">
        <v>2</v>
      </c>
      <c r="DA9">
        <v>1</v>
      </c>
      <c r="DB9">
        <v>2</v>
      </c>
      <c r="DC9">
        <v>11.3</v>
      </c>
      <c r="DD9" s="14">
        <v>10</v>
      </c>
      <c r="DE9" s="14" t="s">
        <v>354</v>
      </c>
      <c r="DF9">
        <v>120</v>
      </c>
      <c r="DJ9" s="12"/>
      <c r="DO9"/>
      <c r="DP9"/>
      <c r="DU9"/>
    </row>
    <row r="10" spans="1:125" x14ac:dyDescent="0.25">
      <c r="A10" t="s">
        <v>356</v>
      </c>
      <c r="B10">
        <v>5</v>
      </c>
      <c r="C10" t="s">
        <v>360</v>
      </c>
      <c r="J10" t="s">
        <v>277</v>
      </c>
      <c r="L10" t="s">
        <v>374</v>
      </c>
      <c r="AP10">
        <v>9</v>
      </c>
      <c r="AQ10" t="s">
        <v>356</v>
      </c>
      <c r="AR10" t="s">
        <v>5</v>
      </c>
      <c r="AT10">
        <v>1</v>
      </c>
      <c r="AU10" t="s">
        <v>317</v>
      </c>
      <c r="AV10" t="s">
        <v>368</v>
      </c>
      <c r="AY10">
        <v>17</v>
      </c>
      <c r="AZ10">
        <v>0</v>
      </c>
      <c r="BA10">
        <v>17</v>
      </c>
      <c r="BM10" t="s">
        <v>368</v>
      </c>
      <c r="BN10" t="s">
        <v>342</v>
      </c>
      <c r="CA10" t="s">
        <v>5</v>
      </c>
      <c r="CB10" t="s">
        <v>27</v>
      </c>
      <c r="CD10" t="s">
        <v>28</v>
      </c>
      <c r="CE10" t="s">
        <v>312</v>
      </c>
      <c r="CF10" t="s">
        <v>289</v>
      </c>
      <c r="CW10" t="s">
        <v>360</v>
      </c>
      <c r="CX10">
        <v>5</v>
      </c>
      <c r="CY10">
        <v>1</v>
      </c>
      <c r="CZ10">
        <v>1</v>
      </c>
      <c r="DA10">
        <v>0.5</v>
      </c>
      <c r="DB10">
        <v>0.83333333333333337</v>
      </c>
      <c r="DC10">
        <v>27</v>
      </c>
      <c r="DD10" s="14">
        <v>23</v>
      </c>
      <c r="DE10" s="14" t="s">
        <v>354</v>
      </c>
      <c r="DF10">
        <v>120</v>
      </c>
      <c r="DJ10" s="12"/>
      <c r="DO10"/>
      <c r="DP10"/>
      <c r="DU10"/>
    </row>
    <row r="11" spans="1:125" x14ac:dyDescent="0.25">
      <c r="A11" t="s">
        <v>357</v>
      </c>
      <c r="B11">
        <v>6</v>
      </c>
      <c r="C11" t="s">
        <v>361</v>
      </c>
      <c r="J11" t="s">
        <v>292</v>
      </c>
      <c r="K11" t="s">
        <v>260</v>
      </c>
      <c r="AP11">
        <v>10</v>
      </c>
      <c r="AQ11" t="s">
        <v>357</v>
      </c>
      <c r="AR11" t="s">
        <v>370</v>
      </c>
      <c r="AT11">
        <v>1</v>
      </c>
      <c r="AU11" t="s">
        <v>317</v>
      </c>
      <c r="AV11" t="s">
        <v>371</v>
      </c>
      <c r="AY11">
        <v>3</v>
      </c>
      <c r="AZ11">
        <v>0</v>
      </c>
      <c r="BA11">
        <v>3</v>
      </c>
      <c r="BM11" t="s">
        <v>371</v>
      </c>
      <c r="BN11" t="s">
        <v>342</v>
      </c>
      <c r="CA11" t="s">
        <v>370</v>
      </c>
      <c r="CB11" t="s">
        <v>271</v>
      </c>
      <c r="CE11" t="s">
        <v>289</v>
      </c>
      <c r="CF11" t="s">
        <v>312</v>
      </c>
      <c r="CG11" t="s">
        <v>28</v>
      </c>
      <c r="CH11" t="s">
        <v>254</v>
      </c>
      <c r="CI11" t="s">
        <v>275</v>
      </c>
      <c r="CJ11" t="s">
        <v>256</v>
      </c>
      <c r="CW11" t="s">
        <v>361</v>
      </c>
      <c r="CX11">
        <v>6</v>
      </c>
      <c r="CY11">
        <v>0</v>
      </c>
      <c r="CZ11">
        <v>1</v>
      </c>
      <c r="DA11">
        <v>0.5</v>
      </c>
      <c r="DB11">
        <v>0.5</v>
      </c>
      <c r="DC11">
        <v>45</v>
      </c>
      <c r="DD11" s="14">
        <v>38</v>
      </c>
      <c r="DE11" s="14" t="s">
        <v>354</v>
      </c>
      <c r="DF11">
        <v>120</v>
      </c>
      <c r="DJ11" s="12"/>
      <c r="DO11"/>
      <c r="DP11"/>
      <c r="DU11"/>
    </row>
    <row r="12" spans="1:125" x14ac:dyDescent="0.25">
      <c r="A12" t="s">
        <v>357</v>
      </c>
      <c r="B12">
        <v>6</v>
      </c>
      <c r="C12" t="s">
        <v>361</v>
      </c>
      <c r="J12" t="s">
        <v>292</v>
      </c>
      <c r="K12" t="s">
        <v>260</v>
      </c>
      <c r="AP12">
        <v>11</v>
      </c>
      <c r="AQ12" t="s">
        <v>357</v>
      </c>
      <c r="AR12" t="s">
        <v>370</v>
      </c>
      <c r="AT12">
        <v>2</v>
      </c>
      <c r="AU12" t="s">
        <v>317</v>
      </c>
      <c r="AV12" t="s">
        <v>372</v>
      </c>
      <c r="AY12">
        <v>1</v>
      </c>
      <c r="AZ12">
        <v>3</v>
      </c>
      <c r="BA12">
        <v>4</v>
      </c>
      <c r="BM12" t="s">
        <v>372</v>
      </c>
      <c r="BN12" t="s">
        <v>342</v>
      </c>
      <c r="CA12" t="s">
        <v>370</v>
      </c>
      <c r="CB12" t="s">
        <v>271</v>
      </c>
      <c r="CE12" t="s">
        <v>289</v>
      </c>
      <c r="CF12" t="s">
        <v>312</v>
      </c>
      <c r="CG12" t="s">
        <v>28</v>
      </c>
      <c r="CH12" t="s">
        <v>254</v>
      </c>
      <c r="CI12" t="s">
        <v>275</v>
      </c>
      <c r="CJ12" t="s">
        <v>256</v>
      </c>
      <c r="CW12" t="s">
        <v>361</v>
      </c>
      <c r="CX12">
        <v>6</v>
      </c>
      <c r="CY12">
        <v>0</v>
      </c>
      <c r="CZ12">
        <v>1</v>
      </c>
      <c r="DA12">
        <v>0.5</v>
      </c>
      <c r="DB12">
        <v>0.5</v>
      </c>
      <c r="DC12">
        <v>45</v>
      </c>
      <c r="DD12" s="14">
        <v>38</v>
      </c>
      <c r="DE12" s="14" t="s">
        <v>354</v>
      </c>
      <c r="DF12">
        <v>120</v>
      </c>
      <c r="DJ12" s="12"/>
      <c r="DO12"/>
      <c r="DP12"/>
      <c r="DU12"/>
    </row>
    <row r="13" spans="1:125" x14ac:dyDescent="0.25">
      <c r="A13" t="s">
        <v>357</v>
      </c>
      <c r="B13">
        <v>6</v>
      </c>
      <c r="C13" t="s">
        <v>361</v>
      </c>
      <c r="J13" t="s">
        <v>292</v>
      </c>
      <c r="K13" t="s">
        <v>260</v>
      </c>
      <c r="AP13">
        <v>12</v>
      </c>
      <c r="AQ13" t="s">
        <v>357</v>
      </c>
      <c r="AR13" t="s">
        <v>5</v>
      </c>
      <c r="AT13">
        <v>3</v>
      </c>
      <c r="AU13" t="s">
        <v>317</v>
      </c>
      <c r="AV13" t="s">
        <v>373</v>
      </c>
      <c r="AY13">
        <v>7</v>
      </c>
      <c r="AZ13">
        <v>4</v>
      </c>
      <c r="BA13">
        <v>11</v>
      </c>
      <c r="BM13" t="s">
        <v>373</v>
      </c>
      <c r="BN13" t="s">
        <v>342</v>
      </c>
      <c r="CA13" t="s">
        <v>5</v>
      </c>
      <c r="CB13" t="s">
        <v>27</v>
      </c>
      <c r="CD13" t="s">
        <v>28</v>
      </c>
      <c r="CE13" t="s">
        <v>312</v>
      </c>
      <c r="CF13" t="s">
        <v>289</v>
      </c>
      <c r="CW13" t="s">
        <v>361</v>
      </c>
      <c r="CX13">
        <v>6</v>
      </c>
      <c r="CY13">
        <v>0</v>
      </c>
      <c r="CZ13">
        <v>1</v>
      </c>
      <c r="DA13">
        <v>0.5</v>
      </c>
      <c r="DB13">
        <v>0.5</v>
      </c>
      <c r="DC13">
        <v>45</v>
      </c>
      <c r="DD13" s="14">
        <v>38</v>
      </c>
      <c r="DE13" s="14" t="s">
        <v>354</v>
      </c>
      <c r="DF13">
        <v>120</v>
      </c>
      <c r="DJ13" s="12"/>
      <c r="DO13"/>
      <c r="DP13"/>
      <c r="DU13"/>
    </row>
    <row r="14" spans="1:125" x14ac:dyDescent="0.25">
      <c r="A14" t="s">
        <v>358</v>
      </c>
      <c r="B14">
        <v>7</v>
      </c>
      <c r="C14" t="s">
        <v>362</v>
      </c>
      <c r="J14" t="s">
        <v>325</v>
      </c>
      <c r="CW14" t="s">
        <v>362</v>
      </c>
      <c r="CX14">
        <v>7</v>
      </c>
      <c r="CY14">
        <v>0.2</v>
      </c>
      <c r="CZ14">
        <v>0.2</v>
      </c>
      <c r="DA14">
        <v>1</v>
      </c>
      <c r="DB14">
        <v>0.46666666666666662</v>
      </c>
      <c r="DC14">
        <v>48.2</v>
      </c>
      <c r="DD14" s="14">
        <v>41</v>
      </c>
      <c r="DE14" s="14" t="s">
        <v>354</v>
      </c>
      <c r="DF14">
        <v>120</v>
      </c>
      <c r="DJ14" s="12"/>
      <c r="DO14"/>
      <c r="DP14"/>
      <c r="DU14"/>
    </row>
    <row r="15" spans="1:125" x14ac:dyDescent="0.25">
      <c r="A15" t="s">
        <v>363</v>
      </c>
      <c r="B15">
        <v>8</v>
      </c>
      <c r="C15" t="s">
        <v>376</v>
      </c>
      <c r="CW15" t="s">
        <v>376</v>
      </c>
      <c r="CX15">
        <v>8</v>
      </c>
      <c r="DB15" t="s">
        <v>344</v>
      </c>
      <c r="DC15" t="s">
        <v>344</v>
      </c>
      <c r="DD15" s="14" t="s">
        <v>344</v>
      </c>
      <c r="DE15" s="14" t="s">
        <v>344</v>
      </c>
      <c r="DF15">
        <v>120</v>
      </c>
      <c r="DJ15" s="12"/>
      <c r="DO15"/>
      <c r="DP15"/>
      <c r="DU15"/>
    </row>
    <row r="16" spans="1:125" x14ac:dyDescent="0.25">
      <c r="A16" t="s">
        <v>3</v>
      </c>
      <c r="B16">
        <v>1</v>
      </c>
      <c r="AP16">
        <v>1</v>
      </c>
      <c r="AQ16" t="s">
        <v>3</v>
      </c>
      <c r="AR16" t="s">
        <v>5</v>
      </c>
      <c r="AT16">
        <v>1</v>
      </c>
      <c r="AU16" t="s">
        <v>379</v>
      </c>
      <c r="BU16">
        <v>150</v>
      </c>
      <c r="BV16">
        <v>5</v>
      </c>
      <c r="CA16" t="s">
        <v>5</v>
      </c>
      <c r="CB16" t="s">
        <v>27</v>
      </c>
      <c r="CD16" t="s">
        <v>28</v>
      </c>
      <c r="CE16" t="s">
        <v>312</v>
      </c>
      <c r="CF16" t="s">
        <v>289</v>
      </c>
      <c r="DD16" s="14"/>
      <c r="DE16" s="14"/>
      <c r="DJ16" s="12"/>
      <c r="DO16"/>
      <c r="DP16"/>
      <c r="DU16"/>
    </row>
    <row r="17" spans="1:125" x14ac:dyDescent="0.25">
      <c r="A17" t="s">
        <v>3</v>
      </c>
      <c r="B17">
        <v>1</v>
      </c>
      <c r="AP17">
        <v>2</v>
      </c>
      <c r="AQ17" t="s">
        <v>3</v>
      </c>
      <c r="AT17">
        <v>2</v>
      </c>
      <c r="AU17" t="s">
        <v>379</v>
      </c>
      <c r="BV17" t="s">
        <v>344</v>
      </c>
      <c r="DD17" s="14"/>
      <c r="DE17" s="14"/>
      <c r="DJ17" s="12"/>
      <c r="DO17"/>
      <c r="DP17"/>
      <c r="DU17"/>
    </row>
    <row r="18" spans="1:125" x14ac:dyDescent="0.25">
      <c r="A18" t="s">
        <v>4</v>
      </c>
      <c r="B18">
        <v>1</v>
      </c>
      <c r="AP18">
        <v>1</v>
      </c>
      <c r="AQ18" t="s">
        <v>4</v>
      </c>
      <c r="AR18" t="s">
        <v>5</v>
      </c>
      <c r="AT18">
        <v>1</v>
      </c>
      <c r="AU18" t="s">
        <v>337</v>
      </c>
      <c r="AY18">
        <v>5</v>
      </c>
      <c r="AZ18">
        <v>0</v>
      </c>
      <c r="BA18">
        <v>5</v>
      </c>
      <c r="CA18" t="s">
        <v>5</v>
      </c>
      <c r="CB18" t="s">
        <v>27</v>
      </c>
      <c r="CD18" t="s">
        <v>28</v>
      </c>
      <c r="CE18" t="s">
        <v>312</v>
      </c>
      <c r="CF18" t="s">
        <v>289</v>
      </c>
      <c r="DD18" s="14"/>
      <c r="DE18" s="14"/>
      <c r="DJ18" s="12"/>
      <c r="DO18"/>
      <c r="DP18"/>
      <c r="DU18"/>
    </row>
    <row r="19" spans="1:125" x14ac:dyDescent="0.25">
      <c r="A19" t="s">
        <v>4</v>
      </c>
      <c r="B19">
        <v>1</v>
      </c>
      <c r="AP19">
        <v>2</v>
      </c>
      <c r="AQ19" t="s">
        <v>4</v>
      </c>
      <c r="AT19">
        <v>2</v>
      </c>
      <c r="AU19" t="s">
        <v>337</v>
      </c>
      <c r="AY19">
        <v>7</v>
      </c>
      <c r="AZ19">
        <v>5</v>
      </c>
      <c r="BA19">
        <v>12</v>
      </c>
      <c r="DD19" s="14"/>
      <c r="DE19" s="14"/>
      <c r="DJ19" s="12"/>
      <c r="DO19"/>
      <c r="DP19"/>
      <c r="DU19"/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11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13.2851562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32" width="21.5703125" bestFit="1" customWidth="1"/>
    <col min="33" max="33" width="22.57031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42</v>
      </c>
      <c r="AI1" t="s">
        <v>94</v>
      </c>
      <c r="AJ1" t="s">
        <v>95</v>
      </c>
      <c r="AK1" t="s">
        <v>96</v>
      </c>
      <c r="AL1" t="s">
        <v>345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J2" t="s">
        <v>278</v>
      </c>
    </row>
    <row r="3" spans="1:41" x14ac:dyDescent="0.25">
      <c r="A3" t="s">
        <v>217</v>
      </c>
      <c r="B3">
        <v>2</v>
      </c>
      <c r="C3" t="s">
        <v>350</v>
      </c>
      <c r="J3" t="s">
        <v>320</v>
      </c>
    </row>
    <row r="4" spans="1:41" x14ac:dyDescent="0.25">
      <c r="A4" t="s">
        <v>351</v>
      </c>
      <c r="B4">
        <v>3</v>
      </c>
      <c r="C4" t="s">
        <v>352</v>
      </c>
      <c r="J4" t="s">
        <v>314</v>
      </c>
      <c r="L4" t="s">
        <v>374</v>
      </c>
    </row>
    <row r="5" spans="1:41" x14ac:dyDescent="0.25">
      <c r="A5" t="s">
        <v>355</v>
      </c>
      <c r="B5">
        <v>4</v>
      </c>
      <c r="C5" t="s">
        <v>359</v>
      </c>
      <c r="J5" t="s">
        <v>305</v>
      </c>
      <c r="L5" t="s">
        <v>374</v>
      </c>
    </row>
    <row r="6" spans="1:41" x14ac:dyDescent="0.25">
      <c r="A6" t="s">
        <v>356</v>
      </c>
      <c r="B6">
        <v>5</v>
      </c>
      <c r="C6" t="s">
        <v>360</v>
      </c>
      <c r="J6" t="s">
        <v>277</v>
      </c>
      <c r="L6" t="s">
        <v>374</v>
      </c>
    </row>
    <row r="7" spans="1:41" x14ac:dyDescent="0.25">
      <c r="A7" t="s">
        <v>357</v>
      </c>
      <c r="B7">
        <v>6</v>
      </c>
      <c r="C7" t="s">
        <v>361</v>
      </c>
      <c r="J7" t="s">
        <v>292</v>
      </c>
      <c r="K7" t="s">
        <v>260</v>
      </c>
    </row>
    <row r="8" spans="1:41" x14ac:dyDescent="0.25">
      <c r="A8" t="s">
        <v>358</v>
      </c>
      <c r="B8">
        <v>7</v>
      </c>
      <c r="C8" t="s">
        <v>362</v>
      </c>
      <c r="J8" t="s">
        <v>325</v>
      </c>
    </row>
    <row r="9" spans="1:41" x14ac:dyDescent="0.25">
      <c r="A9" t="s">
        <v>363</v>
      </c>
      <c r="B9">
        <v>8</v>
      </c>
      <c r="C9" t="s">
        <v>376</v>
      </c>
    </row>
    <row r="10" spans="1:41" x14ac:dyDescent="0.25">
      <c r="A10" t="s">
        <v>3</v>
      </c>
      <c r="B10">
        <v>1</v>
      </c>
    </row>
    <row r="11" spans="1:41" x14ac:dyDescent="0.25">
      <c r="A11" t="s">
        <v>4</v>
      </c>
      <c r="B11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19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14.5703125" bestFit="1" customWidth="1"/>
    <col min="15" max="15" width="40.140625" bestFit="1" customWidth="1"/>
    <col min="16" max="16" width="16.5703125" bestFit="1" customWidth="1"/>
    <col min="17" max="17" width="20.85546875" bestFit="1" customWidth="1"/>
    <col min="18" max="18" width="22.140625" bestFit="1" customWidth="1"/>
    <col min="19" max="19" width="23.85546875" customWidth="1"/>
    <col min="20" max="20" width="25.5703125" bestFit="1" customWidth="1"/>
    <col min="21" max="21" width="27.140625" bestFit="1" customWidth="1"/>
    <col min="22" max="22" width="16.42578125" bestFit="1" customWidth="1"/>
    <col min="23" max="23" width="21.7109375" bestFit="1" customWidth="1"/>
    <col min="24" max="24" width="21" bestFit="1" customWidth="1"/>
    <col min="25" max="25" width="18.5703125" bestFit="1" customWidth="1"/>
    <col min="26" max="26" width="37.28515625" bestFit="1" customWidth="1"/>
    <col min="27" max="27" width="27.140625" bestFit="1" customWidth="1"/>
    <col min="28" max="28" width="40.42578125" bestFit="1" customWidth="1"/>
    <col min="29" max="29" width="35.85546875" bestFit="1" customWidth="1"/>
    <col min="30" max="30" width="28.42578125" bestFit="1" customWidth="1"/>
    <col min="31" max="31" width="20.140625" bestFit="1" customWidth="1"/>
    <col min="32" max="32" width="20.42578125" bestFit="1" customWidth="1"/>
    <col min="33" max="33" width="18.42578125" bestFit="1" customWidth="1"/>
    <col min="34" max="34" width="21.42578125" bestFit="1" customWidth="1"/>
    <col min="35" max="35" width="32.28515625" bestFit="1" customWidth="1"/>
    <col min="36" max="36" width="38.5703125" bestFit="1" customWidth="1"/>
    <col min="37" max="37" width="37.85546875" bestFit="1" customWidth="1"/>
    <col min="38" max="38" width="36.85546875" bestFit="1" customWidth="1"/>
    <col min="39" max="39" width="17.42578125" bestFit="1" customWidth="1"/>
    <col min="40" max="40" width="28.140625" bestFit="1" customWidth="1"/>
    <col min="41" max="41" width="31" bestFit="1" customWidth="1"/>
    <col min="42" max="42" width="22.7109375" bestFit="1" customWidth="1"/>
    <col min="43" max="43" width="30" bestFit="1" customWidth="1"/>
    <col min="44" max="44" width="32.140625" bestFit="1" customWidth="1"/>
    <col min="45" max="45" width="24.42578125" bestFit="1" customWidth="1"/>
    <col min="46" max="46" width="30.42578125" bestFit="1" customWidth="1"/>
    <col min="47" max="47" width="29.85546875" bestFit="1" customWidth="1"/>
    <col min="48" max="48" width="24" bestFit="1" customWidth="1"/>
    <col min="49" max="49" width="22.85546875" bestFit="1" customWidth="1"/>
    <col min="50" max="50" width="48.42578125" bestFit="1" customWidth="1"/>
    <col min="51" max="51" width="25" bestFit="1" customWidth="1"/>
    <col min="52" max="52" width="29.28515625" bestFit="1" customWidth="1"/>
    <col min="53" max="53" width="30.42578125" bestFit="1" customWidth="1"/>
    <col min="54" max="54" width="32.140625" bestFit="1" customWidth="1"/>
    <col min="55" max="55" width="34" bestFit="1" customWidth="1"/>
    <col min="56" max="56" width="35.42578125" bestFit="1" customWidth="1"/>
    <col min="57" max="57" width="24.85546875" bestFit="1" customWidth="1"/>
    <col min="58" max="58" width="30.140625" bestFit="1" customWidth="1"/>
    <col min="59" max="59" width="29.42578125" bestFit="1" customWidth="1"/>
    <col min="60" max="60" width="26.85546875" bestFit="1" customWidth="1"/>
    <col min="61" max="61" width="45.7109375" bestFit="1" customWidth="1"/>
    <col min="62" max="62" width="35.42578125" bestFit="1" customWidth="1"/>
    <col min="63" max="63" width="48.7109375" bestFit="1" customWidth="1"/>
    <col min="64" max="64" width="44.28515625" bestFit="1" customWidth="1"/>
    <col min="65" max="65" width="36.85546875" bestFit="1" customWidth="1"/>
    <col min="66" max="66" width="28.42578125" bestFit="1" customWidth="1"/>
    <col min="67" max="67" width="28.85546875" bestFit="1" customWidth="1"/>
    <col min="68" max="68" width="26.7109375" bestFit="1" customWidth="1"/>
    <col min="69" max="69" width="29.85546875" bestFit="1" customWidth="1"/>
    <col min="70" max="70" width="40.7109375" bestFit="1" customWidth="1"/>
    <col min="71" max="71" width="47" bestFit="1" customWidth="1"/>
    <col min="72" max="72" width="45.28515625" bestFit="1" customWidth="1"/>
    <col min="73" max="73" width="29.85546875" bestFit="1" customWidth="1"/>
    <col min="74" max="74" width="40.7109375" bestFit="1" customWidth="1"/>
    <col min="75" max="75" width="47" bestFit="1" customWidth="1"/>
    <col min="76" max="76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340</v>
      </c>
    </row>
    <row r="2" spans="1:37" x14ac:dyDescent="0.25">
      <c r="A2">
        <v>1</v>
      </c>
      <c r="B2" t="s">
        <v>2</v>
      </c>
      <c r="D2" t="s">
        <v>25</v>
      </c>
      <c r="E2">
        <v>1</v>
      </c>
      <c r="F2" t="s">
        <v>222</v>
      </c>
      <c r="G2" t="s">
        <v>220</v>
      </c>
      <c r="H2" t="s">
        <v>369</v>
      </c>
      <c r="J2">
        <v>5</v>
      </c>
      <c r="K2">
        <v>0</v>
      </c>
      <c r="L2">
        <v>5</v>
      </c>
      <c r="M2" t="s">
        <v>252</v>
      </c>
      <c r="X2" t="s">
        <v>341</v>
      </c>
      <c r="Y2" t="s">
        <v>377</v>
      </c>
    </row>
    <row r="3" spans="1:37" x14ac:dyDescent="0.25">
      <c r="A3">
        <v>2</v>
      </c>
      <c r="B3" t="s">
        <v>2</v>
      </c>
      <c r="D3" t="s">
        <v>365</v>
      </c>
      <c r="E3">
        <v>2</v>
      </c>
      <c r="F3" t="s">
        <v>222</v>
      </c>
      <c r="G3" t="s">
        <v>220</v>
      </c>
      <c r="H3" t="s">
        <v>369</v>
      </c>
      <c r="J3">
        <v>3</v>
      </c>
      <c r="K3">
        <v>5</v>
      </c>
      <c r="L3">
        <v>8</v>
      </c>
      <c r="M3" t="s">
        <v>223</v>
      </c>
      <c r="X3" t="s">
        <v>343</v>
      </c>
      <c r="Y3" t="s">
        <v>342</v>
      </c>
    </row>
    <row r="4" spans="1:37" x14ac:dyDescent="0.25">
      <c r="A4">
        <v>3</v>
      </c>
      <c r="B4" t="s">
        <v>2</v>
      </c>
      <c r="C4" t="s">
        <v>5</v>
      </c>
      <c r="E4">
        <v>3</v>
      </c>
      <c r="F4" t="s">
        <v>265</v>
      </c>
      <c r="G4" t="s">
        <v>368</v>
      </c>
      <c r="H4" t="s">
        <v>369</v>
      </c>
      <c r="J4">
        <v>3</v>
      </c>
      <c r="K4">
        <v>8</v>
      </c>
      <c r="L4">
        <v>11</v>
      </c>
      <c r="X4" t="s">
        <v>368</v>
      </c>
      <c r="Y4" t="s">
        <v>342</v>
      </c>
    </row>
    <row r="5" spans="1:37" x14ac:dyDescent="0.25">
      <c r="A5">
        <v>4</v>
      </c>
      <c r="B5" t="s">
        <v>217</v>
      </c>
      <c r="D5" t="s">
        <v>365</v>
      </c>
      <c r="E5">
        <v>1</v>
      </c>
      <c r="F5" t="s">
        <v>222</v>
      </c>
      <c r="G5" t="s">
        <v>221</v>
      </c>
      <c r="J5">
        <v>3</v>
      </c>
      <c r="K5">
        <v>0</v>
      </c>
      <c r="L5">
        <v>3</v>
      </c>
      <c r="X5" t="s">
        <v>341</v>
      </c>
      <c r="Y5" t="s">
        <v>342</v>
      </c>
    </row>
    <row r="6" spans="1:37" x14ac:dyDescent="0.25">
      <c r="A6">
        <v>5</v>
      </c>
      <c r="B6" t="s">
        <v>217</v>
      </c>
      <c r="C6" t="s">
        <v>5</v>
      </c>
      <c r="E6">
        <v>2</v>
      </c>
      <c r="F6" t="s">
        <v>283</v>
      </c>
      <c r="G6" t="s">
        <v>366</v>
      </c>
      <c r="J6">
        <v>6</v>
      </c>
      <c r="K6">
        <v>3</v>
      </c>
      <c r="L6">
        <v>9</v>
      </c>
      <c r="X6" t="s">
        <v>367</v>
      </c>
      <c r="Y6" t="s">
        <v>342</v>
      </c>
    </row>
    <row r="7" spans="1:37" x14ac:dyDescent="0.25">
      <c r="A7">
        <v>6</v>
      </c>
      <c r="B7" t="s">
        <v>351</v>
      </c>
      <c r="C7" t="s">
        <v>5</v>
      </c>
      <c r="D7" t="s">
        <v>25</v>
      </c>
      <c r="E7">
        <v>1</v>
      </c>
      <c r="F7" t="s">
        <v>335</v>
      </c>
      <c r="G7" t="s">
        <v>296</v>
      </c>
      <c r="J7">
        <v>4</v>
      </c>
      <c r="K7">
        <v>0</v>
      </c>
      <c r="L7">
        <v>4</v>
      </c>
      <c r="X7" t="s">
        <v>378</v>
      </c>
      <c r="Y7" t="s">
        <v>342</v>
      </c>
    </row>
    <row r="8" spans="1:37" x14ac:dyDescent="0.25">
      <c r="A8">
        <v>7</v>
      </c>
      <c r="B8" t="s">
        <v>355</v>
      </c>
      <c r="C8" t="s">
        <v>370</v>
      </c>
      <c r="D8" t="s">
        <v>365</v>
      </c>
      <c r="E8">
        <v>1</v>
      </c>
      <c r="F8" t="s">
        <v>335</v>
      </c>
      <c r="G8" t="s">
        <v>366</v>
      </c>
      <c r="J8">
        <v>3</v>
      </c>
      <c r="K8">
        <v>0</v>
      </c>
      <c r="L8">
        <v>3</v>
      </c>
      <c r="X8" t="s">
        <v>366</v>
      </c>
      <c r="Y8" t="s">
        <v>342</v>
      </c>
    </row>
    <row r="9" spans="1:37" x14ac:dyDescent="0.25">
      <c r="A9">
        <v>8</v>
      </c>
      <c r="B9" t="s">
        <v>355</v>
      </c>
      <c r="C9" t="s">
        <v>370</v>
      </c>
      <c r="E9">
        <v>2</v>
      </c>
      <c r="F9" t="s">
        <v>335</v>
      </c>
      <c r="G9" t="s">
        <v>366</v>
      </c>
      <c r="J9">
        <v>1</v>
      </c>
      <c r="K9">
        <v>3</v>
      </c>
      <c r="L9">
        <v>4</v>
      </c>
      <c r="X9" t="s">
        <v>366</v>
      </c>
      <c r="Y9" t="s">
        <v>342</v>
      </c>
    </row>
    <row r="10" spans="1:37" x14ac:dyDescent="0.25">
      <c r="A10">
        <v>9</v>
      </c>
      <c r="B10" t="s">
        <v>356</v>
      </c>
      <c r="C10" t="s">
        <v>5</v>
      </c>
      <c r="E10">
        <v>1</v>
      </c>
      <c r="F10" t="s">
        <v>317</v>
      </c>
      <c r="G10" t="s">
        <v>368</v>
      </c>
      <c r="J10">
        <v>17</v>
      </c>
      <c r="K10">
        <v>0</v>
      </c>
      <c r="L10">
        <v>17</v>
      </c>
      <c r="X10" t="s">
        <v>368</v>
      </c>
      <c r="Y10" t="s">
        <v>342</v>
      </c>
    </row>
    <row r="11" spans="1:37" x14ac:dyDescent="0.25">
      <c r="A11">
        <v>10</v>
      </c>
      <c r="B11" t="s">
        <v>357</v>
      </c>
      <c r="C11" t="s">
        <v>370</v>
      </c>
      <c r="E11">
        <v>1</v>
      </c>
      <c r="F11" t="s">
        <v>317</v>
      </c>
      <c r="G11" t="s">
        <v>371</v>
      </c>
      <c r="J11">
        <v>3</v>
      </c>
      <c r="K11">
        <v>0</v>
      </c>
      <c r="L11">
        <v>3</v>
      </c>
      <c r="X11" t="s">
        <v>371</v>
      </c>
      <c r="Y11" t="s">
        <v>342</v>
      </c>
    </row>
    <row r="12" spans="1:37" x14ac:dyDescent="0.25">
      <c r="A12">
        <v>11</v>
      </c>
      <c r="B12" t="s">
        <v>357</v>
      </c>
      <c r="C12" t="s">
        <v>370</v>
      </c>
      <c r="E12">
        <v>2</v>
      </c>
      <c r="F12" t="s">
        <v>317</v>
      </c>
      <c r="G12" t="s">
        <v>372</v>
      </c>
      <c r="J12">
        <v>1</v>
      </c>
      <c r="K12">
        <v>3</v>
      </c>
      <c r="L12">
        <v>4</v>
      </c>
      <c r="X12" t="s">
        <v>372</v>
      </c>
      <c r="Y12" t="s">
        <v>342</v>
      </c>
    </row>
    <row r="13" spans="1:37" x14ac:dyDescent="0.25">
      <c r="A13">
        <v>12</v>
      </c>
      <c r="B13" t="s">
        <v>357</v>
      </c>
      <c r="C13" t="s">
        <v>5</v>
      </c>
      <c r="E13">
        <v>3</v>
      </c>
      <c r="F13" t="s">
        <v>317</v>
      </c>
      <c r="G13" t="s">
        <v>373</v>
      </c>
      <c r="J13">
        <v>7</v>
      </c>
      <c r="K13">
        <v>4</v>
      </c>
      <c r="L13">
        <v>11</v>
      </c>
      <c r="X13" t="s">
        <v>373</v>
      </c>
      <c r="Y13" t="s">
        <v>342</v>
      </c>
    </row>
    <row r="14" spans="1:37" x14ac:dyDescent="0.25">
      <c r="A14">
        <v>1</v>
      </c>
      <c r="B14" t="s">
        <v>3</v>
      </c>
      <c r="C14" t="s">
        <v>5</v>
      </c>
      <c r="E14">
        <v>1</v>
      </c>
      <c r="F14" t="s">
        <v>379</v>
      </c>
      <c r="AF14">
        <v>150</v>
      </c>
      <c r="AG14">
        <v>5</v>
      </c>
    </row>
    <row r="15" spans="1:37" x14ac:dyDescent="0.25">
      <c r="A15">
        <v>2</v>
      </c>
      <c r="B15" t="s">
        <v>3</v>
      </c>
      <c r="E15">
        <v>2</v>
      </c>
      <c r="F15" t="s">
        <v>379</v>
      </c>
      <c r="AG15" t="s">
        <v>344</v>
      </c>
    </row>
    <row r="16" spans="1:37" x14ac:dyDescent="0.25">
      <c r="A16">
        <v>1</v>
      </c>
      <c r="B16" t="s">
        <v>4</v>
      </c>
      <c r="C16" t="s">
        <v>5</v>
      </c>
      <c r="E16">
        <v>1</v>
      </c>
      <c r="F16" t="s">
        <v>337</v>
      </c>
      <c r="J16">
        <v>5</v>
      </c>
      <c r="K16">
        <v>0</v>
      </c>
      <c r="L16">
        <v>5</v>
      </c>
    </row>
    <row r="17" spans="1:12" x14ac:dyDescent="0.25">
      <c r="A17">
        <v>2</v>
      </c>
      <c r="B17" t="s">
        <v>4</v>
      </c>
      <c r="E17">
        <v>2</v>
      </c>
      <c r="F17" t="s">
        <v>337</v>
      </c>
      <c r="J17">
        <v>7</v>
      </c>
      <c r="K17">
        <v>5</v>
      </c>
      <c r="L17">
        <v>12</v>
      </c>
    </row>
    <row r="18" spans="1:12" x14ac:dyDescent="0.25">
      <c r="A18">
        <v>3</v>
      </c>
      <c r="B18" t="s">
        <v>218</v>
      </c>
      <c r="F18" t="s">
        <v>337</v>
      </c>
      <c r="J18">
        <v>1</v>
      </c>
      <c r="K18">
        <v>0</v>
      </c>
      <c r="L18">
        <v>1</v>
      </c>
    </row>
    <row r="19" spans="1:12" x14ac:dyDescent="0.25">
      <c r="A19">
        <v>4</v>
      </c>
      <c r="B19" t="s">
        <v>219</v>
      </c>
      <c r="F19" t="s">
        <v>337</v>
      </c>
      <c r="J19">
        <v>1</v>
      </c>
      <c r="K19">
        <v>0</v>
      </c>
      <c r="L19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G9"/>
  <sheetViews>
    <sheetView workbookViewId="0">
      <pane xSplit="1" topLeftCell="B1" activePane="topRight" state="frozen"/>
      <selection pane="topRight" activeCell="AB16" sqref="AB16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19" t="s">
        <v>380</v>
      </c>
      <c r="Y1" s="19" t="s">
        <v>381</v>
      </c>
      <c r="Z1" s="19" t="s">
        <v>382</v>
      </c>
      <c r="AA1" s="19" t="s">
        <v>383</v>
      </c>
      <c r="AB1" s="19" t="s">
        <v>384</v>
      </c>
      <c r="AC1" s="19" t="s">
        <v>385</v>
      </c>
      <c r="AD1" s="19" t="s">
        <v>386</v>
      </c>
      <c r="AE1" s="19" t="s">
        <v>387</v>
      </c>
      <c r="AF1" s="19" t="s">
        <v>388</v>
      </c>
      <c r="AG1" s="19" t="s">
        <v>389</v>
      </c>
    </row>
    <row r="2" spans="1:33" x14ac:dyDescent="0.25">
      <c r="A2" t="s">
        <v>2</v>
      </c>
      <c r="B2">
        <v>1</v>
      </c>
      <c r="C2" t="s">
        <v>24</v>
      </c>
      <c r="D2" s="20">
        <v>44427</v>
      </c>
      <c r="E2" t="s">
        <v>411</v>
      </c>
      <c r="F2" t="s">
        <v>402</v>
      </c>
      <c r="G2" t="s">
        <v>403</v>
      </c>
      <c r="H2" t="s">
        <v>419</v>
      </c>
      <c r="I2" s="21" t="s">
        <v>427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s="21" t="s">
        <v>428</v>
      </c>
      <c r="P2" t="s">
        <v>263</v>
      </c>
      <c r="Q2" t="s">
        <v>263</v>
      </c>
      <c r="R2" t="s">
        <v>263</v>
      </c>
      <c r="S2">
        <v>10</v>
      </c>
      <c r="T2" t="s">
        <v>436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</row>
    <row r="3" spans="1:33" x14ac:dyDescent="0.25">
      <c r="A3" t="s">
        <v>217</v>
      </c>
      <c r="B3">
        <v>2</v>
      </c>
      <c r="C3" t="s">
        <v>350</v>
      </c>
      <c r="D3" s="20">
        <v>44428</v>
      </c>
      <c r="E3" t="s">
        <v>412</v>
      </c>
      <c r="F3" t="s">
        <v>402</v>
      </c>
      <c r="G3" t="s">
        <v>404</v>
      </c>
      <c r="H3" t="s">
        <v>420</v>
      </c>
      <c r="I3" s="21" t="s">
        <v>427</v>
      </c>
      <c r="J3" t="s">
        <v>320</v>
      </c>
      <c r="K3" t="s">
        <v>278</v>
      </c>
      <c r="L3" t="s">
        <v>279</v>
      </c>
      <c r="M3" t="s">
        <v>280</v>
      </c>
      <c r="N3">
        <v>0.3</v>
      </c>
      <c r="O3" s="21" t="s">
        <v>429</v>
      </c>
      <c r="P3" t="s">
        <v>263</v>
      </c>
      <c r="Q3" t="s">
        <v>263</v>
      </c>
      <c r="S3">
        <v>20</v>
      </c>
      <c r="T3" t="s">
        <v>437</v>
      </c>
      <c r="U3">
        <v>45</v>
      </c>
      <c r="V3" t="s">
        <v>287</v>
      </c>
      <c r="W3">
        <v>250</v>
      </c>
      <c r="X3" t="s">
        <v>264</v>
      </c>
      <c r="Y3" t="s">
        <v>307</v>
      </c>
      <c r="Z3" t="s">
        <v>327</v>
      </c>
      <c r="AA3" t="s">
        <v>444</v>
      </c>
    </row>
    <row r="4" spans="1:33" x14ac:dyDescent="0.25">
      <c r="A4" t="s">
        <v>351</v>
      </c>
      <c r="B4">
        <v>3</v>
      </c>
      <c r="C4" t="s">
        <v>352</v>
      </c>
      <c r="D4" s="20">
        <v>44429</v>
      </c>
      <c r="E4" t="s">
        <v>413</v>
      </c>
      <c r="F4" t="s">
        <v>402</v>
      </c>
      <c r="G4" t="s">
        <v>405</v>
      </c>
      <c r="H4" t="s">
        <v>421</v>
      </c>
      <c r="I4" s="21" t="s">
        <v>427</v>
      </c>
      <c r="J4" t="s">
        <v>314</v>
      </c>
      <c r="K4" t="s">
        <v>260</v>
      </c>
      <c r="L4" t="s">
        <v>278</v>
      </c>
      <c r="M4" t="s">
        <v>293</v>
      </c>
      <c r="N4">
        <v>1</v>
      </c>
      <c r="O4" s="21" t="s">
        <v>430</v>
      </c>
      <c r="P4" t="s">
        <v>263</v>
      </c>
      <c r="R4" t="s">
        <v>263</v>
      </c>
      <c r="S4">
        <v>30</v>
      </c>
      <c r="T4" t="s">
        <v>438</v>
      </c>
      <c r="U4">
        <v>45</v>
      </c>
      <c r="V4" t="s">
        <v>333</v>
      </c>
      <c r="W4">
        <v>400</v>
      </c>
    </row>
    <row r="5" spans="1:33" x14ac:dyDescent="0.25">
      <c r="A5" t="s">
        <v>355</v>
      </c>
      <c r="B5">
        <v>4</v>
      </c>
      <c r="C5" t="s">
        <v>359</v>
      </c>
      <c r="D5" s="20">
        <v>44430</v>
      </c>
      <c r="E5" t="s">
        <v>414</v>
      </c>
      <c r="F5" t="s">
        <v>402</v>
      </c>
      <c r="G5" t="s">
        <v>406</v>
      </c>
      <c r="H5" t="s">
        <v>422</v>
      </c>
      <c r="I5" s="21" t="s">
        <v>427</v>
      </c>
      <c r="J5" t="s">
        <v>305</v>
      </c>
      <c r="L5" t="s">
        <v>278</v>
      </c>
      <c r="M5" t="s">
        <v>261</v>
      </c>
      <c r="N5">
        <v>1.8</v>
      </c>
      <c r="O5" s="21" t="s">
        <v>431</v>
      </c>
      <c r="Q5" t="s">
        <v>263</v>
      </c>
      <c r="S5">
        <v>40</v>
      </c>
      <c r="T5" t="s">
        <v>439</v>
      </c>
      <c r="U5">
        <v>45</v>
      </c>
      <c r="V5" t="s">
        <v>287</v>
      </c>
      <c r="W5">
        <v>100</v>
      </c>
      <c r="X5" t="s">
        <v>444</v>
      </c>
    </row>
    <row r="6" spans="1:33" x14ac:dyDescent="0.25">
      <c r="A6" t="s">
        <v>356</v>
      </c>
      <c r="B6">
        <v>5</v>
      </c>
      <c r="C6" t="s">
        <v>360</v>
      </c>
      <c r="D6" s="20">
        <v>44431</v>
      </c>
      <c r="E6" t="s">
        <v>415</v>
      </c>
      <c r="F6" t="s">
        <v>402</v>
      </c>
      <c r="G6" t="s">
        <v>407</v>
      </c>
      <c r="H6" t="s">
        <v>423</v>
      </c>
      <c r="I6" s="21" t="s">
        <v>427</v>
      </c>
      <c r="J6" t="s">
        <v>277</v>
      </c>
      <c r="L6" t="s">
        <v>278</v>
      </c>
      <c r="M6" t="s">
        <v>280</v>
      </c>
      <c r="N6">
        <v>3.2</v>
      </c>
      <c r="O6" s="21" t="s">
        <v>432</v>
      </c>
      <c r="P6" t="s">
        <v>263</v>
      </c>
      <c r="Q6" t="s">
        <v>263</v>
      </c>
      <c r="R6" t="s">
        <v>263</v>
      </c>
      <c r="S6">
        <v>50</v>
      </c>
      <c r="T6" t="s">
        <v>440</v>
      </c>
      <c r="U6">
        <v>45</v>
      </c>
      <c r="V6" t="s">
        <v>333</v>
      </c>
      <c r="W6">
        <v>150</v>
      </c>
      <c r="X6" t="s">
        <v>444</v>
      </c>
    </row>
    <row r="7" spans="1:33" x14ac:dyDescent="0.25">
      <c r="A7" t="s">
        <v>357</v>
      </c>
      <c r="B7">
        <v>6</v>
      </c>
      <c r="C7" t="s">
        <v>361</v>
      </c>
      <c r="D7" s="20">
        <v>44432</v>
      </c>
      <c r="E7" t="s">
        <v>416</v>
      </c>
      <c r="F7" t="s">
        <v>402</v>
      </c>
      <c r="G7" t="s">
        <v>408</v>
      </c>
      <c r="H7" t="s">
        <v>424</v>
      </c>
      <c r="I7" s="21" t="s">
        <v>427</v>
      </c>
      <c r="J7" t="s">
        <v>292</v>
      </c>
      <c r="K7" t="s">
        <v>260</v>
      </c>
      <c r="L7" t="s">
        <v>278</v>
      </c>
      <c r="M7" t="s">
        <v>293</v>
      </c>
      <c r="N7">
        <v>10</v>
      </c>
      <c r="O7" s="21" t="s">
        <v>433</v>
      </c>
      <c r="Q7" t="s">
        <v>263</v>
      </c>
      <c r="R7" t="s">
        <v>263</v>
      </c>
      <c r="S7">
        <v>60</v>
      </c>
      <c r="T7" t="s">
        <v>441</v>
      </c>
      <c r="U7">
        <v>45</v>
      </c>
      <c r="V7" t="s">
        <v>287</v>
      </c>
      <c r="W7">
        <v>105</v>
      </c>
      <c r="X7" t="s">
        <v>444</v>
      </c>
    </row>
    <row r="8" spans="1:33" x14ac:dyDescent="0.25">
      <c r="A8" t="s">
        <v>358</v>
      </c>
      <c r="B8">
        <v>7</v>
      </c>
      <c r="C8" t="s">
        <v>362</v>
      </c>
      <c r="D8" s="20">
        <v>44433</v>
      </c>
      <c r="E8" t="s">
        <v>417</v>
      </c>
      <c r="F8" t="s">
        <v>402</v>
      </c>
      <c r="G8" t="s">
        <v>409</v>
      </c>
      <c r="H8" t="s">
        <v>425</v>
      </c>
      <c r="I8" s="21" t="s">
        <v>427</v>
      </c>
      <c r="J8" t="s">
        <v>325</v>
      </c>
      <c r="L8" t="s">
        <v>259</v>
      </c>
      <c r="N8">
        <v>32</v>
      </c>
      <c r="O8" s="21" t="s">
        <v>434</v>
      </c>
      <c r="R8" t="s">
        <v>263</v>
      </c>
      <c r="S8">
        <v>70</v>
      </c>
      <c r="T8" t="s">
        <v>442</v>
      </c>
      <c r="U8">
        <v>45</v>
      </c>
      <c r="V8" t="s">
        <v>333</v>
      </c>
      <c r="W8">
        <v>60</v>
      </c>
      <c r="Z8" t="s">
        <v>307</v>
      </c>
      <c r="AE8" t="s">
        <v>327</v>
      </c>
    </row>
    <row r="9" spans="1:33" x14ac:dyDescent="0.25">
      <c r="A9" t="s">
        <v>363</v>
      </c>
      <c r="B9">
        <v>8</v>
      </c>
      <c r="C9" t="s">
        <v>376</v>
      </c>
      <c r="D9" s="20">
        <v>44434</v>
      </c>
      <c r="E9" t="s">
        <v>418</v>
      </c>
      <c r="F9" t="s">
        <v>402</v>
      </c>
      <c r="G9" t="s">
        <v>410</v>
      </c>
      <c r="H9" t="s">
        <v>426</v>
      </c>
      <c r="I9" s="21" t="s">
        <v>427</v>
      </c>
      <c r="N9">
        <v>100</v>
      </c>
      <c r="O9" s="21" t="s">
        <v>435</v>
      </c>
      <c r="P9" t="s">
        <v>263</v>
      </c>
      <c r="R9" t="s">
        <v>263</v>
      </c>
      <c r="S9">
        <v>80</v>
      </c>
      <c r="T9" t="s">
        <v>443</v>
      </c>
      <c r="U9">
        <v>45</v>
      </c>
      <c r="V9" t="s">
        <v>287</v>
      </c>
      <c r="W9">
        <v>15</v>
      </c>
      <c r="X9" t="s">
        <v>444</v>
      </c>
      <c r="Z9" t="s">
        <v>444</v>
      </c>
      <c r="AG9" t="s">
        <v>444</v>
      </c>
    </row>
  </sheetData>
  <phoneticPr fontId="2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D29"/>
  <sheetViews>
    <sheetView tabSelected="1" workbookViewId="0">
      <selection activeCell="H25" sqref="H25"/>
    </sheetView>
  </sheetViews>
  <sheetFormatPr baseColWidth="10" defaultRowHeight="15" x14ac:dyDescent="0.25"/>
  <cols>
    <col min="1" max="1" width="13.140625" customWidth="1"/>
    <col min="2" max="2" width="11.85546875" customWidth="1"/>
    <col min="3" max="4" width="24.7109375" customWidth="1"/>
    <col min="5" max="5" width="20" customWidth="1"/>
    <col min="6" max="6" width="22.7109375" customWidth="1"/>
    <col min="7" max="7" width="16.42578125" customWidth="1"/>
    <col min="8" max="8" width="21.7109375" customWidth="1"/>
    <col min="9" max="9" width="24.85546875" customWidth="1"/>
    <col min="10" max="10" width="18.85546875" customWidth="1"/>
    <col min="11" max="11" width="22.42578125" customWidth="1"/>
    <col min="12" max="12" width="22.140625" customWidth="1"/>
    <col min="13" max="13" width="7.85546875" bestFit="1" customWidth="1"/>
    <col min="14" max="14" width="6.85546875" bestFit="1" customWidth="1"/>
    <col min="15" max="15" width="32.140625" bestFit="1" customWidth="1"/>
    <col min="16" max="16" width="8.85546875" bestFit="1" customWidth="1"/>
    <col min="17" max="17" width="13" bestFit="1" customWidth="1"/>
    <col min="18" max="18" width="14.28515625" bestFit="1" customWidth="1"/>
    <col min="19" max="19" width="15.85546875" bestFit="1" customWidth="1"/>
    <col min="20" max="20" width="17.5703125" bestFit="1" customWidth="1"/>
    <col min="21" max="21" width="19.28515625" bestFit="1" customWidth="1"/>
    <col min="22" max="22" width="8.7109375" bestFit="1" customWidth="1"/>
    <col min="23" max="23" width="13.85546875" bestFit="1" customWidth="1"/>
    <col min="24" max="24" width="15" bestFit="1" customWidth="1"/>
    <col min="25" max="25" width="10.7109375" bestFit="1" customWidth="1"/>
    <col min="26" max="26" width="29.42578125" bestFit="1" customWidth="1"/>
    <col min="27" max="27" width="19.28515625" bestFit="1" customWidth="1"/>
    <col min="28" max="28" width="32.42578125" bestFit="1" customWidth="1"/>
    <col min="29" max="29" width="27.85546875" bestFit="1" customWidth="1"/>
    <col min="30" max="30" width="29.42578125" customWidth="1"/>
  </cols>
  <sheetData>
    <row r="1" spans="1:30" x14ac:dyDescent="0.25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100</v>
      </c>
      <c r="G1" s="7" t="s">
        <v>101</v>
      </c>
      <c r="H1" s="7" t="s">
        <v>102</v>
      </c>
      <c r="I1" s="8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108</v>
      </c>
      <c r="O1" s="7" t="s">
        <v>109</v>
      </c>
      <c r="P1" s="7" t="s">
        <v>110</v>
      </c>
      <c r="Q1" s="7" t="s">
        <v>111</v>
      </c>
      <c r="R1" s="7" t="s">
        <v>112</v>
      </c>
      <c r="S1" s="7" t="s">
        <v>113</v>
      </c>
      <c r="T1" s="9" t="s">
        <v>114</v>
      </c>
      <c r="U1" s="7" t="s">
        <v>115</v>
      </c>
      <c r="V1" s="7" t="s">
        <v>116</v>
      </c>
      <c r="W1" s="7" t="s">
        <v>117</v>
      </c>
      <c r="X1" s="7" t="s">
        <v>118</v>
      </c>
      <c r="Y1" s="7" t="s">
        <v>72</v>
      </c>
      <c r="Z1" s="7" t="s">
        <v>119</v>
      </c>
      <c r="AA1" s="7" t="s">
        <v>120</v>
      </c>
      <c r="AB1" s="7" t="s">
        <v>121</v>
      </c>
      <c r="AC1" s="7" t="s">
        <v>122</v>
      </c>
      <c r="AD1" s="7" t="s">
        <v>123</v>
      </c>
    </row>
    <row r="2" spans="1:30" x14ac:dyDescent="0.25">
      <c r="A2" s="3">
        <v>1</v>
      </c>
      <c r="B2" s="3" t="s">
        <v>2</v>
      </c>
      <c r="C2" s="3" t="s">
        <v>453</v>
      </c>
      <c r="D2" s="3" t="s">
        <v>25</v>
      </c>
      <c r="E2" s="3">
        <v>1</v>
      </c>
      <c r="F2" s="3" t="s">
        <v>222</v>
      </c>
      <c r="G2" s="6" t="s">
        <v>220</v>
      </c>
      <c r="H2" s="3" t="s">
        <v>369</v>
      </c>
      <c r="I2" s="6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 t="s">
        <v>252</v>
      </c>
      <c r="N2" s="6"/>
      <c r="O2" s="6"/>
      <c r="P2" s="6"/>
      <c r="Q2" s="6"/>
      <c r="R2" s="6"/>
      <c r="S2" s="6"/>
      <c r="T2" s="6"/>
      <c r="U2" s="6"/>
      <c r="V2" s="6"/>
      <c r="W2" s="6"/>
      <c r="X2" s="16" t="str" cm="1">
        <f t="array" ref="X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Y2" s="6" t="str">
        <f>IF(SAMPLE_ERKUNDUNGSSTELLE[[#This Row],[PECH]]="JA","aufällig",IF(SAMPLE_ERKUNDUNGSSTELLE[[#This Row],[ART]]&lt;&gt;"","neutral",""))</f>
        <v>aufällig</v>
      </c>
      <c r="Z2" s="6"/>
      <c r="AA2" s="6"/>
      <c r="AB2" s="6"/>
      <c r="AC2" s="6"/>
      <c r="AD2" s="6"/>
    </row>
    <row r="3" spans="1:30" x14ac:dyDescent="0.25">
      <c r="A3" s="3">
        <v>2</v>
      </c>
      <c r="B3" s="3" t="s">
        <v>2</v>
      </c>
      <c r="C3" s="3" t="s">
        <v>5</v>
      </c>
      <c r="D3" s="3" t="s">
        <v>365</v>
      </c>
      <c r="E3" s="3">
        <v>2</v>
      </c>
      <c r="F3" s="3" t="s">
        <v>222</v>
      </c>
      <c r="G3" s="3" t="s">
        <v>220</v>
      </c>
      <c r="H3" s="3" t="s">
        <v>369</v>
      </c>
      <c r="I3" s="3"/>
      <c r="J3" s="3">
        <v>3</v>
      </c>
      <c r="K3" s="3">
        <f ca="1">SAMPLE_ERKUNDUNGSSTELLE[[#This Row],[TIEFE_ENDE]]-SAMPLE_ERKUNDUNGSSTELLE[[#This Row],[DICKE]]</f>
        <v>5</v>
      </c>
      <c r="L3" s="16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223</v>
      </c>
      <c r="N3" s="3"/>
      <c r="O3" s="3"/>
      <c r="P3" s="3"/>
      <c r="Q3" s="3"/>
      <c r="R3" s="3"/>
      <c r="S3" s="3"/>
      <c r="T3" s="3"/>
      <c r="U3" s="3"/>
      <c r="V3" s="3"/>
      <c r="W3" s="3"/>
      <c r="X3" s="16" t="str" cm="1">
        <f t="array" ref="X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Asphalt</v>
      </c>
      <c r="Y3" s="16" t="str">
        <f>IF(SAMPLE_ERKUNDUNGSSTELLE[[#This Row],[PECH]]="JA","aufällig",IF(SAMPLE_ERKUNDUNGSSTELLE[[#This Row],[ART]]&lt;&gt;"","neutral",""))</f>
        <v>neutral</v>
      </c>
      <c r="Z3" s="3"/>
      <c r="AA3" s="3"/>
      <c r="AB3" s="3"/>
      <c r="AC3" s="3"/>
      <c r="AD3" s="3"/>
    </row>
    <row r="4" spans="1:30" x14ac:dyDescent="0.25">
      <c r="A4" s="3">
        <v>3</v>
      </c>
      <c r="B4" s="3" t="s">
        <v>2</v>
      </c>
      <c r="C4" s="3" t="s">
        <v>453</v>
      </c>
      <c r="D4" s="3" t="s">
        <v>459</v>
      </c>
      <c r="E4" s="3">
        <v>3</v>
      </c>
      <c r="F4" s="3" t="s">
        <v>222</v>
      </c>
      <c r="G4" s="3" t="s">
        <v>221</v>
      </c>
      <c r="H4" s="3" t="s">
        <v>460</v>
      </c>
      <c r="I4" s="3"/>
      <c r="J4" s="3"/>
      <c r="K4" s="3">
        <f ca="1">SAMPLE_ERKUNDUNGSSTELLE[[#This Row],[TIEFE_ENDE]]-SAMPLE_ERKUNDUNGSSTELLE[[#This Row],[DICKE]]</f>
        <v>8</v>
      </c>
      <c r="L4" s="16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6" t="str" cm="1">
        <f t="array" ref="X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Y4" s="16" t="str">
        <f>IF(SAMPLE_ERKUNDUNGSSTELLE[[#This Row],[PECH]]="JA","aufällig",IF(SAMPLE_ERKUNDUNGSSTELLE[[#This Row],[ART]]&lt;&gt;"","neutral",""))</f>
        <v>neutral</v>
      </c>
      <c r="Z4" s="3"/>
      <c r="AA4" s="3"/>
      <c r="AB4" s="3"/>
      <c r="AC4" s="3"/>
      <c r="AD4" s="3"/>
    </row>
    <row r="5" spans="1:30" x14ac:dyDescent="0.25">
      <c r="A5" s="3">
        <v>4</v>
      </c>
      <c r="B5" s="3" t="s">
        <v>2</v>
      </c>
      <c r="C5" s="3" t="s">
        <v>370</v>
      </c>
      <c r="D5" s="3"/>
      <c r="E5" s="3">
        <v>4</v>
      </c>
      <c r="F5" s="3" t="s">
        <v>265</v>
      </c>
      <c r="G5" s="3" t="s">
        <v>368</v>
      </c>
      <c r="H5" s="3" t="s">
        <v>369</v>
      </c>
      <c r="I5" s="3"/>
      <c r="J5" s="3">
        <v>3</v>
      </c>
      <c r="K5" s="3">
        <f ca="1">SAMPLE_ERKUNDUNGSSTELLE[[#This Row],[TIEFE_ENDE]]-SAMPLE_ERKUNDUNGSSTELLE[[#This Row],[DICKE]]</f>
        <v>8</v>
      </c>
      <c r="L5" s="3" cm="1">
        <f t="array" aca="1" ref="L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6" t="str" cm="1">
        <f t="array" ref="X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5" s="3" t="str">
        <f>IF(SAMPLE_ERKUNDUNGSSTELLE[[#This Row],[PECH]]="JA","aufällig",IF(SAMPLE_ERKUNDUNGSSTELLE[[#This Row],[ART]]&lt;&gt;"","neutral",""))</f>
        <v>neutral</v>
      </c>
      <c r="Z5" s="3"/>
      <c r="AA5" s="3"/>
      <c r="AB5" s="3"/>
      <c r="AC5" s="3"/>
      <c r="AD5" s="3"/>
    </row>
    <row r="6" spans="1:30" x14ac:dyDescent="0.25">
      <c r="A6" s="3">
        <v>5</v>
      </c>
      <c r="B6" s="3" t="s">
        <v>2</v>
      </c>
      <c r="C6" s="3" t="s">
        <v>454</v>
      </c>
      <c r="D6" s="3"/>
      <c r="E6" s="3">
        <v>5</v>
      </c>
      <c r="F6" s="3" t="s">
        <v>265</v>
      </c>
      <c r="G6" s="3" t="s">
        <v>371</v>
      </c>
      <c r="H6" s="3"/>
      <c r="I6" s="3"/>
      <c r="J6" s="3"/>
      <c r="K6" s="3">
        <f ca="1">SAMPLE_ERKUNDUNGSSTELLE[[#This Row],[TIEFE_ENDE]]-SAMPLE_ERKUNDUNGSSTELLE[[#This Row],[DICKE]]</f>
        <v>11</v>
      </c>
      <c r="L6" s="16" cm="1">
        <f t="array" aca="1" ref="L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6" t="str" cm="1">
        <f t="array" ref="X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Y6" s="16" t="str">
        <f>IF(SAMPLE_ERKUNDUNGSSTELLE[[#This Row],[PECH]]="JA","aufällig",IF(SAMPLE_ERKUNDUNGSSTELLE[[#This Row],[ART]]&lt;&gt;"","neutral",""))</f>
        <v>neutral</v>
      </c>
      <c r="Z6" s="3"/>
      <c r="AA6" s="3"/>
      <c r="AB6" s="3"/>
      <c r="AC6" s="3"/>
      <c r="AD6" s="3"/>
    </row>
    <row r="7" spans="1:30" x14ac:dyDescent="0.25">
      <c r="A7" s="3">
        <v>6</v>
      </c>
      <c r="B7" s="3" t="s">
        <v>2</v>
      </c>
      <c r="C7" s="3" t="s">
        <v>455</v>
      </c>
      <c r="D7" s="3"/>
      <c r="E7" s="3">
        <v>6</v>
      </c>
      <c r="F7" s="3" t="s">
        <v>283</v>
      </c>
      <c r="G7" s="3" t="s">
        <v>366</v>
      </c>
      <c r="H7" s="3"/>
      <c r="I7" s="3"/>
      <c r="J7" s="3"/>
      <c r="K7" s="3">
        <f ca="1">SAMPLE_ERKUNDUNGSSTELLE[[#This Row],[TIEFE_ENDE]]-SAMPLE_ERKUNDUNGSSTELLE[[#This Row],[DICKE]]</f>
        <v>11</v>
      </c>
      <c r="L7" s="16" cm="1">
        <f t="array" aca="1" ref="L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6" t="str" cm="1">
        <f t="array" ref="X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7" s="16" t="str">
        <f>IF(SAMPLE_ERKUNDUNGSSTELLE[[#This Row],[PECH]]="JA","aufällig",IF(SAMPLE_ERKUNDUNGSSTELLE[[#This Row],[ART]]&lt;&gt;"","neutral",""))</f>
        <v>neutral</v>
      </c>
      <c r="Z7" s="3"/>
      <c r="AA7" s="3"/>
      <c r="AB7" s="3"/>
      <c r="AC7" s="3"/>
      <c r="AD7" s="3"/>
    </row>
    <row r="8" spans="1:30" x14ac:dyDescent="0.25">
      <c r="A8" s="3">
        <v>7</v>
      </c>
      <c r="B8" s="3" t="s">
        <v>2</v>
      </c>
      <c r="C8" s="3" t="s">
        <v>456</v>
      </c>
      <c r="D8" s="3"/>
      <c r="E8" s="3">
        <v>7</v>
      </c>
      <c r="F8" s="3" t="s">
        <v>283</v>
      </c>
      <c r="G8" s="3" t="s">
        <v>366</v>
      </c>
      <c r="H8" s="3"/>
      <c r="I8" s="3"/>
      <c r="J8" s="3"/>
      <c r="K8" s="3">
        <f ca="1">SAMPLE_ERKUNDUNGSSTELLE[[#This Row],[TIEFE_ENDE]]-SAMPLE_ERKUNDUNGSSTELLE[[#This Row],[DICKE]]</f>
        <v>11</v>
      </c>
      <c r="L8" s="16" cm="1">
        <f t="array" aca="1" ref="L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6" t="str" cm="1">
        <f t="array" ref="X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8" s="16" t="str">
        <f>IF(SAMPLE_ERKUNDUNGSSTELLE[[#This Row],[PECH]]="JA","aufällig",IF(SAMPLE_ERKUNDUNGSSTELLE[[#This Row],[ART]]&lt;&gt;"","neutral",""))</f>
        <v>neutral</v>
      </c>
      <c r="Z8" s="3"/>
      <c r="AA8" s="3"/>
      <c r="AB8" s="3"/>
      <c r="AC8" s="3"/>
      <c r="AD8" s="3"/>
    </row>
    <row r="9" spans="1:30" x14ac:dyDescent="0.25">
      <c r="A9" s="3">
        <v>8</v>
      </c>
      <c r="B9" s="3" t="s">
        <v>2</v>
      </c>
      <c r="C9" s="3" t="s">
        <v>457</v>
      </c>
      <c r="D9" s="3"/>
      <c r="E9" s="3">
        <v>8</v>
      </c>
      <c r="F9" s="3" t="s">
        <v>283</v>
      </c>
      <c r="G9" s="3" t="s">
        <v>451</v>
      </c>
      <c r="H9" s="3"/>
      <c r="I9" s="3"/>
      <c r="J9" s="3"/>
      <c r="K9" s="3">
        <f ca="1">SAMPLE_ERKUNDUNGSSTELLE[[#This Row],[TIEFE_ENDE]]-SAMPLE_ERKUNDUNGSSTELLE[[#This Row],[DICKE]]</f>
        <v>11</v>
      </c>
      <c r="L9" s="16" cm="1">
        <f t="array" aca="1" ref="L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6" t="str" cm="1">
        <f t="array" ref="X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9" s="16" t="str">
        <f>IF(SAMPLE_ERKUNDUNGSSTELLE[[#This Row],[PECH]]="JA","aufällig",IF(SAMPLE_ERKUNDUNGSSTELLE[[#This Row],[ART]]&lt;&gt;"","neutral",""))</f>
        <v>neutral</v>
      </c>
      <c r="Z9" s="3"/>
      <c r="AA9" s="3"/>
      <c r="AB9" s="3"/>
      <c r="AC9" s="3"/>
      <c r="AD9" s="3"/>
    </row>
    <row r="10" spans="1:30" x14ac:dyDescent="0.25">
      <c r="A10" s="3">
        <v>9</v>
      </c>
      <c r="B10" s="3" t="s">
        <v>2</v>
      </c>
      <c r="C10" s="3" t="s">
        <v>458</v>
      </c>
      <c r="D10" s="3"/>
      <c r="E10" s="3">
        <v>9</v>
      </c>
      <c r="F10" s="3" t="s">
        <v>283</v>
      </c>
      <c r="G10" s="3" t="s">
        <v>452</v>
      </c>
      <c r="H10" s="3"/>
      <c r="I10" s="3"/>
      <c r="J10" s="3"/>
      <c r="K10" s="3">
        <f ca="1">SAMPLE_ERKUNDUNGSSTELLE[[#This Row],[TIEFE_ENDE]]-SAMPLE_ERKUNDUNGSSTELLE[[#This Row],[DICKE]]</f>
        <v>11</v>
      </c>
      <c r="L10" s="16" cm="1">
        <f t="array" aca="1" ref="L1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6" t="str" cm="1">
        <f t="array" ref="X1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10" s="16" t="str">
        <f>IF(SAMPLE_ERKUNDUNGSSTELLE[[#This Row],[PECH]]="JA","aufällig",IF(SAMPLE_ERKUNDUNGSSTELLE[[#This Row],[ART]]&lt;&gt;"","neutral",""))</f>
        <v>neutral</v>
      </c>
      <c r="Z10" s="3"/>
      <c r="AA10" s="3"/>
      <c r="AB10" s="3"/>
      <c r="AC10" s="3"/>
      <c r="AD10" s="3"/>
    </row>
    <row r="11" spans="1:30" x14ac:dyDescent="0.25">
      <c r="A11" s="3">
        <v>10</v>
      </c>
      <c r="B11" s="3" t="s">
        <v>217</v>
      </c>
      <c r="C11" s="3"/>
      <c r="D11" s="3" t="s">
        <v>365</v>
      </c>
      <c r="E11" s="3">
        <v>1</v>
      </c>
      <c r="F11" s="3" t="s">
        <v>222</v>
      </c>
      <c r="G11" s="3" t="s">
        <v>221</v>
      </c>
      <c r="H11" s="3"/>
      <c r="I11" s="3"/>
      <c r="J11" s="3">
        <v>3</v>
      </c>
      <c r="K11" s="3">
        <f ca="1">SAMPLE_ERKUNDUNGSSTELLE[[#This Row],[TIEFE_ENDE]]-SAMPLE_ERKUNDUNGSSTELLE[[#This Row],[DICKE]]</f>
        <v>0</v>
      </c>
      <c r="L11" s="16" cm="1">
        <f t="array" aca="1" ref="L1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6" t="str" cm="1">
        <f t="array" ref="X1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Y11" s="3" t="str">
        <f>IF(SAMPLE_ERKUNDUNGSSTELLE[[#This Row],[PECH]]="JA","aufällig",IF(SAMPLE_ERKUNDUNGSSTELLE[[#This Row],[ART]]&lt;&gt;"","neutral",""))</f>
        <v>neutral</v>
      </c>
      <c r="Z11" s="3"/>
      <c r="AA11" s="3"/>
      <c r="AB11" s="3"/>
      <c r="AC11" s="3"/>
      <c r="AD11" s="3"/>
    </row>
    <row r="12" spans="1:30" x14ac:dyDescent="0.25">
      <c r="A12" s="3">
        <v>11</v>
      </c>
      <c r="B12" s="3" t="s">
        <v>217</v>
      </c>
      <c r="C12" s="3" t="s">
        <v>5</v>
      </c>
      <c r="D12" s="3"/>
      <c r="E12" s="3">
        <v>2</v>
      </c>
      <c r="F12" s="3" t="s">
        <v>283</v>
      </c>
      <c r="G12" s="3" t="s">
        <v>366</v>
      </c>
      <c r="H12" s="3"/>
      <c r="I12" s="3"/>
      <c r="J12" s="3">
        <v>6</v>
      </c>
      <c r="K12" s="3">
        <f ca="1">SAMPLE_ERKUNDUNGSSTELLE[[#This Row],[TIEFE_ENDE]]-SAMPLE_ERKUNDUNGSSTELLE[[#This Row],[DICKE]]</f>
        <v>3</v>
      </c>
      <c r="L12" s="16" cm="1">
        <f t="array" aca="1" ref="L1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6" t="str" cm="1">
        <f t="array" ref="X1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12" s="16" t="str">
        <f>IF(SAMPLE_ERKUNDUNGSSTELLE[[#This Row],[PECH]]="JA","aufällig",IF(SAMPLE_ERKUNDUNGSSTELLE[[#This Row],[ART]]&lt;&gt;"","neutral",""))</f>
        <v>neutral</v>
      </c>
      <c r="Z12" s="3"/>
      <c r="AA12" s="3"/>
      <c r="AB12" s="3"/>
      <c r="AC12" s="3"/>
      <c r="AD12" s="3"/>
    </row>
    <row r="13" spans="1:30" x14ac:dyDescent="0.25">
      <c r="A13" s="3">
        <v>12</v>
      </c>
      <c r="B13" s="3" t="s">
        <v>351</v>
      </c>
      <c r="C13" s="3" t="s">
        <v>5</v>
      </c>
      <c r="D13" s="3" t="s">
        <v>25</v>
      </c>
      <c r="E13" s="3">
        <v>1</v>
      </c>
      <c r="F13" s="3" t="s">
        <v>335</v>
      </c>
      <c r="G13" s="3" t="s">
        <v>296</v>
      </c>
      <c r="H13" s="3"/>
      <c r="I13" s="3"/>
      <c r="J13" s="3">
        <v>4</v>
      </c>
      <c r="K13" s="3">
        <f ca="1">SAMPLE_ERKUNDUNGSSTELLE[[#This Row],[TIEFE_ENDE]]-SAMPLE_ERKUNDUNGSSTELLE[[#This Row],[DICKE]]</f>
        <v>0</v>
      </c>
      <c r="L13" s="16" cm="1">
        <f t="array" aca="1" ref="L1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6" t="str" cm="1">
        <f t="array" ref="X1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Y13" s="16" t="str">
        <f>IF(SAMPLE_ERKUNDUNGSSTELLE[[#This Row],[PECH]]="JA","aufällig",IF(SAMPLE_ERKUNDUNGSSTELLE[[#This Row],[ART]]&lt;&gt;"","neutral",""))</f>
        <v>neutral</v>
      </c>
      <c r="Z13" s="3"/>
      <c r="AA13" s="3"/>
      <c r="AB13" s="3"/>
      <c r="AC13" s="3"/>
      <c r="AD13" s="3"/>
    </row>
    <row r="14" spans="1:30" x14ac:dyDescent="0.25">
      <c r="A14" s="3">
        <v>13</v>
      </c>
      <c r="B14" s="3" t="s">
        <v>355</v>
      </c>
      <c r="C14" s="3" t="s">
        <v>370</v>
      </c>
      <c r="D14" s="3" t="s">
        <v>365</v>
      </c>
      <c r="E14" s="3">
        <v>1</v>
      </c>
      <c r="F14" s="3" t="s">
        <v>335</v>
      </c>
      <c r="G14" s="3" t="s">
        <v>366</v>
      </c>
      <c r="H14" s="3"/>
      <c r="I14" s="3"/>
      <c r="J14" s="3">
        <v>3</v>
      </c>
      <c r="K14" s="3">
        <f ca="1">SAMPLE_ERKUNDUNGSSTELLE[[#This Row],[TIEFE_ENDE]]-SAMPLE_ERKUNDUNGSSTELLE[[#This Row],[DICKE]]</f>
        <v>0</v>
      </c>
      <c r="L14" s="16" cm="1">
        <f t="array" aca="1" ref="L1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6" t="str" cm="1">
        <f t="array" ref="X1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Y14" s="16" t="str">
        <f>IF(SAMPLE_ERKUNDUNGSSTELLE[[#This Row],[PECH]]="JA","aufällig",IF(SAMPLE_ERKUNDUNGSSTELLE[[#This Row],[ART]]&lt;&gt;"","neutral",""))</f>
        <v>neutral</v>
      </c>
      <c r="Z14" s="3"/>
      <c r="AA14" s="3"/>
      <c r="AB14" s="3"/>
      <c r="AC14" s="3"/>
      <c r="AD14" s="3"/>
    </row>
    <row r="15" spans="1:30" x14ac:dyDescent="0.25">
      <c r="A15" s="3">
        <v>14</v>
      </c>
      <c r="B15" s="3" t="s">
        <v>355</v>
      </c>
      <c r="C15" s="3" t="s">
        <v>370</v>
      </c>
      <c r="D15" s="3"/>
      <c r="E15" s="3">
        <v>2</v>
      </c>
      <c r="F15" s="3" t="s">
        <v>335</v>
      </c>
      <c r="G15" s="3" t="s">
        <v>366</v>
      </c>
      <c r="H15" s="3"/>
      <c r="I15" s="3"/>
      <c r="J15" s="3">
        <v>1</v>
      </c>
      <c r="K15" s="3">
        <f ca="1">SAMPLE_ERKUNDUNGSSTELLE[[#This Row],[TIEFE_ENDE]]-SAMPLE_ERKUNDUNGSSTELLE[[#This Row],[DICKE]]</f>
        <v>3</v>
      </c>
      <c r="L15" s="16" cm="1">
        <f t="array" aca="1" ref="L1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6" t="str" cm="1">
        <f t="array" ref="X1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Y15" s="16" t="str">
        <f>IF(SAMPLE_ERKUNDUNGSSTELLE[[#This Row],[PECH]]="JA","aufällig",IF(SAMPLE_ERKUNDUNGSSTELLE[[#This Row],[ART]]&lt;&gt;"","neutral",""))</f>
        <v>neutral</v>
      </c>
      <c r="Z15" s="3"/>
      <c r="AA15" s="3"/>
      <c r="AB15" s="3"/>
      <c r="AC15" s="3"/>
      <c r="AD15" s="3"/>
    </row>
    <row r="16" spans="1:30" x14ac:dyDescent="0.25">
      <c r="A16" s="3">
        <v>15</v>
      </c>
      <c r="B16" s="3" t="s">
        <v>356</v>
      </c>
      <c r="C16" s="3" t="s">
        <v>5</v>
      </c>
      <c r="D16" s="3"/>
      <c r="E16" s="3">
        <v>1</v>
      </c>
      <c r="F16" s="3" t="s">
        <v>317</v>
      </c>
      <c r="G16" s="3" t="s">
        <v>368</v>
      </c>
      <c r="H16" s="3"/>
      <c r="I16" s="3"/>
      <c r="J16" s="3">
        <v>17</v>
      </c>
      <c r="K16" s="3">
        <f ca="1">SAMPLE_ERKUNDUNGSSTELLE[[#This Row],[TIEFE_ENDE]]-SAMPLE_ERKUNDUNGSSTELLE[[#This Row],[DICKE]]</f>
        <v>0</v>
      </c>
      <c r="L16" s="16" cm="1">
        <f t="array" aca="1" ref="L1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6" t="str" cm="1">
        <f t="array" ref="X1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16" s="16" t="str">
        <f>IF(SAMPLE_ERKUNDUNGSSTELLE[[#This Row],[PECH]]="JA","aufällig",IF(SAMPLE_ERKUNDUNGSSTELLE[[#This Row],[ART]]&lt;&gt;"","neutral",""))</f>
        <v>neutral</v>
      </c>
      <c r="Z16" s="3"/>
      <c r="AA16" s="3"/>
      <c r="AB16" s="3"/>
      <c r="AC16" s="3"/>
      <c r="AD16" s="3"/>
    </row>
    <row r="17" spans="1:30" x14ac:dyDescent="0.25">
      <c r="A17" s="3">
        <v>16</v>
      </c>
      <c r="B17" s="3" t="s">
        <v>357</v>
      </c>
      <c r="C17" s="3" t="s">
        <v>370</v>
      </c>
      <c r="D17" s="3"/>
      <c r="E17" s="3">
        <v>1</v>
      </c>
      <c r="F17" s="3" t="s">
        <v>317</v>
      </c>
      <c r="G17" s="3" t="s">
        <v>371</v>
      </c>
      <c r="H17" s="3"/>
      <c r="I17" s="3"/>
      <c r="J17" s="3">
        <v>3</v>
      </c>
      <c r="K17" s="3">
        <f ca="1">SAMPLE_ERKUNDUNGSSTELLE[[#This Row],[TIEFE_ENDE]]-SAMPLE_ERKUNDUNGSSTELLE[[#This Row],[DICKE]]</f>
        <v>0</v>
      </c>
      <c r="L17" s="16" cm="1">
        <f t="array" aca="1" ref="L1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6" t="str" cm="1">
        <f t="array" ref="X1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Y17" s="16" t="str">
        <f>IF(SAMPLE_ERKUNDUNGSSTELLE[[#This Row],[PECH]]="JA","aufällig",IF(SAMPLE_ERKUNDUNGSSTELLE[[#This Row],[ART]]&lt;&gt;"","neutral",""))</f>
        <v>neutral</v>
      </c>
      <c r="Z17" s="3"/>
      <c r="AA17" s="3"/>
      <c r="AB17" s="3"/>
      <c r="AC17" s="3"/>
      <c r="AD17" s="3"/>
    </row>
    <row r="18" spans="1:30" x14ac:dyDescent="0.25">
      <c r="A18" s="3">
        <v>17</v>
      </c>
      <c r="B18" s="3" t="s">
        <v>357</v>
      </c>
      <c r="C18" s="3" t="s">
        <v>370</v>
      </c>
      <c r="D18" s="3"/>
      <c r="E18" s="3">
        <v>2</v>
      </c>
      <c r="F18" s="3" t="s">
        <v>317</v>
      </c>
      <c r="G18" s="3" t="s">
        <v>372</v>
      </c>
      <c r="H18" s="3"/>
      <c r="I18" s="3"/>
      <c r="J18" s="3">
        <v>1</v>
      </c>
      <c r="K18" s="3">
        <f ca="1">SAMPLE_ERKUNDUNGSSTELLE[[#This Row],[TIEFE_ENDE]]-SAMPLE_ERKUNDUNGSSTELLE[[#This Row],[DICKE]]</f>
        <v>3</v>
      </c>
      <c r="L18" s="16" cm="1">
        <f t="array" aca="1" ref="L1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6" t="str" cm="1">
        <f t="array" ref="X1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(CD)</v>
      </c>
      <c r="Y18" s="16" t="str">
        <f>IF(SAMPLE_ERKUNDUNGSSTELLE[[#This Row],[PECH]]="JA","aufällig",IF(SAMPLE_ERKUNDUNGSSTELLE[[#This Row],[ART]]&lt;&gt;"","neutral",""))</f>
        <v>neutral</v>
      </c>
      <c r="Z18" s="3"/>
      <c r="AA18" s="3"/>
      <c r="AB18" s="3"/>
      <c r="AC18" s="3"/>
      <c r="AD18" s="3"/>
    </row>
    <row r="19" spans="1:30" x14ac:dyDescent="0.25">
      <c r="A19" s="3">
        <v>18</v>
      </c>
      <c r="B19" s="3" t="s">
        <v>357</v>
      </c>
      <c r="C19" s="3" t="s">
        <v>5</v>
      </c>
      <c r="D19" s="3"/>
      <c r="E19" s="3">
        <v>3</v>
      </c>
      <c r="F19" s="3" t="s">
        <v>317</v>
      </c>
      <c r="G19" s="3" t="s">
        <v>373</v>
      </c>
      <c r="H19" s="3"/>
      <c r="I19" s="3"/>
      <c r="J19" s="3">
        <v>7</v>
      </c>
      <c r="K19" s="3">
        <f ca="1">SAMPLE_ERKUNDUNGSSTELLE[[#This Row],[TIEFE_ENDE]]-SAMPLE_ERKUNDUNGSSTELLE[[#This Row],[DICKE]]</f>
        <v>4</v>
      </c>
      <c r="L19" s="16" cm="1">
        <f t="array" aca="1" ref="L1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16" t="str" cm="1">
        <f t="array" ref="X1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Y19" s="16" t="str">
        <f>IF(SAMPLE_ERKUNDUNGSSTELLE[[#This Row],[PECH]]="JA","aufällig",IF(SAMPLE_ERKUNDUNGSSTELLE[[#This Row],[ART]]&lt;&gt;"","neutral",""))</f>
        <v>neutral</v>
      </c>
      <c r="Z19" s="3"/>
      <c r="AA19" s="3"/>
      <c r="AB19" s="3"/>
      <c r="AC19" s="3"/>
      <c r="AD19" s="3"/>
    </row>
    <row r="20" spans="1:30" x14ac:dyDescent="0.25">
      <c r="A20" s="3">
        <v>19</v>
      </c>
      <c r="B20" s="3" t="s">
        <v>363</v>
      </c>
      <c r="C20" s="3" t="s">
        <v>458</v>
      </c>
      <c r="D20" s="3" t="s">
        <v>459</v>
      </c>
      <c r="E20" s="3">
        <v>1</v>
      </c>
      <c r="F20" s="3" t="s">
        <v>222</v>
      </c>
      <c r="G20" s="3"/>
      <c r="H20" s="3"/>
      <c r="I20" s="3"/>
      <c r="J20" s="3">
        <v>1</v>
      </c>
      <c r="K20" s="3">
        <f ca="1">SAMPLE_ERKUNDUNGSSTELLE[[#This Row],[TIEFE_ENDE]]-SAMPLE_ERKUNDUNGSSTELLE[[#This Row],[DICKE]]</f>
        <v>0</v>
      </c>
      <c r="L20" s="16" cm="1">
        <f t="array" aca="1" ref="L2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6" t="str" cm="1">
        <f t="array" ref="X2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/>
      </c>
      <c r="Y20" s="16" t="str">
        <f>IF(SAMPLE_ERKUNDUNGSSTELLE[[#This Row],[PECH]]="JA","aufällig",IF(SAMPLE_ERKUNDUNGSSTELLE[[#This Row],[ART]]&lt;&gt;"","neutral",""))</f>
        <v/>
      </c>
      <c r="Z20" s="3"/>
      <c r="AA20" s="3"/>
      <c r="AB20" s="3"/>
      <c r="AC20" s="3"/>
      <c r="AD20" s="3"/>
    </row>
    <row r="21" spans="1:30" x14ac:dyDescent="0.25">
      <c r="A21" s="3">
        <v>20</v>
      </c>
      <c r="B21" s="3" t="s">
        <v>363</v>
      </c>
      <c r="C21" s="3" t="s">
        <v>458</v>
      </c>
      <c r="D21" s="3"/>
      <c r="E21" s="3">
        <v>2</v>
      </c>
      <c r="F21" s="3" t="s">
        <v>265</v>
      </c>
      <c r="G21" s="3"/>
      <c r="H21" s="3"/>
      <c r="I21" s="3"/>
      <c r="J21" s="3">
        <v>2</v>
      </c>
      <c r="K21" s="3">
        <f ca="1">SAMPLE_ERKUNDUNGSSTELLE[[#This Row],[TIEFE_ENDE]]-SAMPLE_ERKUNDUNGSSTELLE[[#This Row],[DICKE]]</f>
        <v>1</v>
      </c>
      <c r="L21" s="16" cm="1">
        <f t="array" aca="1" ref="L2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16" t="str" cm="1">
        <f t="array" ref="X2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/>
      </c>
      <c r="Y21" s="16" t="str">
        <f>IF(SAMPLE_ERKUNDUNGSSTELLE[[#This Row],[PECH]]="JA","aufällig",IF(SAMPLE_ERKUNDUNGSSTELLE[[#This Row],[ART]]&lt;&gt;"","neutral",""))</f>
        <v/>
      </c>
      <c r="Z21" s="3"/>
      <c r="AA21" s="3"/>
      <c r="AB21" s="3"/>
      <c r="AC21" s="3"/>
      <c r="AD21" s="3"/>
    </row>
    <row r="22" spans="1:30" x14ac:dyDescent="0.25">
      <c r="A22" s="3">
        <v>21</v>
      </c>
      <c r="B22" s="3" t="s">
        <v>363</v>
      </c>
      <c r="C22" s="3" t="s">
        <v>458</v>
      </c>
      <c r="D22" s="3"/>
      <c r="E22" s="3">
        <v>3</v>
      </c>
      <c r="F22" s="3" t="s">
        <v>283</v>
      </c>
      <c r="G22" s="3"/>
      <c r="H22" s="3"/>
      <c r="I22" s="3"/>
      <c r="J22" s="3">
        <v>3</v>
      </c>
      <c r="K22" s="3">
        <f ca="1">SAMPLE_ERKUNDUNGSSTELLE[[#This Row],[TIEFE_ENDE]]-SAMPLE_ERKUNDUNGSSTELLE[[#This Row],[DICKE]]</f>
        <v>3</v>
      </c>
      <c r="L22" s="16" cm="1">
        <f t="array" aca="1" ref="L2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6" t="str" cm="1">
        <f t="array" ref="X2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22" s="16" t="str">
        <f>IF(SAMPLE_ERKUNDUNGSSTELLE[[#This Row],[PECH]]="JA","aufällig",IF(SAMPLE_ERKUNDUNGSSTELLE[[#This Row],[ART]]&lt;&gt;"","neutral",""))</f>
        <v/>
      </c>
      <c r="Z22" s="3"/>
      <c r="AA22" s="3"/>
      <c r="AB22" s="3"/>
      <c r="AC22" s="3"/>
      <c r="AD22" s="3"/>
    </row>
    <row r="23" spans="1:30" x14ac:dyDescent="0.25">
      <c r="A23" s="3">
        <v>22</v>
      </c>
      <c r="B23" s="3" t="s">
        <v>363</v>
      </c>
      <c r="C23" s="3" t="s">
        <v>458</v>
      </c>
      <c r="D23" s="3"/>
      <c r="E23" s="3">
        <v>4</v>
      </c>
      <c r="F23" s="3" t="s">
        <v>296</v>
      </c>
      <c r="G23" s="3"/>
      <c r="H23" s="3"/>
      <c r="I23" s="3"/>
      <c r="J23" s="3">
        <v>4</v>
      </c>
      <c r="K23" s="3">
        <f ca="1">SAMPLE_ERKUNDUNGSSTELLE[[#This Row],[TIEFE_ENDE]]-SAMPLE_ERKUNDUNGSSTELLE[[#This Row],[DICKE]]</f>
        <v>6</v>
      </c>
      <c r="L23" s="16" cm="1">
        <f t="array" aca="1" ref="L2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6" t="str" cm="1">
        <f t="array" ref="X2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/>
      </c>
      <c r="Y23" s="16" t="str">
        <f>IF(SAMPLE_ERKUNDUNGSSTELLE[[#This Row],[PECH]]="JA","aufällig",IF(SAMPLE_ERKUNDUNGSSTELLE[[#This Row],[ART]]&lt;&gt;"","neutral",""))</f>
        <v/>
      </c>
      <c r="Z23" s="3"/>
      <c r="AA23" s="3"/>
      <c r="AB23" s="3"/>
      <c r="AC23" s="3"/>
      <c r="AD23" s="3"/>
    </row>
    <row r="24" spans="1:30" x14ac:dyDescent="0.25">
      <c r="A24" s="3">
        <v>23</v>
      </c>
      <c r="B24" s="3" t="s">
        <v>363</v>
      </c>
      <c r="C24" s="3" t="s">
        <v>458</v>
      </c>
      <c r="D24" s="3"/>
      <c r="E24" s="3">
        <v>5</v>
      </c>
      <c r="F24" s="3" t="s">
        <v>308</v>
      </c>
      <c r="G24" s="3"/>
      <c r="H24" s="3"/>
      <c r="I24" s="3"/>
      <c r="J24" s="3">
        <v>5</v>
      </c>
      <c r="K24" s="3">
        <f ca="1">SAMPLE_ERKUNDUNGSSTELLE[[#This Row],[TIEFE_ENDE]]-SAMPLE_ERKUNDUNGSSTELLE[[#This Row],[DICKE]]</f>
        <v>10</v>
      </c>
      <c r="L24" s="16" cm="1">
        <f t="array" aca="1" ref="L2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6" t="str" cm="1">
        <f t="array" ref="X2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/>
      </c>
      <c r="Y24" s="16" t="str">
        <f>IF(SAMPLE_ERKUNDUNGSSTELLE[[#This Row],[PECH]]="JA","aufällig",IF(SAMPLE_ERKUNDUNGSSTELLE[[#This Row],[ART]]&lt;&gt;"","neutral",""))</f>
        <v/>
      </c>
      <c r="Z24" s="3"/>
      <c r="AA24" s="3"/>
      <c r="AB24" s="3"/>
      <c r="AC24" s="3"/>
      <c r="AD24" s="3"/>
    </row>
    <row r="25" spans="1:30" x14ac:dyDescent="0.25">
      <c r="A25" s="3">
        <v>24</v>
      </c>
      <c r="B25" s="3" t="s">
        <v>363</v>
      </c>
      <c r="C25" s="3" t="s">
        <v>458</v>
      </c>
      <c r="D25" s="3"/>
      <c r="E25" s="3">
        <v>6</v>
      </c>
      <c r="F25" s="3" t="s">
        <v>317</v>
      </c>
      <c r="G25" s="3"/>
      <c r="H25" s="3"/>
      <c r="I25" s="3"/>
      <c r="J25" s="3">
        <v>6</v>
      </c>
      <c r="K25" s="3">
        <f ca="1">SAMPLE_ERKUNDUNGSSTELLE[[#This Row],[TIEFE_ENDE]]-SAMPLE_ERKUNDUNGSSTELLE[[#This Row],[DICKE]]</f>
        <v>15</v>
      </c>
      <c r="L25" s="16" cm="1">
        <f t="array" aca="1" ref="L2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6" t="str" cm="1">
        <f t="array" ref="X2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/>
      </c>
      <c r="Y25" s="16" t="str">
        <f>IF(SAMPLE_ERKUNDUNGSSTELLE[[#This Row],[PECH]]="JA","aufällig",IF(SAMPLE_ERKUNDUNGSSTELLE[[#This Row],[ART]]&lt;&gt;"","neutral",""))</f>
        <v/>
      </c>
      <c r="Z25" s="3"/>
      <c r="AA25" s="3"/>
      <c r="AB25" s="3"/>
      <c r="AC25" s="3"/>
      <c r="AD25" s="3"/>
    </row>
    <row r="26" spans="1:30" x14ac:dyDescent="0.25">
      <c r="A26" s="3">
        <v>25</v>
      </c>
      <c r="B26" s="3" t="s">
        <v>363</v>
      </c>
      <c r="C26" s="3" t="s">
        <v>458</v>
      </c>
      <c r="D26" s="3"/>
      <c r="E26" s="3">
        <v>7</v>
      </c>
      <c r="F26" s="3" t="s">
        <v>323</v>
      </c>
      <c r="G26" s="3"/>
      <c r="H26" s="3"/>
      <c r="I26" s="3"/>
      <c r="J26" s="3">
        <v>7</v>
      </c>
      <c r="K26" s="3">
        <f ca="1">SAMPLE_ERKUNDUNGSSTELLE[[#This Row],[TIEFE_ENDE]]-SAMPLE_ERKUNDUNGSSTELLE[[#This Row],[DICKE]]</f>
        <v>21</v>
      </c>
      <c r="L26" s="16" cm="1">
        <f t="array" aca="1" ref="L2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6" t="str" cm="1">
        <f t="array" ref="X2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/>
      </c>
      <c r="Y26" s="16" t="str">
        <f>IF(SAMPLE_ERKUNDUNGSSTELLE[[#This Row],[PECH]]="JA","aufällig",IF(SAMPLE_ERKUNDUNGSSTELLE[[#This Row],[ART]]&lt;&gt;"","neutral",""))</f>
        <v/>
      </c>
      <c r="Z26" s="3"/>
      <c r="AA26" s="3"/>
      <c r="AB26" s="3"/>
      <c r="AC26" s="3"/>
      <c r="AD26" s="3"/>
    </row>
    <row r="27" spans="1:30" x14ac:dyDescent="0.25">
      <c r="A27" s="3">
        <v>26</v>
      </c>
      <c r="B27" s="3" t="s">
        <v>363</v>
      </c>
      <c r="C27" s="3" t="s">
        <v>458</v>
      </c>
      <c r="D27" s="3"/>
      <c r="E27" s="3">
        <v>8</v>
      </c>
      <c r="F27" s="3" t="s">
        <v>328</v>
      </c>
      <c r="G27" s="3"/>
      <c r="H27" s="3"/>
      <c r="I27" s="3"/>
      <c r="J27" s="3">
        <v>8</v>
      </c>
      <c r="K27" s="3">
        <f ca="1">SAMPLE_ERKUNDUNGSSTELLE[[#This Row],[TIEFE_ENDE]]-SAMPLE_ERKUNDUNGSSTELLE[[#This Row],[DICKE]]</f>
        <v>28</v>
      </c>
      <c r="L27" s="16" cm="1">
        <f t="array" aca="1" ref="L2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6" t="str" cm="1">
        <f t="array" ref="X2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/>
      </c>
      <c r="Y27" s="16" t="str">
        <f>IF(SAMPLE_ERKUNDUNGSSTELLE[[#This Row],[PECH]]="JA","aufällig",IF(SAMPLE_ERKUNDUNGSSTELLE[[#This Row],[ART]]&lt;&gt;"","neutral",""))</f>
        <v/>
      </c>
      <c r="Z27" s="3"/>
      <c r="AA27" s="3"/>
      <c r="AB27" s="3"/>
      <c r="AC27" s="3"/>
      <c r="AD27" s="3"/>
    </row>
    <row r="28" spans="1:30" x14ac:dyDescent="0.25">
      <c r="A28" s="3">
        <v>27</v>
      </c>
      <c r="B28" s="3" t="s">
        <v>363</v>
      </c>
      <c r="C28" s="3" t="s">
        <v>458</v>
      </c>
      <c r="D28" s="3"/>
      <c r="E28" s="3">
        <v>9</v>
      </c>
      <c r="F28" s="3" t="s">
        <v>332</v>
      </c>
      <c r="G28" s="3"/>
      <c r="H28" s="3"/>
      <c r="I28" s="3"/>
      <c r="J28" s="3">
        <v>9</v>
      </c>
      <c r="K28" s="3">
        <f ca="1">SAMPLE_ERKUNDUNGSSTELLE[[#This Row],[TIEFE_ENDE]]-SAMPLE_ERKUNDUNGSSTELLE[[#This Row],[DICKE]]</f>
        <v>36</v>
      </c>
      <c r="L28" s="16" cm="1">
        <f t="array" aca="1" ref="L2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6" t="str" cm="1">
        <f t="array" ref="X2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/>
      </c>
      <c r="Y28" s="16" t="str">
        <f>IF(SAMPLE_ERKUNDUNGSSTELLE[[#This Row],[PECH]]="JA","aufällig",IF(SAMPLE_ERKUNDUNGSSTELLE[[#This Row],[ART]]&lt;&gt;"","neutral",""))</f>
        <v/>
      </c>
      <c r="Z28" s="3"/>
      <c r="AA28" s="3"/>
      <c r="AB28" s="3"/>
      <c r="AC28" s="3"/>
      <c r="AD28" s="3"/>
    </row>
    <row r="29" spans="1:30" x14ac:dyDescent="0.25">
      <c r="A29" s="3">
        <v>28</v>
      </c>
      <c r="B29" s="3" t="s">
        <v>363</v>
      </c>
      <c r="C29" s="3" t="s">
        <v>458</v>
      </c>
      <c r="D29" s="3"/>
      <c r="E29" s="3">
        <v>10</v>
      </c>
      <c r="F29" s="3" t="s">
        <v>335</v>
      </c>
      <c r="G29" s="3"/>
      <c r="H29" s="3"/>
      <c r="I29" s="3"/>
      <c r="J29" s="3">
        <v>10</v>
      </c>
      <c r="K29" s="3">
        <f ca="1">SAMPLE_ERKUNDUNGSSTELLE[[#This Row],[TIEFE_ENDE]]-SAMPLE_ERKUNDUNGSSTELLE[[#This Row],[DICKE]]</f>
        <v>45</v>
      </c>
      <c r="L29" s="16" cm="1">
        <f t="array" aca="1" ref="L2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6" t="str" cm="1">
        <f t="array" ref="X2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/>
      </c>
      <c r="Y29" s="16" t="str">
        <f>IF(SAMPLE_ERKUNDUNGSSTELLE[[#This Row],[PECH]]="JA","aufällig",IF(SAMPLE_ERKUNDUNGSSTELLE[[#This Row],[ART]]&lt;&gt;"","neutral",""))</f>
        <v/>
      </c>
      <c r="Z29" s="3"/>
      <c r="AA29" s="3"/>
      <c r="AB29" s="3"/>
      <c r="AC29" s="3"/>
      <c r="AD29" s="3"/>
    </row>
  </sheetData>
  <dataConsolidate/>
  <phoneticPr fontId="2" type="noConversion"/>
  <dataValidations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C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S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R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O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W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O2:O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R2:R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S2:S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W2:W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C2:AC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2"/>
  <sheetViews>
    <sheetView workbookViewId="0">
      <selection activeCell="D12" sqref="D12"/>
    </sheetView>
  </sheetViews>
  <sheetFormatPr baseColWidth="10" defaultRowHeight="15" x14ac:dyDescent="0.25"/>
  <cols>
    <col min="1" max="1" width="13.42578125" customWidth="1"/>
    <col min="2" max="2" width="21.28515625" customWidth="1"/>
    <col min="3" max="3" width="18.140625" customWidth="1"/>
    <col min="4" max="4" width="18.85546875" customWidth="1"/>
    <col min="5" max="5" width="17.85546875" customWidth="1"/>
    <col min="6" max="6" width="29.42578125" customWidth="1"/>
    <col min="7" max="7" width="25.140625" customWidth="1"/>
    <col min="8" max="8" width="15.7109375" customWidth="1"/>
  </cols>
  <sheetData>
    <row r="1" spans="1:8" x14ac:dyDescent="0.25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5">
      <c r="A2" t="s">
        <v>3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S3"/>
  <sheetViews>
    <sheetView topLeftCell="H1" workbookViewId="0">
      <selection activeCell="R1" sqref="R1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24.7109375" customWidth="1"/>
    <col min="4" max="4" width="20" customWidth="1"/>
    <col min="5" max="5" width="22.7109375" customWidth="1"/>
    <col min="6" max="6" width="14.7109375" customWidth="1"/>
    <col min="7" max="7" width="20.28515625" customWidth="1"/>
    <col min="8" max="8" width="20.42578125" customWidth="1"/>
    <col min="9" max="9" width="18.42578125" customWidth="1"/>
    <col min="10" max="10" width="21.85546875" customWidth="1"/>
    <col min="11" max="11" width="16.85546875" customWidth="1"/>
    <col min="12" max="12" width="18.7109375" customWidth="1"/>
    <col min="13" max="13" width="21.7109375" customWidth="1"/>
    <col min="14" max="14" width="23.85546875" customWidth="1"/>
    <col min="15" max="15" width="15.85546875" customWidth="1"/>
    <col min="16" max="16" width="14.85546875" customWidth="1"/>
    <col min="17" max="17" width="39.7109375" customWidth="1"/>
    <col min="18" max="18" width="21" customWidth="1"/>
    <col min="19" max="19" width="16.7109375" customWidth="1"/>
  </cols>
  <sheetData>
    <row r="1" spans="1:19" x14ac:dyDescent="0.25">
      <c r="A1" t="s">
        <v>31</v>
      </c>
      <c r="B1" t="s">
        <v>37</v>
      </c>
      <c r="C1" t="s">
        <v>43</v>
      </c>
      <c r="D1" t="s">
        <v>32</v>
      </c>
      <c r="E1" t="s">
        <v>100</v>
      </c>
      <c r="F1" t="s">
        <v>101</v>
      </c>
      <c r="G1" t="s">
        <v>124</v>
      </c>
      <c r="H1" t="s">
        <v>125</v>
      </c>
      <c r="I1" t="s">
        <v>126</v>
      </c>
      <c r="J1" t="s">
        <v>117</v>
      </c>
      <c r="K1" t="s">
        <v>110</v>
      </c>
      <c r="L1" t="s">
        <v>72</v>
      </c>
      <c r="M1" t="s">
        <v>102</v>
      </c>
      <c r="N1" t="s">
        <v>103</v>
      </c>
      <c r="O1" t="s">
        <v>107</v>
      </c>
      <c r="P1" t="s">
        <v>108</v>
      </c>
      <c r="Q1" t="s">
        <v>109</v>
      </c>
      <c r="R1" t="s">
        <v>111</v>
      </c>
      <c r="S1" t="s">
        <v>116</v>
      </c>
    </row>
    <row r="2" spans="1:19" x14ac:dyDescent="0.25">
      <c r="A2">
        <v>1</v>
      </c>
      <c r="B2" t="s">
        <v>3</v>
      </c>
      <c r="C2" t="s">
        <v>5</v>
      </c>
      <c r="D2">
        <v>1</v>
      </c>
      <c r="E2" t="str">
        <f t="shared" ref="E2:E3" si="0">"HAUFWERK"</f>
        <v>HAUFWERK</v>
      </c>
      <c r="H2">
        <v>150</v>
      </c>
      <c r="I2" cm="1">
        <f t="array" ref="I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5</v>
      </c>
    </row>
    <row r="3" spans="1:19" x14ac:dyDescent="0.25">
      <c r="A3">
        <v>2</v>
      </c>
      <c r="B3" t="s">
        <v>3</v>
      </c>
      <c r="D3">
        <v>2</v>
      </c>
      <c r="E3" t="str">
        <f t="shared" si="0"/>
        <v>HAUFWERK</v>
      </c>
      <c r="I3" t="str" cm="1">
        <f t="array" ref="I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/>
      </c>
    </row>
  </sheetData>
  <dataValidations count="10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L1 J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J2:J1048576" xr:uid="{18B2E131-51A6-4ABB-BFEB-AA0298F02E99}">
      <formula1>BEHAELTNIS_AUSWAHL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Q1:Q1048576" xr:uid="{F1855ADA-50FE-48F4-B0BE-F2C45C7936B5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R2:R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2"/>
  <sheetViews>
    <sheetView workbookViewId="0">
      <selection sqref="A1:A1048576"/>
    </sheetView>
  </sheetViews>
  <sheetFormatPr baseColWidth="10" defaultRowHeight="15" x14ac:dyDescent="0.25"/>
  <cols>
    <col min="1" max="1" width="13.28515625" customWidth="1"/>
    <col min="2" max="2" width="19.42578125" customWidth="1"/>
    <col min="3" max="3" width="17.28515625" customWidth="1"/>
    <col min="4" max="4" width="18.7109375" customWidth="1"/>
    <col min="5" max="5" width="29.7109375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4" t="s">
        <v>33</v>
      </c>
      <c r="D1" t="s">
        <v>36</v>
      </c>
      <c r="E1" t="s">
        <v>71</v>
      </c>
      <c r="F1" t="s">
        <v>72</v>
      </c>
      <c r="G1" t="s">
        <v>73</v>
      </c>
      <c r="H1" t="s">
        <v>337</v>
      </c>
      <c r="I1" t="s">
        <v>74</v>
      </c>
      <c r="J1" t="s">
        <v>75</v>
      </c>
      <c r="K1" t="s">
        <v>76</v>
      </c>
    </row>
    <row r="2" spans="1:11" x14ac:dyDescent="0.25">
      <c r="A2" t="s">
        <v>4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N5"/>
  <sheetViews>
    <sheetView topLeftCell="E1" workbookViewId="0">
      <selection activeCell="C1" sqref="C1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25" customWidth="1"/>
    <col min="4" max="4" width="20" customWidth="1"/>
    <col min="5" max="5" width="22.7109375" customWidth="1"/>
    <col min="6" max="6" width="21.140625" customWidth="1"/>
    <col min="7" max="7" width="18.42578125" customWidth="1"/>
    <col min="8" max="8" width="17" customWidth="1"/>
    <col min="9" max="9" width="16.28515625" customWidth="1"/>
    <col min="10" max="10" width="22.140625" customWidth="1"/>
    <col min="11" max="11" width="23.28515625" customWidth="1"/>
    <col min="12" max="12" width="34.42578125" customWidth="1"/>
    <col min="13" max="13" width="39.42578125" customWidth="1"/>
    <col min="14" max="14" width="37.140625" customWidth="1"/>
  </cols>
  <sheetData>
    <row r="1" spans="1:14" x14ac:dyDescent="0.25">
      <c r="A1" s="2" t="s">
        <v>31</v>
      </c>
      <c r="B1" s="2" t="s">
        <v>37</v>
      </c>
      <c r="C1" s="2" t="s">
        <v>43</v>
      </c>
      <c r="D1" s="2" t="s">
        <v>32</v>
      </c>
      <c r="E1" s="2" t="s">
        <v>100</v>
      </c>
      <c r="F1" s="2" t="s">
        <v>124</v>
      </c>
      <c r="G1" s="2" t="s">
        <v>110</v>
      </c>
      <c r="H1" s="2" t="s">
        <v>104</v>
      </c>
      <c r="I1" s="2" t="s">
        <v>105</v>
      </c>
      <c r="J1" s="2" t="s">
        <v>106</v>
      </c>
      <c r="K1" s="2" t="s">
        <v>76</v>
      </c>
      <c r="L1" s="2" t="s">
        <v>127</v>
      </c>
      <c r="M1" s="2" t="s">
        <v>128</v>
      </c>
      <c r="N1" s="2" t="s">
        <v>339</v>
      </c>
    </row>
    <row r="2" spans="1:14" x14ac:dyDescent="0.25">
      <c r="A2" s="3">
        <f>ROW()-1</f>
        <v>1</v>
      </c>
      <c r="B2" s="3" t="s">
        <v>4</v>
      </c>
      <c r="C2" s="3" t="s">
        <v>5</v>
      </c>
      <c r="D2" s="3">
        <v>1</v>
      </c>
      <c r="E2" s="3" t="str">
        <f t="shared" ref="E2:E5" si="0">"GEBAEUDE"</f>
        <v>GEBAEUDE</v>
      </c>
      <c r="F2" s="6"/>
      <c r="G2" s="6"/>
      <c r="H2" s="6">
        <v>5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2" s="6"/>
      <c r="L2" s="6"/>
      <c r="M2" s="6"/>
      <c r="N2" s="6"/>
    </row>
    <row r="3" spans="1:14" x14ac:dyDescent="0.25">
      <c r="A3" s="3">
        <f>ROW()-1</f>
        <v>2</v>
      </c>
      <c r="B3" s="3" t="s">
        <v>4</v>
      </c>
      <c r="C3" s="3"/>
      <c r="D3" s="3">
        <v>2</v>
      </c>
      <c r="E3" s="3" t="str">
        <f t="shared" si="0"/>
        <v>GEBAEUDE</v>
      </c>
      <c r="F3" s="3"/>
      <c r="G3" s="3"/>
      <c r="H3" s="3">
        <v>7</v>
      </c>
      <c r="I3" s="3">
        <f ca="1">SAMPLE_GEBAEUDE[[#This Row],[TIEFE_ENDE]]-SAMPLE_GEBAEUDE[[#This Row],[DICKE]]</f>
        <v>5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12</v>
      </c>
      <c r="K3" s="3"/>
      <c r="L3" s="3"/>
      <c r="M3" s="3"/>
      <c r="N3" s="3"/>
    </row>
    <row r="4" spans="1:14" x14ac:dyDescent="0.25">
      <c r="A4" s="3">
        <f>ROW()-1</f>
        <v>3</v>
      </c>
      <c r="B4" s="3" t="s">
        <v>218</v>
      </c>
      <c r="C4" s="3"/>
      <c r="D4" s="3"/>
      <c r="E4" s="3" t="str">
        <f t="shared" si="0"/>
        <v>GEBAEUDE</v>
      </c>
      <c r="F4" s="3"/>
      <c r="G4" s="3"/>
      <c r="H4" s="3">
        <v>1</v>
      </c>
      <c r="I4" s="3">
        <f ca="1">SAMPLE_GEBAEUDE[[#This Row],[TIEFE_ENDE]]-SAMPLE_GEBAEUDE[[#This Row],[DICKE]]</f>
        <v>0</v>
      </c>
      <c r="J4" s="16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4" s="3"/>
      <c r="L4" s="3"/>
      <c r="M4" s="3"/>
      <c r="N4" s="3"/>
    </row>
    <row r="5" spans="1:14" x14ac:dyDescent="0.25">
      <c r="A5" s="3">
        <f>ROW()-1</f>
        <v>4</v>
      </c>
      <c r="B5" s="3" t="s">
        <v>219</v>
      </c>
      <c r="C5" s="3"/>
      <c r="D5" s="3"/>
      <c r="E5" s="3" t="str">
        <f t="shared" si="0"/>
        <v>GEBAEUDE</v>
      </c>
      <c r="F5" s="3"/>
      <c r="G5" s="3"/>
      <c r="H5" s="3">
        <v>1</v>
      </c>
      <c r="I5" s="3">
        <f ca="1">SAMPLE_GEBAEUDE[[#This Row],[TIEFE_ENDE]]-SAMPLE_GEBAEUDE[[#This Row],[DICKE]]</f>
        <v>0</v>
      </c>
      <c r="J5" s="16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/>
      <c r="L5" s="3"/>
      <c r="M5" s="3"/>
      <c r="N5" s="3"/>
    </row>
  </sheetData>
  <dataValidations count="3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GEBAEUDE_ID</formula1>
    </dataValidation>
    <dataValidation type="list" allowBlank="1" showInputMessage="1" showErrorMessage="1" sqref="C2:C1048576" xr:uid="{6C0E39E8-8528-4500-8896-AD998FF85D75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V9"/>
  <sheetViews>
    <sheetView workbookViewId="0">
      <selection activeCell="K23" sqref="K23"/>
    </sheetView>
  </sheetViews>
  <sheetFormatPr baseColWidth="10" defaultRowHeight="15" x14ac:dyDescent="0.25"/>
  <cols>
    <col min="1" max="1" width="16.85546875" customWidth="1"/>
    <col min="2" max="2" width="14.710937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7.140625" bestFit="1" customWidth="1"/>
    <col min="14" max="14" width="6.7109375" bestFit="1" customWidth="1"/>
    <col min="15" max="15" width="10.42578125" customWidth="1"/>
    <col min="18" max="18" width="18.28515625" customWidth="1"/>
    <col min="22" max="22" width="26.85546875" customWidth="1"/>
  </cols>
  <sheetData>
    <row r="1" spans="1:22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212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201</v>
      </c>
      <c r="Q1" t="s">
        <v>338</v>
      </c>
      <c r="R1" t="s">
        <v>202</v>
      </c>
      <c r="S1" t="s">
        <v>203</v>
      </c>
      <c r="T1" t="s">
        <v>204</v>
      </c>
      <c r="U1" t="s">
        <v>108</v>
      </c>
      <c r="V1" t="s">
        <v>205</v>
      </c>
    </row>
    <row r="2" spans="1:22" x14ac:dyDescent="0.25">
      <c r="A2" t="str">
        <f>"C"&amp;ROW()-2</f>
        <v>C0</v>
      </c>
      <c r="B2" t="s">
        <v>27</v>
      </c>
      <c r="D2" t="s">
        <v>28</v>
      </c>
    </row>
    <row r="3" spans="1:22" x14ac:dyDescent="0.25">
      <c r="A3" t="str">
        <f t="shared" ref="A3:A5" si="0">"C"&amp;ROW()-2</f>
        <v>C1</v>
      </c>
      <c r="B3" t="s">
        <v>27</v>
      </c>
      <c r="D3" t="s">
        <v>28</v>
      </c>
      <c r="E3" t="s">
        <v>253</v>
      </c>
      <c r="F3" t="s">
        <v>319</v>
      </c>
      <c r="G3" t="s">
        <v>273</v>
      </c>
      <c r="I3" t="s">
        <v>255</v>
      </c>
      <c r="K3" t="s">
        <v>28</v>
      </c>
      <c r="L3" t="s">
        <v>445</v>
      </c>
    </row>
    <row r="4" spans="1:22" x14ac:dyDescent="0.25">
      <c r="A4" t="str">
        <f t="shared" si="0"/>
        <v>C2</v>
      </c>
      <c r="B4" t="s">
        <v>271</v>
      </c>
      <c r="E4" t="s">
        <v>272</v>
      </c>
      <c r="F4" t="s">
        <v>312</v>
      </c>
      <c r="G4" t="s">
        <v>28</v>
      </c>
      <c r="H4" t="s">
        <v>254</v>
      </c>
      <c r="I4" t="s">
        <v>275</v>
      </c>
      <c r="J4" t="s">
        <v>256</v>
      </c>
      <c r="K4" t="s">
        <v>273</v>
      </c>
      <c r="L4" t="s">
        <v>446</v>
      </c>
      <c r="M4" t="s">
        <v>257</v>
      </c>
    </row>
    <row r="5" spans="1:22" x14ac:dyDescent="0.25">
      <c r="A5" t="str">
        <f t="shared" si="0"/>
        <v>C3</v>
      </c>
      <c r="B5" t="s">
        <v>27</v>
      </c>
      <c r="E5" t="s">
        <v>289</v>
      </c>
      <c r="F5" t="s">
        <v>302</v>
      </c>
      <c r="G5" t="s">
        <v>273</v>
      </c>
      <c r="H5" t="s">
        <v>274</v>
      </c>
      <c r="I5" t="s">
        <v>291</v>
      </c>
      <c r="J5" t="s">
        <v>275</v>
      </c>
      <c r="L5" t="s">
        <v>447</v>
      </c>
      <c r="M5" t="s">
        <v>257</v>
      </c>
    </row>
    <row r="6" spans="1:22" x14ac:dyDescent="0.25">
      <c r="A6" t="str">
        <f>"C"&amp;ROW()-2</f>
        <v>C4</v>
      </c>
      <c r="B6" t="s">
        <v>271</v>
      </c>
      <c r="E6" t="s">
        <v>302</v>
      </c>
      <c r="F6" t="s">
        <v>289</v>
      </c>
      <c r="G6" t="s">
        <v>28</v>
      </c>
      <c r="H6" t="s">
        <v>290</v>
      </c>
      <c r="I6" t="s">
        <v>304</v>
      </c>
      <c r="J6" t="s">
        <v>291</v>
      </c>
      <c r="K6" t="s">
        <v>28</v>
      </c>
      <c r="L6" t="s">
        <v>448</v>
      </c>
      <c r="M6" t="s">
        <v>276</v>
      </c>
    </row>
    <row r="7" spans="1:22" x14ac:dyDescent="0.25">
      <c r="A7" t="str">
        <f>"C"&amp;ROW()-2</f>
        <v>C5</v>
      </c>
      <c r="B7" t="s">
        <v>27</v>
      </c>
      <c r="E7" t="s">
        <v>312</v>
      </c>
      <c r="F7" t="s">
        <v>272</v>
      </c>
      <c r="G7" t="s">
        <v>273</v>
      </c>
      <c r="H7" t="s">
        <v>303</v>
      </c>
      <c r="I7" t="s">
        <v>313</v>
      </c>
      <c r="K7" t="s">
        <v>273</v>
      </c>
      <c r="L7" t="s">
        <v>449</v>
      </c>
      <c r="M7" t="s">
        <v>276</v>
      </c>
    </row>
    <row r="8" spans="1:22" x14ac:dyDescent="0.25">
      <c r="A8" t="str">
        <f>"C"&amp;ROW()-2</f>
        <v>C6</v>
      </c>
      <c r="B8" t="s">
        <v>271</v>
      </c>
      <c r="E8" t="s">
        <v>319</v>
      </c>
      <c r="F8" t="s">
        <v>253</v>
      </c>
      <c r="L8" t="s">
        <v>450</v>
      </c>
      <c r="M8" t="s">
        <v>257</v>
      </c>
    </row>
    <row r="9" spans="1:22" x14ac:dyDescent="0.25">
      <c r="A9" t="str">
        <f>"C"&amp;ROW()-2</f>
        <v>C7</v>
      </c>
    </row>
  </sheetData>
  <phoneticPr fontId="2" type="noConversion"/>
  <dataValidations count="17">
    <dataValidation allowBlank="1" showInputMessage="1" showErrorMessage="1" errorTitle="Fehler!" error="Eingabe ungültig." promptTitle="Asbest" prompt="Bitte wählen Sie aus der Liste." sqref="M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M2:M1048576" xr:uid="{32D221BF-DC82-45C9-935D-DFAA60A83A87}">
      <formula1>ASBEST_AUSWAHL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4"/>
  <sheetViews>
    <sheetView workbookViewId="0">
      <selection activeCell="G12" sqref="G12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12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12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12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364</v>
      </c>
      <c r="D3" s="12">
        <v>3</v>
      </c>
    </row>
    <row r="4" spans="1:4" x14ac:dyDescent="0.25">
      <c r="A4" s="1" t="str">
        <f>"A"&amp;ROW()-1</f>
        <v>A3</v>
      </c>
      <c r="B4">
        <f>ROW()-1</f>
        <v>3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9"/>
  <sheetViews>
    <sheetView zoomScaleNormal="100" workbookViewId="0">
      <selection activeCell="J18" sqref="J18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13" customWidth="1"/>
    <col min="7" max="7" width="11.42578125" style="1"/>
    <col min="8" max="8" width="11.42578125" style="14"/>
    <col min="9" max="9" width="6.5703125" style="14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13" t="s">
        <v>147</v>
      </c>
      <c r="G1" s="18" t="s">
        <v>213</v>
      </c>
      <c r="H1" s="10" t="s">
        <v>214</v>
      </c>
      <c r="I1" s="10" t="s">
        <v>215</v>
      </c>
      <c r="J1" t="s">
        <v>216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11">
        <v>0.42</v>
      </c>
      <c r="D2" s="11">
        <v>0.39</v>
      </c>
      <c r="E2" s="11">
        <v>0.39</v>
      </c>
      <c r="F2" s="13">
        <f>IFERROR(AVERAGE(PARAMETER_LP[[#This Row],[WERT_1]:[WERT_3]]),"")</f>
        <v>0.40000000000000008</v>
      </c>
      <c r="G2" s="1">
        <f>IFERROR(ROUND(22.5/PARAMETER_LP[[#This Row],[MITTELWERT]],1),"")</f>
        <v>56.3</v>
      </c>
      <c r="H2" s="14">
        <f>IFERROR(ROUND(PARAMETER_LP[[#This Row],[EV]]*0.85,0),"")</f>
        <v>48</v>
      </c>
      <c r="I2" s="14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IF(PARAMETER_LP[[#This Row],[EV2]] &lt;&gt; "",120,"")</f>
        <v>120</v>
      </c>
    </row>
    <row r="3" spans="1:10" x14ac:dyDescent="0.25">
      <c r="A3" s="1" t="str">
        <f>"LP"&amp;ROW()-1</f>
        <v>LP2</v>
      </c>
      <c r="B3" s="1">
        <f>ROW()-1</f>
        <v>2</v>
      </c>
      <c r="C3" s="11">
        <v>1E-3</v>
      </c>
      <c r="D3" s="11">
        <v>1E-3</v>
      </c>
      <c r="E3" s="11">
        <v>1E-3</v>
      </c>
      <c r="F3" s="13">
        <f>IFERROR(AVERAGE(PARAMETER_LP[[#This Row],[WERT_1]:[WERT_3]]),"")</f>
        <v>1E-3</v>
      </c>
      <c r="G3" s="1">
        <f>IFERROR(ROUND(22.5/PARAMETER_LP[[#This Row],[MITTELWERT]],1),"")</f>
        <v>22500</v>
      </c>
      <c r="H3" s="14">
        <f>IFERROR(ROUND(PARAMETER_LP[[#This Row],[EV]]*0.85,0),"")</f>
        <v>19125</v>
      </c>
      <c r="I3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IF(PARAMETER_LP[[#This Row],[EV2]] &lt;&gt; "",120,"")</f>
        <v>120</v>
      </c>
    </row>
    <row r="4" spans="1:10" x14ac:dyDescent="0.25">
      <c r="A4" s="1" t="str">
        <f>"LP"&amp;ROW()-1</f>
        <v>LP3</v>
      </c>
      <c r="B4" s="1">
        <f>ROW()-1</f>
        <v>3</v>
      </c>
      <c r="C4" s="11">
        <v>3</v>
      </c>
      <c r="D4" s="11">
        <v>4</v>
      </c>
      <c r="E4" s="11">
        <v>5</v>
      </c>
      <c r="F4" s="13">
        <f>IFERROR(AVERAGE(PARAMETER_LP[[#This Row],[WERT_1]:[WERT_3]]),"")</f>
        <v>4</v>
      </c>
      <c r="G4" s="1">
        <f>IFERROR(ROUND(22.5/PARAMETER_LP[[#This Row],[MITTELWERT]],1),"")</f>
        <v>5.6</v>
      </c>
      <c r="H4" s="14">
        <f>IFERROR(ROUND(PARAMETER_LP[[#This Row],[EV]]*0.85,0),"")</f>
        <v>5</v>
      </c>
      <c r="I4" s="14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>
        <f>IF(PARAMETER_LP[[#This Row],[EV2]] &lt;&gt; "",120,"")</f>
        <v>120</v>
      </c>
    </row>
    <row r="5" spans="1:10" x14ac:dyDescent="0.25">
      <c r="A5" s="1" t="str">
        <f t="shared" ref="A5:A8" si="2">"LP"&amp;ROW()-1</f>
        <v>LP4</v>
      </c>
      <c r="B5" s="1">
        <f t="shared" ref="B5:B8" si="3">ROW()-1</f>
        <v>4</v>
      </c>
      <c r="C5" s="11">
        <v>3</v>
      </c>
      <c r="D5" s="11">
        <v>2</v>
      </c>
      <c r="E5" s="11">
        <v>1</v>
      </c>
      <c r="F5" s="13">
        <f>IFERROR(AVERAGE(PARAMETER_LP[[#This Row],[WERT_1]:[WERT_3]]),"")</f>
        <v>2</v>
      </c>
      <c r="G5" s="1">
        <f>IFERROR(ROUND(22.5/PARAMETER_LP[[#This Row],[MITTELWERT]],1),"")</f>
        <v>11.3</v>
      </c>
      <c r="H5" s="14">
        <f>IFERROR(ROUND(PARAMETER_LP[[#This Row],[EV]]*0.85,0),"")</f>
        <v>10</v>
      </c>
      <c r="I5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>
        <f>IF(PARAMETER_LP[[#This Row],[EV2]] &lt;&gt; "",120,"")</f>
        <v>120</v>
      </c>
    </row>
    <row r="6" spans="1:10" x14ac:dyDescent="0.25">
      <c r="A6" s="1" t="str">
        <f t="shared" si="2"/>
        <v>LP5</v>
      </c>
      <c r="B6" s="1">
        <f t="shared" si="3"/>
        <v>5</v>
      </c>
      <c r="C6" s="11">
        <v>1</v>
      </c>
      <c r="D6" s="11">
        <v>1</v>
      </c>
      <c r="E6" s="11">
        <v>0.5</v>
      </c>
      <c r="F6" s="13">
        <f>IFERROR(AVERAGE(PARAMETER_LP[[#This Row],[WERT_1]:[WERT_3]]),"")</f>
        <v>0.83333333333333337</v>
      </c>
      <c r="G6" s="1">
        <f>IFERROR(ROUND(22.5/PARAMETER_LP[[#This Row],[MITTELWERT]],1),"")</f>
        <v>27</v>
      </c>
      <c r="H6" s="14">
        <f>IFERROR(ROUND(PARAMETER_LP[[#This Row],[EV]]*0.85,0),"")</f>
        <v>23</v>
      </c>
      <c r="I6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>
        <f>IF(PARAMETER_LP[[#This Row],[EV2]] &lt;&gt; "",120,"")</f>
        <v>120</v>
      </c>
    </row>
    <row r="7" spans="1:10" x14ac:dyDescent="0.25">
      <c r="A7" s="1" t="str">
        <f t="shared" si="2"/>
        <v>LP6</v>
      </c>
      <c r="B7" s="1">
        <f t="shared" si="3"/>
        <v>6</v>
      </c>
      <c r="C7" s="11">
        <v>0</v>
      </c>
      <c r="D7" s="11">
        <v>1</v>
      </c>
      <c r="E7" s="11">
        <v>0.5</v>
      </c>
      <c r="F7" s="13">
        <f>IFERROR(AVERAGE(PARAMETER_LP[[#This Row],[WERT_1]:[WERT_3]]),"")</f>
        <v>0.5</v>
      </c>
      <c r="G7" s="1">
        <f>IFERROR(ROUND(22.5/PARAMETER_LP[[#This Row],[MITTELWERT]],1),"")</f>
        <v>45</v>
      </c>
      <c r="H7" s="14">
        <f>IFERROR(ROUND(PARAMETER_LP[[#This Row],[EV]]*0.85,0),"")</f>
        <v>38</v>
      </c>
      <c r="I7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>
        <f>IF(PARAMETER_LP[[#This Row],[EV2]] &lt;&gt; "",120,"")</f>
        <v>120</v>
      </c>
    </row>
    <row r="8" spans="1:10" x14ac:dyDescent="0.25">
      <c r="A8" s="1" t="str">
        <f t="shared" si="2"/>
        <v>LP7</v>
      </c>
      <c r="B8" s="1">
        <f t="shared" si="3"/>
        <v>7</v>
      </c>
      <c r="C8" s="11">
        <v>0.2</v>
      </c>
      <c r="D8" s="11">
        <v>0.2</v>
      </c>
      <c r="E8" s="11">
        <v>1</v>
      </c>
      <c r="F8" s="13">
        <f>IFERROR(AVERAGE(PARAMETER_LP[[#This Row],[WERT_1]:[WERT_3]]),"")</f>
        <v>0.46666666666666662</v>
      </c>
      <c r="G8" s="1">
        <f>IFERROR(ROUND(22.5/PARAMETER_LP[[#This Row],[MITTELWERT]],1),"")</f>
        <v>48.2</v>
      </c>
      <c r="H8" s="14">
        <f>IFERROR(ROUND(PARAMETER_LP[[#This Row],[EV]]*0.85,0),"")</f>
        <v>41</v>
      </c>
      <c r="I8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>
        <f>IF(PARAMETER_LP[[#This Row],[EV2]] &lt;&gt; "",120,"")</f>
        <v>120</v>
      </c>
    </row>
    <row r="9" spans="1:10" x14ac:dyDescent="0.25">
      <c r="A9" s="1" t="str">
        <f>"LP"&amp;ROW()-1</f>
        <v>LP8</v>
      </c>
      <c r="B9" s="1">
        <f>ROW()-1</f>
        <v>8</v>
      </c>
      <c r="C9" s="11"/>
      <c r="D9" s="11"/>
      <c r="E9" s="11"/>
      <c r="F9" s="13" t="str">
        <f>IFERROR(AVERAGE(PARAMETER_LP[[#This Row],[WERT_1]:[WERT_3]]),"")</f>
        <v/>
      </c>
      <c r="G9" s="1" t="str">
        <f>IFERROR(ROUND(22.5/PARAMETER_LP[[#This Row],[MITTELWERT]],1),"")</f>
        <v/>
      </c>
      <c r="H9" s="14" t="str">
        <f>IFERROR(ROUND(PARAMETER_LP[[#This Row],[EV]]*0.85,0),"")</f>
        <v/>
      </c>
      <c r="I9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t="str">
        <f>IF(PARAMETER_LP[[#This Row],[EV2]] &lt;&gt; "",120,"")</f>
        <v/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X11"/>
  <sheetViews>
    <sheetView topLeftCell="P1" workbookViewId="0">
      <selection activeCell="W19" sqref="W19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25.140625" customWidth="1"/>
    <col min="26" max="26" width="26" customWidth="1"/>
  </cols>
  <sheetData>
    <row r="1" spans="1:24" s="17" customFormat="1" x14ac:dyDescent="0.25">
      <c r="A1" s="17" t="s">
        <v>224</v>
      </c>
      <c r="B1" s="17" t="s">
        <v>225</v>
      </c>
      <c r="C1" s="17" t="s">
        <v>226</v>
      </c>
      <c r="D1" s="17" t="s">
        <v>227</v>
      </c>
      <c r="E1" s="17" t="s">
        <v>228</v>
      </c>
      <c r="F1" s="17" t="s">
        <v>229</v>
      </c>
      <c r="G1" s="17" t="s">
        <v>230</v>
      </c>
      <c r="H1" s="17" t="s">
        <v>231</v>
      </c>
      <c r="I1" s="17" t="s">
        <v>232</v>
      </c>
      <c r="J1" s="17" t="s">
        <v>233</v>
      </c>
      <c r="K1" s="17" t="s">
        <v>234</v>
      </c>
      <c r="L1" s="17" t="s">
        <v>235</v>
      </c>
      <c r="M1" s="17" t="s">
        <v>236</v>
      </c>
      <c r="N1" s="17" t="s">
        <v>237</v>
      </c>
      <c r="O1" s="17" t="s">
        <v>238</v>
      </c>
      <c r="P1" s="17" t="s">
        <v>239</v>
      </c>
      <c r="Q1" s="17" t="s">
        <v>240</v>
      </c>
      <c r="R1" s="17" t="s">
        <v>241</v>
      </c>
      <c r="S1" s="17" t="s">
        <v>242</v>
      </c>
      <c r="T1" s="17" t="s">
        <v>243</v>
      </c>
      <c r="U1" s="17" t="s">
        <v>244</v>
      </c>
      <c r="V1" s="17" t="s">
        <v>245</v>
      </c>
      <c r="W1" s="17" t="s">
        <v>246</v>
      </c>
      <c r="X1" s="17" t="s">
        <v>375</v>
      </c>
    </row>
    <row r="2" spans="1:24" x14ac:dyDescent="0.25">
      <c r="A2" t="s">
        <v>222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  <c r="H2" t="s">
        <v>27</v>
      </c>
      <c r="I2" t="s">
        <v>253</v>
      </c>
      <c r="J2" t="s">
        <v>253</v>
      </c>
      <c r="K2" t="s">
        <v>28</v>
      </c>
      <c r="L2" t="s">
        <v>254</v>
      </c>
      <c r="M2" t="s">
        <v>255</v>
      </c>
      <c r="N2" t="s">
        <v>256</v>
      </c>
      <c r="O2" t="s">
        <v>28</v>
      </c>
      <c r="P2" t="s">
        <v>257</v>
      </c>
      <c r="Q2" t="s">
        <v>258</v>
      </c>
      <c r="R2" t="s">
        <v>259</v>
      </c>
      <c r="S2" t="s">
        <v>260</v>
      </c>
      <c r="T2" t="s">
        <v>261</v>
      </c>
      <c r="U2" t="s">
        <v>262</v>
      </c>
      <c r="V2" t="s">
        <v>263</v>
      </c>
      <c r="W2" t="s">
        <v>264</v>
      </c>
      <c r="X2" t="s">
        <v>29</v>
      </c>
    </row>
    <row r="3" spans="1:24" x14ac:dyDescent="0.25">
      <c r="A3" t="s">
        <v>265</v>
      </c>
      <c r="B3" t="s">
        <v>266</v>
      </c>
      <c r="C3" t="s">
        <v>267</v>
      </c>
      <c r="D3" t="s">
        <v>268</v>
      </c>
      <c r="E3" t="s">
        <v>269</v>
      </c>
      <c r="F3" t="s">
        <v>270</v>
      </c>
      <c r="G3" t="s">
        <v>223</v>
      </c>
      <c r="H3" t="s">
        <v>271</v>
      </c>
      <c r="I3" t="s">
        <v>272</v>
      </c>
      <c r="J3" t="s">
        <v>272</v>
      </c>
      <c r="K3" t="s">
        <v>273</v>
      </c>
      <c r="L3" t="s">
        <v>274</v>
      </c>
      <c r="M3" t="s">
        <v>275</v>
      </c>
      <c r="N3" t="s">
        <v>275</v>
      </c>
      <c r="O3" t="s">
        <v>273</v>
      </c>
      <c r="P3" t="s">
        <v>276</v>
      </c>
      <c r="Q3" t="s">
        <v>277</v>
      </c>
      <c r="R3" t="s">
        <v>278</v>
      </c>
      <c r="S3" t="s">
        <v>279</v>
      </c>
      <c r="T3" t="s">
        <v>280</v>
      </c>
      <c r="U3">
        <v>0.3</v>
      </c>
      <c r="V3" t="s">
        <v>281</v>
      </c>
      <c r="W3" t="s">
        <v>282</v>
      </c>
      <c r="X3" t="s">
        <v>364</v>
      </c>
    </row>
    <row r="4" spans="1:24" x14ac:dyDescent="0.25">
      <c r="A4" t="s">
        <v>283</v>
      </c>
      <c r="B4" t="s">
        <v>284</v>
      </c>
      <c r="C4" t="s">
        <v>285</v>
      </c>
      <c r="D4" t="s">
        <v>286</v>
      </c>
      <c r="E4" t="s">
        <v>287</v>
      </c>
      <c r="F4" t="s">
        <v>288</v>
      </c>
      <c r="I4" t="s">
        <v>289</v>
      </c>
      <c r="J4" t="s">
        <v>289</v>
      </c>
      <c r="L4" t="s">
        <v>290</v>
      </c>
      <c r="M4" t="s">
        <v>291</v>
      </c>
      <c r="N4" t="s">
        <v>291</v>
      </c>
      <c r="Q4" t="s">
        <v>292</v>
      </c>
      <c r="R4" t="s">
        <v>260</v>
      </c>
      <c r="S4" t="s">
        <v>259</v>
      </c>
      <c r="T4" t="s">
        <v>293</v>
      </c>
      <c r="U4" s="12">
        <v>1</v>
      </c>
      <c r="V4" t="s">
        <v>294</v>
      </c>
      <c r="W4" t="s">
        <v>295</v>
      </c>
    </row>
    <row r="5" spans="1:24" x14ac:dyDescent="0.25">
      <c r="A5" t="s">
        <v>296</v>
      </c>
      <c r="B5" t="s">
        <v>297</v>
      </c>
      <c r="C5" t="s">
        <v>298</v>
      </c>
      <c r="D5" t="s">
        <v>299</v>
      </c>
      <c r="E5" t="s">
        <v>300</v>
      </c>
      <c r="F5" t="s">
        <v>301</v>
      </c>
      <c r="I5" t="s">
        <v>302</v>
      </c>
      <c r="J5" t="s">
        <v>302</v>
      </c>
      <c r="L5" t="s">
        <v>303</v>
      </c>
      <c r="M5" t="s">
        <v>304</v>
      </c>
      <c r="Q5" t="s">
        <v>305</v>
      </c>
      <c r="S5" t="s">
        <v>278</v>
      </c>
      <c r="U5">
        <v>1.8</v>
      </c>
      <c r="V5" t="s">
        <v>306</v>
      </c>
      <c r="W5" t="s">
        <v>307</v>
      </c>
    </row>
    <row r="6" spans="1:24" x14ac:dyDescent="0.25">
      <c r="A6" t="s">
        <v>308</v>
      </c>
      <c r="B6" t="s">
        <v>309</v>
      </c>
      <c r="E6" t="s">
        <v>310</v>
      </c>
      <c r="F6" t="s">
        <v>311</v>
      </c>
      <c r="I6" t="s">
        <v>312</v>
      </c>
      <c r="J6" t="s">
        <v>312</v>
      </c>
      <c r="M6" t="s">
        <v>313</v>
      </c>
      <c r="Q6" t="s">
        <v>314</v>
      </c>
      <c r="U6">
        <v>3.2</v>
      </c>
      <c r="V6" t="s">
        <v>315</v>
      </c>
      <c r="W6" t="s">
        <v>316</v>
      </c>
    </row>
    <row r="7" spans="1:24" x14ac:dyDescent="0.25">
      <c r="A7" t="s">
        <v>317</v>
      </c>
      <c r="E7" t="s">
        <v>318</v>
      </c>
      <c r="I7" t="s">
        <v>319</v>
      </c>
      <c r="J7" t="s">
        <v>319</v>
      </c>
      <c r="Q7" t="s">
        <v>320</v>
      </c>
      <c r="U7">
        <v>10</v>
      </c>
      <c r="V7" t="s">
        <v>321</v>
      </c>
      <c r="W7" t="s">
        <v>322</v>
      </c>
    </row>
    <row r="8" spans="1:24" x14ac:dyDescent="0.25">
      <c r="A8" t="s">
        <v>323</v>
      </c>
      <c r="E8" t="s">
        <v>324</v>
      </c>
      <c r="Q8" t="s">
        <v>325</v>
      </c>
      <c r="U8">
        <v>32</v>
      </c>
      <c r="V8" t="s">
        <v>326</v>
      </c>
      <c r="W8" t="s">
        <v>327</v>
      </c>
    </row>
    <row r="9" spans="1:24" x14ac:dyDescent="0.25">
      <c r="A9" t="s">
        <v>328</v>
      </c>
      <c r="E9" t="s">
        <v>329</v>
      </c>
      <c r="Q9" t="s">
        <v>278</v>
      </c>
      <c r="U9">
        <v>100</v>
      </c>
      <c r="V9" t="s">
        <v>330</v>
      </c>
      <c r="W9" t="s">
        <v>331</v>
      </c>
    </row>
    <row r="10" spans="1:24" x14ac:dyDescent="0.25">
      <c r="A10" t="s">
        <v>332</v>
      </c>
      <c r="E10" t="s">
        <v>333</v>
      </c>
      <c r="W10" t="s">
        <v>334</v>
      </c>
    </row>
    <row r="11" spans="1:24" x14ac:dyDescent="0.25">
      <c r="A11" s="15" t="s">
        <v>335</v>
      </c>
      <c r="W11" t="s">
        <v>336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2021-08-19T08:50:12Z</dcterms:modified>
</cp:coreProperties>
</file>