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3B09B5EC-0474-46A4-8042-6BBFC5B4F859}" xr6:coauthVersionLast="46" xr6:coauthVersionMax="46" xr10:uidLastSave="{00000000-0000-0000-0000-000000000000}"/>
  <bookViews>
    <workbookView xWindow="-120" yWindow="-120" windowWidth="29040" windowHeight="15840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7" l="1"/>
  <c r="V2" i="6"/>
  <c r="V2" i="2"/>
  <c r="W2" i="5"/>
  <c r="U2" i="1"/>
  <c r="L27" i="1" s="1"/>
  <c r="P16" i="1" l="1"/>
  <c r="L22" i="1"/>
  <c r="P6" i="1"/>
  <c r="P15" i="1"/>
  <c r="P23" i="1"/>
  <c r="L3" i="1"/>
  <c r="L12" i="1"/>
  <c r="L20" i="1"/>
  <c r="L28" i="1"/>
  <c r="L21" i="1"/>
  <c r="P9" i="1"/>
  <c r="P18" i="1"/>
  <c r="P26" i="1"/>
  <c r="L6" i="1"/>
  <c r="L15" i="1"/>
  <c r="L23" i="1"/>
  <c r="L5" i="1"/>
  <c r="L7" i="1"/>
  <c r="P4" i="1"/>
  <c r="P11" i="1"/>
  <c r="P19" i="1"/>
  <c r="P27" i="1"/>
  <c r="L8" i="1"/>
  <c r="L16" i="1"/>
  <c r="L24" i="1"/>
  <c r="P24" i="1"/>
  <c r="P25" i="1"/>
  <c r="P2" i="1"/>
  <c r="P3" i="1"/>
  <c r="P12" i="1"/>
  <c r="P20" i="1"/>
  <c r="P28" i="1"/>
  <c r="L10" i="1"/>
  <c r="L17" i="1"/>
  <c r="L25" i="1"/>
  <c r="P8" i="1"/>
  <c r="P17" i="1"/>
  <c r="P5" i="1"/>
  <c r="P13" i="1"/>
  <c r="P21" i="1"/>
  <c r="L2" i="1"/>
  <c r="L9" i="1"/>
  <c r="L18" i="1"/>
  <c r="L26" i="1"/>
  <c r="L13" i="1"/>
  <c r="P10" i="1"/>
  <c r="L14" i="1"/>
  <c r="P7" i="1"/>
  <c r="P14" i="1"/>
  <c r="P22" i="1"/>
  <c r="L4" i="1"/>
  <c r="L11" i="1"/>
  <c r="L19" i="1"/>
  <c r="V2" i="8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L25" i="8" l="1"/>
  <c r="P25" i="8"/>
  <c r="L17" i="8"/>
  <c r="P17" i="8"/>
  <c r="P9" i="8"/>
  <c r="L9" i="8"/>
  <c r="L10" i="8"/>
  <c r="P10" i="8"/>
  <c r="L24" i="8"/>
  <c r="P24" i="8"/>
  <c r="L16" i="8"/>
  <c r="P16" i="8"/>
  <c r="L8" i="8"/>
  <c r="P8" i="8"/>
  <c r="L7" i="8"/>
  <c r="P7" i="8"/>
  <c r="L22" i="8"/>
  <c r="P22" i="8"/>
  <c r="L14" i="8"/>
  <c r="P14" i="8"/>
  <c r="L6" i="8"/>
  <c r="P6" i="8"/>
  <c r="L15" i="8"/>
  <c r="P15" i="8"/>
  <c r="P2" i="8"/>
  <c r="L2" i="8"/>
  <c r="L21" i="8"/>
  <c r="P21" i="8"/>
  <c r="P13" i="8"/>
  <c r="L13" i="8"/>
  <c r="P5" i="8"/>
  <c r="L5" i="8"/>
  <c r="P26" i="8"/>
  <c r="L26" i="8"/>
  <c r="L23" i="8"/>
  <c r="P23" i="8"/>
  <c r="P28" i="8"/>
  <c r="L28" i="8"/>
  <c r="P20" i="8"/>
  <c r="L20" i="8"/>
  <c r="P12" i="8"/>
  <c r="L12" i="8"/>
  <c r="P4" i="8"/>
  <c r="L4" i="8"/>
  <c r="P18" i="8"/>
  <c r="L18" i="8"/>
  <c r="P27" i="8"/>
  <c r="L27" i="8"/>
  <c r="P19" i="8"/>
  <c r="L19" i="8"/>
  <c r="P11" i="8"/>
  <c r="L11" i="8"/>
  <c r="P3" i="8"/>
  <c r="L3" i="8"/>
  <c r="K2" i="7"/>
  <c r="O2" i="7"/>
  <c r="K13" i="7"/>
  <c r="O13" i="7"/>
  <c r="K12" i="7"/>
  <c r="O12" i="7"/>
  <c r="O4" i="7"/>
  <c r="K4" i="7"/>
  <c r="K7" i="7"/>
  <c r="O7" i="7"/>
  <c r="O5" i="7"/>
  <c r="K5" i="7"/>
  <c r="K11" i="7"/>
  <c r="O11" i="7"/>
  <c r="K3" i="7"/>
  <c r="O3" i="7"/>
  <c r="O6" i="7"/>
  <c r="K6" i="7"/>
  <c r="K9" i="7"/>
  <c r="O9" i="7"/>
  <c r="O10" i="7"/>
  <c r="K10" i="7"/>
  <c r="K8" i="7"/>
  <c r="O8" i="7"/>
  <c r="O24" i="6"/>
  <c r="K24" i="6"/>
  <c r="K27" i="6"/>
  <c r="O27" i="6"/>
  <c r="K11" i="6"/>
  <c r="O11" i="6"/>
  <c r="K18" i="6"/>
  <c r="O18" i="6"/>
  <c r="K10" i="6"/>
  <c r="O10" i="6"/>
  <c r="K16" i="6"/>
  <c r="O16" i="6"/>
  <c r="K19" i="6"/>
  <c r="O19" i="6"/>
  <c r="K3" i="6"/>
  <c r="O3" i="6"/>
  <c r="K26" i="6"/>
  <c r="O26" i="6"/>
  <c r="O25" i="6"/>
  <c r="K25" i="6"/>
  <c r="O17" i="6"/>
  <c r="K17" i="6"/>
  <c r="K9" i="6"/>
  <c r="O9" i="6"/>
  <c r="K14" i="6"/>
  <c r="O14" i="6"/>
  <c r="O6" i="6"/>
  <c r="K6" i="6"/>
  <c r="O8" i="6"/>
  <c r="K8" i="6"/>
  <c r="O15" i="6"/>
  <c r="K15" i="6"/>
  <c r="O22" i="6"/>
  <c r="K22" i="6"/>
  <c r="K2" i="6"/>
  <c r="O2" i="6"/>
  <c r="O21" i="6"/>
  <c r="K21" i="6"/>
  <c r="O13" i="6"/>
  <c r="K13" i="6"/>
  <c r="K5" i="6"/>
  <c r="O5" i="6"/>
  <c r="O23" i="6"/>
  <c r="K23" i="6"/>
  <c r="O7" i="6"/>
  <c r="K7" i="6"/>
  <c r="K28" i="6"/>
  <c r="O28" i="6"/>
  <c r="K20" i="6"/>
  <c r="O20" i="6"/>
  <c r="K12" i="6"/>
  <c r="O12" i="6"/>
  <c r="K4" i="6"/>
  <c r="O4" i="6"/>
  <c r="K24" i="2"/>
  <c r="O24" i="2"/>
  <c r="O16" i="2"/>
  <c r="K16" i="2"/>
  <c r="O23" i="2"/>
  <c r="K23" i="2"/>
  <c r="O15" i="2"/>
  <c r="K15" i="2"/>
  <c r="O7" i="2"/>
  <c r="K7" i="2"/>
  <c r="O8" i="2"/>
  <c r="K8" i="2"/>
  <c r="O22" i="2"/>
  <c r="K22" i="2"/>
  <c r="O14" i="2"/>
  <c r="K14" i="2"/>
  <c r="O6" i="2"/>
  <c r="K6" i="2"/>
  <c r="K2" i="2"/>
  <c r="O2" i="2"/>
  <c r="K20" i="2"/>
  <c r="O20" i="2"/>
  <c r="K12" i="2"/>
  <c r="O12" i="2"/>
  <c r="K4" i="2"/>
  <c r="O4" i="2"/>
  <c r="O21" i="2"/>
  <c r="K21" i="2"/>
  <c r="K27" i="2"/>
  <c r="O27" i="2"/>
  <c r="K19" i="2"/>
  <c r="O19" i="2"/>
  <c r="K11" i="2"/>
  <c r="O11" i="2"/>
  <c r="K3" i="2"/>
  <c r="O3" i="2"/>
  <c r="O5" i="2"/>
  <c r="K5" i="2"/>
  <c r="K26" i="2"/>
  <c r="O26" i="2"/>
  <c r="K18" i="2"/>
  <c r="O18" i="2"/>
  <c r="K10" i="2"/>
  <c r="O10" i="2"/>
  <c r="K13" i="2"/>
  <c r="O13" i="2"/>
  <c r="K28" i="2"/>
  <c r="O28" i="2"/>
  <c r="K25" i="2"/>
  <c r="O25" i="2"/>
  <c r="K17" i="2"/>
  <c r="O17" i="2"/>
  <c r="K9" i="2"/>
  <c r="O9" i="2"/>
  <c r="R3" i="5"/>
  <c r="R4" i="5"/>
  <c r="R5" i="5"/>
  <c r="R6" i="5"/>
  <c r="R7" i="5"/>
  <c r="R22" i="5"/>
  <c r="R23" i="5"/>
  <c r="R24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P26" i="5" l="1"/>
  <c r="L26" i="5"/>
  <c r="P14" i="5"/>
  <c r="L14" i="5"/>
  <c r="L21" i="5"/>
  <c r="P21" i="5"/>
  <c r="P12" i="5"/>
  <c r="L12" i="5"/>
  <c r="P7" i="5"/>
  <c r="L7" i="5"/>
  <c r="P19" i="5"/>
  <c r="L19" i="5"/>
  <c r="P11" i="5"/>
  <c r="L11" i="5"/>
  <c r="P6" i="5"/>
  <c r="L6" i="5"/>
  <c r="P15" i="5"/>
  <c r="L15" i="5"/>
  <c r="P25" i="5"/>
  <c r="L25" i="5"/>
  <c r="L13" i="5"/>
  <c r="P13" i="5"/>
  <c r="L5" i="5"/>
  <c r="P5" i="5"/>
  <c r="P24" i="5"/>
  <c r="L24" i="5"/>
  <c r="L22" i="5"/>
  <c r="P22" i="5"/>
  <c r="L2" i="5"/>
  <c r="P2" i="5"/>
  <c r="L10" i="5"/>
  <c r="P10" i="5"/>
  <c r="P28" i="5"/>
  <c r="L28" i="5"/>
  <c r="P17" i="5"/>
  <c r="L17" i="5"/>
  <c r="L9" i="5"/>
  <c r="P9" i="5"/>
  <c r="L4" i="5"/>
  <c r="P4" i="5"/>
  <c r="P23" i="5"/>
  <c r="L23" i="5"/>
  <c r="L20" i="5"/>
  <c r="P20" i="5"/>
  <c r="L18" i="5"/>
  <c r="P18" i="5"/>
  <c r="L27" i="5"/>
  <c r="P27" i="5"/>
  <c r="P16" i="5"/>
  <c r="L16" i="5"/>
  <c r="L8" i="5"/>
  <c r="P8" i="5"/>
  <c r="P3" i="5"/>
  <c r="L3" i="5"/>
  <c r="W10" i="1" a="1"/>
  <c r="W10" i="1" s="1"/>
  <c r="Z10" i="1"/>
  <c r="Z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<sst xmlns="http://schemas.openxmlformats.org/spreadsheetml/2006/main" count="684" uniqueCount="95">
  <si>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</si>
  <si>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</si>
  <si>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</si>
  <si>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</si>
  <si>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</si>
  <si>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</si>
  <si>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</si>
  <si>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</si>
  <si>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</si>
  <si>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</si>
  <si>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</si>
  <si>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</si>
  <si>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</si>
  <si>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</si>
  <si>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</si>
  <si>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</si>
  <si>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</si>
  <si>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</si>
  <si>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</si>
  <si>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</si>
  <si>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</si>
  <si>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</si>
  <si>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</si>
  <si>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</si>
  <si>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</si>
  <si>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</si>
  <si>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</si>
  <si>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</si>
  <si>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</si>
  <si>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</si>
  <si>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</si>
  <si>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</si>
  <si>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</si>
  <si>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</si>
  <si>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</si>
  <si>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</si>
  <si>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</si>
  <si>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</si>
  <si>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</si>
  <si>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</si>
  <si>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</si>
  <si>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</si>
  <si>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</si>
  <si>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</si>
  <si>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</si>
  <si>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</si>
  <si>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</si>
  <si>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</si>
  <si>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</si>
  <si>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</si>
  <si>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</si>
  <si>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</si>
  <si>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</si>
  <si>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</si>
  <si>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</si>
  <si>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</si>
  <si>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</si>
  <si>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</si>
  <si>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</si>
  <si>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</si>
  <si>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</si>
  <si>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</si>
  <si>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</si>
  <si>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</si>
  <si>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</si>
  <si>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</si>
  <si>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</si>
  <si>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</si>
  <si>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</si>
  <si>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</si>
  <si>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</si>
  <si>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</si>
  <si>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</si>
  <si>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</si>
  <si>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</si>
  <si>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</si>
  <si>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</si>
  <si>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</si>
  <si>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</si>
  <si>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</si>
  <si>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</si>
  <si>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</si>
  <si>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</si>
  <si>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</si>
  <si>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</si>
  <si>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</si>
  <si>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</si>
  <si>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</si>
  <si>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</si>
  <si>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</si>
  <si>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</si>
  <si>
    <t>UL_attenuation</t>
  </si>
  <si>
    <t>DL_attenuation</t>
  </si>
  <si>
    <t>Dl_attenuation</t>
  </si>
  <si>
    <t>UL_attenuationDL_attenuation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</si>
</sst>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[Red]0.0"/>
    <numFmt numFmtId="165" formatCode="0;[Red]0"/>
    <numFmt numFmtId="166" formatCode="0_);\(0\)"/>
    <numFmt numFmtId="167" formatCode="0.0_);\(0.0\)"/>
    <numFmt numFmtId="168" formatCode="0.0"/>
    <numFmt numFmtId="169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  <xf numFmtId="169" fontId="4" fillId="0" borderId="0" xfId="1" applyNumberFormat="1" applyFont="1" applyFill="1" applyBorder="1"/>
    <xf numFmtId="169" fontId="4" fillId="0" borderId="0" xfId="1" applyNumberFormat="1" applyFont="1" applyFill="1" applyBorder="1" applyAlignment="1">
      <alignment horizontal="center"/>
    </xf>
    <xf numFmtId="169" fontId="4" fillId="0" borderId="0" xfId="0" applyNumberFormat="1" applyFont="1"/>
    <xf numFmtId="169" fontId="4" fillId="0" borderId="0" xfId="0" applyNumberFormat="1" applyFont="1" applyAlignment="1">
      <alignment horizontal="center"/>
    </xf>
    <xf numFmtId="169" fontId="4" fillId="6" borderId="0" xfId="1" applyNumberFormat="1" applyFont="1" applyFill="1" applyBorder="1" applyAlignment="1">
      <alignment horizontal="center"/>
    </xf>
    <xf numFmtId="169" fontId="4" fillId="6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K28"/>
  <sheetViews>
    <sheetView topLeftCell="J1" zoomScale="90" zoomScaleNormal="90" workbookViewId="0">
      <selection activeCell="U20" sqref="U20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19" width="19.28515625" style="73" customWidth="1"/>
    <col min="20" max="20" width="19.28515625" style="74" customWidth="1"/>
    <col min="21" max="21" width="19.28515625" style="70" customWidth="1"/>
    <col min="22" max="22" width="9.140625" style="38"/>
    <col min="23" max="23" width="24.28515625" style="38" customWidth="1"/>
    <col min="24" max="24" width="27.5703125" style="38" customWidth="1"/>
    <col min="25" max="25" width="19.28515625" style="38" customWidth="1"/>
    <col min="26" max="26" width="12.140625" style="38" bestFit="1" customWidth="1"/>
    <col min="27" max="27" width="67.7109375" style="38" bestFit="1" customWidth="1"/>
    <col min="28" max="16384" width="9.140625" style="38"/>
  </cols>
  <sheetData>
    <row r="1" spans="1:37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1" t="s">
        <v>91</v>
      </c>
      <c r="T1" s="72" t="s">
        <v>92</v>
      </c>
      <c r="U1" s="67" t="s">
        <v>90</v>
      </c>
      <c r="W1" s="38" t="s">
        <v>36</v>
      </c>
      <c r="X1" s="38" t="s">
        <v>46</v>
      </c>
      <c r="AB1" s="38" t="s">
        <v>64</v>
      </c>
      <c r="AC1" s="38" t="s">
        <v>65</v>
      </c>
      <c r="AD1" s="38" t="s">
        <v>66</v>
      </c>
      <c r="AE1" s="38" t="s">
        <v>67</v>
      </c>
      <c r="AF1" s="38" t="s">
        <v>68</v>
      </c>
      <c r="AG1" s="38" t="s">
        <v>69</v>
      </c>
      <c r="AH1" s="38" t="s">
        <v>70</v>
      </c>
      <c r="AI1" s="38" t="s">
        <v>71</v>
      </c>
      <c r="AJ1" s="38" t="s">
        <v>72</v>
      </c>
      <c r="AK1" s="38" t="s">
        <v>73</v>
      </c>
    </row>
    <row r="2" spans="1:37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1854200002.55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1847199997.45</v>
      </c>
      <c r="Q2" s="39">
        <v>12750000000</v>
      </c>
      <c r="R2" s="55">
        <f>C2-80</f>
        <v>1850.7</v>
      </c>
      <c r="S2" s="71">
        <v>4.87</v>
      </c>
      <c r="T2" s="72">
        <v>5.0999999999999996</v>
      </c>
      <c r="U2">
        <f>T2/2</f>
        <v>2.5499999999999998</v>
      </c>
      <c r="W2" s="38">
        <v>9000</v>
      </c>
      <c r="X2" s="38">
        <v>30000000</v>
      </c>
      <c r="AB2" s="38">
        <v>1</v>
      </c>
      <c r="AD2" s="38" t="s">
        <v>74</v>
      </c>
      <c r="AE2" s="38" t="s">
        <v>74</v>
      </c>
      <c r="AF2" s="38" t="s">
        <v>74</v>
      </c>
      <c r="AG2" s="38" t="s">
        <v>75</v>
      </c>
      <c r="AH2" s="38" t="s">
        <v>76</v>
      </c>
      <c r="AI2" s="38" t="s">
        <v>76</v>
      </c>
      <c r="AJ2" s="38" t="s">
        <v>77</v>
      </c>
      <c r="AK2" s="38" t="s">
        <v>74</v>
      </c>
    </row>
    <row r="3" spans="1:37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1854200002.55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1847199997.45</v>
      </c>
      <c r="Q3" s="39">
        <v>12750000000</v>
      </c>
      <c r="R3" s="55">
        <f t="shared" ref="R3:R28" si="0">C3-80</f>
        <v>1850.7</v>
      </c>
      <c r="S3" s="71">
        <v>4.87</v>
      </c>
      <c r="T3" s="72">
        <v>5.0999999999999996</v>
      </c>
      <c r="U3" s="69"/>
      <c r="V3" s="38" t="s">
        <v>43</v>
      </c>
      <c r="W3" s="38">
        <v>30000000</v>
      </c>
      <c r="X3" s="38" t="s">
        <v>49</v>
      </c>
      <c r="AB3" s="38" t="s">
        <v>74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75</v>
      </c>
      <c r="AH3" s="38" t="s">
        <v>76</v>
      </c>
      <c r="AI3" s="38" t="s">
        <v>76</v>
      </c>
      <c r="AJ3" s="38" t="s">
        <v>77</v>
      </c>
      <c r="AK3" s="38" t="s">
        <v>74</v>
      </c>
    </row>
    <row r="4" spans="1:37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1854200002.55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1847199997.45</v>
      </c>
      <c r="Q4" s="39">
        <v>12750000000</v>
      </c>
      <c r="R4" s="55">
        <f t="shared" si="0"/>
        <v>1850.7</v>
      </c>
      <c r="S4" s="71">
        <v>4.87</v>
      </c>
      <c r="T4" s="72">
        <v>5.0999999999999996</v>
      </c>
      <c r="U4" s="69"/>
      <c r="V4" s="38" t="s">
        <v>44</v>
      </c>
      <c r="W4" s="38">
        <v>1000000000</v>
      </c>
      <c r="X4" s="38" t="s">
        <v>47</v>
      </c>
      <c r="Y4" s="38" t="s">
        <v>47</v>
      </c>
      <c r="AB4" s="38" t="s">
        <v>74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75</v>
      </c>
      <c r="AH4" s="38" t="s">
        <v>76</v>
      </c>
      <c r="AI4" s="38" t="s">
        <v>76</v>
      </c>
      <c r="AJ4" s="38" t="s">
        <v>77</v>
      </c>
      <c r="AK4" s="38" t="s">
        <v>74</v>
      </c>
    </row>
    <row r="5" spans="1:37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1865000002.55</v>
      </c>
      <c r="M5" s="39">
        <v>150000</v>
      </c>
      <c r="N5" s="39">
        <v>30000000</v>
      </c>
      <c r="O5" s="54">
        <v>1000000000</v>
      </c>
      <c r="P5" s="53">
        <f>((R5-'Frequency Range Setting'!$B$4)*1000000)--$U$2</f>
        <v>1840000002.55</v>
      </c>
      <c r="Q5" s="39">
        <v>12750000000</v>
      </c>
      <c r="R5" s="55">
        <f t="shared" si="0"/>
        <v>1852.5</v>
      </c>
      <c r="S5" s="71">
        <v>4.88</v>
      </c>
      <c r="T5" s="72">
        <v>5.1100000000000003</v>
      </c>
      <c r="U5" s="69"/>
      <c r="V5" s="38" t="s">
        <v>45</v>
      </c>
      <c r="W5" s="38" t="s">
        <v>48</v>
      </c>
      <c r="X5" s="38">
        <v>12750000000</v>
      </c>
      <c r="Y5" s="38" t="s">
        <v>48</v>
      </c>
      <c r="AB5" s="38" t="s">
        <v>74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75</v>
      </c>
      <c r="AH5" s="38" t="s">
        <v>76</v>
      </c>
      <c r="AI5" s="38" t="s">
        <v>76</v>
      </c>
      <c r="AJ5" s="38" t="s">
        <v>77</v>
      </c>
      <c r="AK5" s="38" t="s">
        <v>74</v>
      </c>
    </row>
    <row r="6" spans="1:37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1865000002.55</v>
      </c>
      <c r="M6" s="39">
        <v>150000</v>
      </c>
      <c r="N6" s="39">
        <v>30000000</v>
      </c>
      <c r="O6" s="54">
        <v>1000000000</v>
      </c>
      <c r="P6" s="53">
        <f>((R6-'Frequency Range Setting'!$B$4)*1000000)--$U$2</f>
        <v>1840000002.55</v>
      </c>
      <c r="Q6" s="39">
        <v>12750000000</v>
      </c>
      <c r="R6" s="55">
        <f t="shared" si="0"/>
        <v>1852.5</v>
      </c>
      <c r="S6" s="71">
        <v>4.88</v>
      </c>
      <c r="T6" s="72">
        <v>5.1100000000000003</v>
      </c>
      <c r="U6" s="69"/>
      <c r="AB6" s="38" t="s">
        <v>74</v>
      </c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75</v>
      </c>
      <c r="AH6" s="38" t="s">
        <v>76</v>
      </c>
      <c r="AI6" s="38" t="s">
        <v>76</v>
      </c>
      <c r="AJ6" s="38" t="s">
        <v>77</v>
      </c>
      <c r="AK6" s="38" t="s">
        <v>74</v>
      </c>
    </row>
    <row r="7" spans="1:37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1865000002.55</v>
      </c>
      <c r="M7" s="39">
        <v>150000</v>
      </c>
      <c r="N7" s="39">
        <v>30000000</v>
      </c>
      <c r="O7" s="54">
        <v>1000000000</v>
      </c>
      <c r="P7" s="53">
        <f>((R7-'Frequency Range Setting'!$B$4)*1000000)--$U$2</f>
        <v>1840000002.55</v>
      </c>
      <c r="Q7" s="39">
        <v>12750000000</v>
      </c>
      <c r="R7" s="55">
        <f t="shared" si="0"/>
        <v>1852.5</v>
      </c>
      <c r="S7" s="71">
        <v>4.88</v>
      </c>
      <c r="T7" s="72">
        <v>5.1100000000000003</v>
      </c>
      <c r="U7" s="69"/>
      <c r="AB7" s="38" t="s">
        <v>74</v>
      </c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75</v>
      </c>
      <c r="AH7" s="38" t="s">
        <v>76</v>
      </c>
      <c r="AI7" s="38" t="s">
        <v>76</v>
      </c>
      <c r="AJ7" s="38" t="s">
        <v>77</v>
      </c>
      <c r="AK7" s="38" t="s">
        <v>74</v>
      </c>
    </row>
    <row r="8" spans="1:37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1895000002.55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1824999997.45</v>
      </c>
      <c r="Q8" s="39">
        <v>12750000000</v>
      </c>
      <c r="R8" s="55">
        <f t="shared" si="0"/>
        <v>1860</v>
      </c>
      <c r="S8" s="71">
        <v>4.9000000000000004</v>
      </c>
      <c r="T8" s="72">
        <v>5.13</v>
      </c>
      <c r="U8" s="69"/>
      <c r="W8" s="38" t="s">
        <v>50</v>
      </c>
      <c r="Y8" s="38">
        <v>1927200000</v>
      </c>
      <c r="Z8" s="38">
        <f>Y8-Z10</f>
        <v>1927150000</v>
      </c>
      <c r="AB8" s="38" t="s">
        <v>74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75</v>
      </c>
      <c r="AH8" s="38" t="s">
        <v>76</v>
      </c>
      <c r="AI8" s="38" t="s">
        <v>76</v>
      </c>
      <c r="AJ8" s="38" t="s">
        <v>77</v>
      </c>
      <c r="AK8" s="38" t="s">
        <v>74</v>
      </c>
    </row>
    <row r="9" spans="1:37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1895000002.55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1824999997.45</v>
      </c>
      <c r="Q9" s="39">
        <v>12750000000</v>
      </c>
      <c r="R9" s="55">
        <f t="shared" si="0"/>
        <v>1860</v>
      </c>
      <c r="S9" s="71">
        <v>4.9000000000000004</v>
      </c>
      <c r="T9" s="72">
        <v>5.13</v>
      </c>
      <c r="U9" s="69"/>
      <c r="W9" s="38" t="s">
        <v>51</v>
      </c>
      <c r="AB9" s="38" t="s">
        <v>74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75</v>
      </c>
      <c r="AH9" s="38" t="s">
        <v>76</v>
      </c>
      <c r="AI9" s="38" t="s">
        <v>76</v>
      </c>
      <c r="AJ9" s="38" t="s">
        <v>77</v>
      </c>
      <c r="AK9" s="38" t="s">
        <v>74</v>
      </c>
    </row>
    <row r="10" spans="1:37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1895000002.55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1824999997.45</v>
      </c>
      <c r="Q10" s="39">
        <v>12750000000</v>
      </c>
      <c r="R10" s="55">
        <f t="shared" si="0"/>
        <v>1860</v>
      </c>
      <c r="S10" s="71">
        <v>4.9000000000000004</v>
      </c>
      <c r="T10" s="72">
        <v>5.13</v>
      </c>
      <c r="U10" s="69"/>
      <c r="W10" s="40" t="e" cm="1">
        <f t="array" ref="W10">P</f>
        <v>#NAME?</v>
      </c>
      <c r="Y10" s="38">
        <v>100000</v>
      </c>
      <c r="Z10" s="38">
        <f>Y10/2</f>
        <v>50000</v>
      </c>
      <c r="AB10" s="38" t="s">
        <v>74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75</v>
      </c>
      <c r="AH10" s="38" t="s">
        <v>76</v>
      </c>
      <c r="AI10" s="38" t="s">
        <v>76</v>
      </c>
      <c r="AJ10" s="38" t="s">
        <v>77</v>
      </c>
      <c r="AK10" s="38" t="s">
        <v>74</v>
      </c>
    </row>
    <row r="11" spans="1:37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1883500002.55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1876499997.45</v>
      </c>
      <c r="Q11" s="39">
        <v>12750000000</v>
      </c>
      <c r="R11" s="55">
        <f t="shared" si="0"/>
        <v>1880</v>
      </c>
      <c r="S11" s="71">
        <v>4.95</v>
      </c>
      <c r="T11" s="72">
        <v>5.18</v>
      </c>
      <c r="U11" s="69"/>
      <c r="AB11" s="38" t="s">
        <v>74</v>
      </c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75</v>
      </c>
      <c r="AH11" s="38" t="s">
        <v>76</v>
      </c>
      <c r="AI11" s="38" t="s">
        <v>76</v>
      </c>
      <c r="AJ11" s="38" t="s">
        <v>77</v>
      </c>
      <c r="AK11" s="38" t="s">
        <v>74</v>
      </c>
    </row>
    <row r="12" spans="1:37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1883500002.55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1876499997.45</v>
      </c>
      <c r="Q12" s="39">
        <v>12750000000</v>
      </c>
      <c r="R12" s="55">
        <f t="shared" si="0"/>
        <v>1880</v>
      </c>
      <c r="S12" s="71">
        <v>4.95</v>
      </c>
      <c r="T12" s="72">
        <v>5.18</v>
      </c>
      <c r="U12" s="69"/>
      <c r="AB12" s="38" t="s">
        <v>74</v>
      </c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75</v>
      </c>
      <c r="AH12" s="38" t="s">
        <v>76</v>
      </c>
      <c r="AI12" s="38" t="s">
        <v>76</v>
      </c>
      <c r="AJ12" s="38" t="s">
        <v>77</v>
      </c>
      <c r="AK12" s="38" t="s">
        <v>74</v>
      </c>
    </row>
    <row r="13" spans="1:37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1883500002.55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1876499997.45</v>
      </c>
      <c r="Q13" s="39">
        <v>12750000000</v>
      </c>
      <c r="R13" s="55">
        <f t="shared" si="0"/>
        <v>1880</v>
      </c>
      <c r="S13" s="71">
        <v>4.95</v>
      </c>
      <c r="T13" s="72">
        <v>5.18</v>
      </c>
      <c r="U13" s="69"/>
      <c r="AB13" s="38" t="s">
        <v>74</v>
      </c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75</v>
      </c>
      <c r="AH13" s="38" t="s">
        <v>76</v>
      </c>
      <c r="AI13" s="38" t="s">
        <v>76</v>
      </c>
      <c r="AJ13" s="38" t="s">
        <v>77</v>
      </c>
      <c r="AK13" s="38" t="s">
        <v>74</v>
      </c>
    </row>
    <row r="14" spans="1:37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1892500002.55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Setting'!$B$4)*1000000)--$U$2</f>
        <v>1867500002.55</v>
      </c>
      <c r="Q14" s="39">
        <v>12750000000</v>
      </c>
      <c r="R14" s="55">
        <f t="shared" si="0"/>
        <v>1880</v>
      </c>
      <c r="S14" s="71">
        <v>4.95</v>
      </c>
      <c r="T14" s="72">
        <v>5.18</v>
      </c>
      <c r="U14" s="69"/>
      <c r="AB14" s="38" t="s">
        <v>74</v>
      </c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75</v>
      </c>
      <c r="AH14" s="38" t="s">
        <v>76</v>
      </c>
      <c r="AI14" s="38" t="s">
        <v>76</v>
      </c>
      <c r="AJ14" s="38" t="s">
        <v>77</v>
      </c>
      <c r="AK14" s="38" t="s">
        <v>74</v>
      </c>
    </row>
    <row r="15" spans="1:37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1892500002.55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Setting'!$B$4)*1000000)--$U$2</f>
        <v>1867500002.55</v>
      </c>
      <c r="Q15" s="39">
        <v>12750000000</v>
      </c>
      <c r="R15" s="55">
        <f t="shared" si="0"/>
        <v>1880</v>
      </c>
      <c r="S15" s="71">
        <v>4.95</v>
      </c>
      <c r="T15" s="72">
        <v>5.18</v>
      </c>
      <c r="U15" s="69"/>
      <c r="Y15" s="38" t="s">
        <v>52</v>
      </c>
      <c r="AB15" s="38" t="s">
        <v>74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75</v>
      </c>
      <c r="AH15" s="38" t="s">
        <v>76</v>
      </c>
      <c r="AI15" s="38" t="s">
        <v>76</v>
      </c>
      <c r="AJ15" s="38" t="s">
        <v>77</v>
      </c>
      <c r="AK15" s="38" t="s">
        <v>74</v>
      </c>
    </row>
    <row r="16" spans="1:37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1892500002.55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Setting'!$B$4)*1000000)--$U$2</f>
        <v>1867500002.55</v>
      </c>
      <c r="Q16" s="39">
        <v>12750000000</v>
      </c>
      <c r="R16" s="55">
        <f t="shared" si="0"/>
        <v>1880</v>
      </c>
      <c r="S16" s="71">
        <v>4.95</v>
      </c>
      <c r="T16" s="72">
        <v>5.18</v>
      </c>
      <c r="U16" s="69"/>
      <c r="AA16" s="38" t="s">
        <v>53</v>
      </c>
      <c r="AB16" s="38" t="s">
        <v>74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75</v>
      </c>
      <c r="AH16" s="38" t="s">
        <v>76</v>
      </c>
      <c r="AI16" s="38" t="s">
        <v>76</v>
      </c>
      <c r="AJ16" s="38" t="s">
        <v>77</v>
      </c>
      <c r="AK16" s="38" t="s">
        <v>74</v>
      </c>
    </row>
    <row r="17" spans="1:37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1915000002.55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1844999997.45</v>
      </c>
      <c r="Q17" s="39">
        <v>12750000000</v>
      </c>
      <c r="R17" s="55">
        <f t="shared" si="0"/>
        <v>1880</v>
      </c>
      <c r="S17" s="71">
        <v>4.95</v>
      </c>
      <c r="T17" s="72">
        <v>5.18</v>
      </c>
      <c r="U17" s="69"/>
      <c r="AA17" s="38" t="s">
        <v>54</v>
      </c>
      <c r="AB17" s="38" t="s">
        <v>74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75</v>
      </c>
      <c r="AH17" s="38" t="s">
        <v>76</v>
      </c>
      <c r="AI17" s="38" t="s">
        <v>76</v>
      </c>
      <c r="AJ17" s="38" t="s">
        <v>77</v>
      </c>
      <c r="AK17" s="38" t="s">
        <v>74</v>
      </c>
    </row>
    <row r="18" spans="1:37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1915000002.55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1844999997.45</v>
      </c>
      <c r="Q18" s="39">
        <v>12750000000</v>
      </c>
      <c r="R18" s="55">
        <f t="shared" si="0"/>
        <v>1880</v>
      </c>
      <c r="S18" s="71">
        <v>4.95</v>
      </c>
      <c r="T18" s="72">
        <v>5.18</v>
      </c>
      <c r="U18" s="69"/>
      <c r="AA18" s="38" t="s">
        <v>55</v>
      </c>
      <c r="AB18" s="38" t="s">
        <v>74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75</v>
      </c>
      <c r="AH18" s="38" t="s">
        <v>76</v>
      </c>
      <c r="AI18" s="38" t="s">
        <v>76</v>
      </c>
      <c r="AJ18" s="38" t="s">
        <v>77</v>
      </c>
      <c r="AK18" s="38" t="s">
        <v>74</v>
      </c>
    </row>
    <row r="19" spans="1:37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1915000002.55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1844999997.45</v>
      </c>
      <c r="Q19" s="39">
        <v>12750000000</v>
      </c>
      <c r="R19" s="55">
        <f t="shared" si="0"/>
        <v>1880</v>
      </c>
      <c r="S19" s="71">
        <v>4.95</v>
      </c>
      <c r="T19" s="72">
        <v>5.18</v>
      </c>
      <c r="U19" s="69"/>
      <c r="AA19" s="38" t="s">
        <v>56</v>
      </c>
      <c r="AB19" s="38" t="s">
        <v>74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75</v>
      </c>
      <c r="AH19" s="38" t="s">
        <v>76</v>
      </c>
      <c r="AI19" s="38" t="s">
        <v>76</v>
      </c>
      <c r="AJ19" s="38" t="s">
        <v>77</v>
      </c>
      <c r="AK19" s="38" t="s">
        <v>74</v>
      </c>
    </row>
    <row r="20" spans="1:37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1912800002.55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1905799997.45</v>
      </c>
      <c r="Q20" s="39">
        <v>12750000000</v>
      </c>
      <c r="R20" s="55">
        <f t="shared" si="0"/>
        <v>1909.3</v>
      </c>
      <c r="S20" s="71">
        <v>5.04</v>
      </c>
      <c r="T20" s="72">
        <v>5.27</v>
      </c>
      <c r="U20" s="69"/>
      <c r="Y20" s="38" t="s">
        <v>57</v>
      </c>
      <c r="AB20" s="38" t="s">
        <v>74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75</v>
      </c>
      <c r="AH20" s="38" t="s">
        <v>76</v>
      </c>
      <c r="AI20" s="38" t="s">
        <v>76</v>
      </c>
      <c r="AJ20" s="38" t="s">
        <v>77</v>
      </c>
      <c r="AK20" s="38" t="s">
        <v>74</v>
      </c>
    </row>
    <row r="21" spans="1:37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1912800002.55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1905799997.45</v>
      </c>
      <c r="Q21" s="39">
        <v>12750000000</v>
      </c>
      <c r="R21" s="55">
        <f t="shared" si="0"/>
        <v>1909.3</v>
      </c>
      <c r="S21" s="71">
        <v>5.04</v>
      </c>
      <c r="T21" s="72">
        <v>5.27</v>
      </c>
      <c r="U21" s="69"/>
      <c r="AA21" s="38" t="s">
        <v>58</v>
      </c>
      <c r="AB21" s="38" t="s">
        <v>74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75</v>
      </c>
      <c r="AH21" s="38" t="s">
        <v>76</v>
      </c>
      <c r="AI21" s="38" t="s">
        <v>76</v>
      </c>
      <c r="AJ21" s="38" t="s">
        <v>77</v>
      </c>
      <c r="AK21" s="38" t="s">
        <v>74</v>
      </c>
    </row>
    <row r="22" spans="1:37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1912800002.55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1905799997.45</v>
      </c>
      <c r="Q22" s="39">
        <v>12750000000</v>
      </c>
      <c r="R22" s="55">
        <f t="shared" si="0"/>
        <v>1909.3</v>
      </c>
      <c r="S22" s="71">
        <v>5.04</v>
      </c>
      <c r="T22" s="72">
        <v>5.27</v>
      </c>
      <c r="U22" s="69"/>
      <c r="AA22" s="38" t="s">
        <v>59</v>
      </c>
      <c r="AB22" s="38" t="s">
        <v>74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75</v>
      </c>
      <c r="AH22" s="38" t="s">
        <v>76</v>
      </c>
      <c r="AI22" s="38" t="s">
        <v>76</v>
      </c>
      <c r="AJ22" s="38" t="s">
        <v>77</v>
      </c>
      <c r="AK22" s="38" t="s">
        <v>74</v>
      </c>
    </row>
    <row r="23" spans="1:37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1920000002.55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Setting'!$B$4)*1000000)--$U$2</f>
        <v>1895000002.55</v>
      </c>
      <c r="Q23" s="39">
        <v>12750000000</v>
      </c>
      <c r="R23" s="55">
        <f t="shared" si="0"/>
        <v>1907.5</v>
      </c>
      <c r="S23" s="71">
        <v>5.03</v>
      </c>
      <c r="T23" s="72">
        <v>5.26</v>
      </c>
      <c r="U23" s="69"/>
      <c r="AA23" s="38" t="s">
        <v>60</v>
      </c>
      <c r="AB23" s="38" t="s">
        <v>74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75</v>
      </c>
      <c r="AH23" s="38" t="s">
        <v>76</v>
      </c>
      <c r="AI23" s="38" t="s">
        <v>76</v>
      </c>
      <c r="AJ23" s="38" t="s">
        <v>77</v>
      </c>
      <c r="AK23" s="38" t="s">
        <v>74</v>
      </c>
    </row>
    <row r="24" spans="1:37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1920000002.55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Setting'!$B$4)*1000000)--$U$2</f>
        <v>1895000002.55</v>
      </c>
      <c r="Q24" s="39">
        <v>12750000000</v>
      </c>
      <c r="R24" s="55">
        <f t="shared" si="0"/>
        <v>1907.5</v>
      </c>
      <c r="S24" s="71">
        <v>5.03</v>
      </c>
      <c r="T24" s="72">
        <v>5.26</v>
      </c>
      <c r="U24" s="69"/>
      <c r="AA24" s="38" t="s">
        <v>61</v>
      </c>
      <c r="AB24" s="38" t="s">
        <v>74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75</v>
      </c>
      <c r="AH24" s="38" t="s">
        <v>76</v>
      </c>
      <c r="AI24" s="38" t="s">
        <v>76</v>
      </c>
      <c r="AJ24" s="38" t="s">
        <v>77</v>
      </c>
      <c r="AK24" s="38" t="s">
        <v>74</v>
      </c>
    </row>
    <row r="25" spans="1:37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1920000002.55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Setting'!$B$4)*1000000)--$U$2</f>
        <v>1895000002.55</v>
      </c>
      <c r="Q25" s="39">
        <v>12750000000</v>
      </c>
      <c r="R25" s="55">
        <f t="shared" si="0"/>
        <v>1907.5</v>
      </c>
      <c r="S25" s="71">
        <v>5.03</v>
      </c>
      <c r="T25" s="72">
        <v>5.26</v>
      </c>
      <c r="U25" s="69"/>
      <c r="AB25" s="38" t="s">
        <v>74</v>
      </c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75</v>
      </c>
      <c r="AH25" s="38" t="s">
        <v>76</v>
      </c>
      <c r="AI25" s="38" t="s">
        <v>76</v>
      </c>
      <c r="AJ25" s="38" t="s">
        <v>77</v>
      </c>
      <c r="AK25" s="38" t="s">
        <v>74</v>
      </c>
    </row>
    <row r="26" spans="1:37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1935000002.55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1864999997.45</v>
      </c>
      <c r="Q26" s="39">
        <v>12750000000</v>
      </c>
      <c r="R26" s="55">
        <f t="shared" si="0"/>
        <v>1900</v>
      </c>
      <c r="S26" s="71">
        <v>5.01</v>
      </c>
      <c r="T26" s="72">
        <v>5.24</v>
      </c>
      <c r="U26" s="69"/>
      <c r="AA26" s="38" t="s">
        <v>62</v>
      </c>
      <c r="AB26" s="38" t="s">
        <v>74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75</v>
      </c>
      <c r="AH26" s="38" t="s">
        <v>76</v>
      </c>
      <c r="AI26" s="38" t="s">
        <v>76</v>
      </c>
      <c r="AJ26" s="38" t="s">
        <v>77</v>
      </c>
      <c r="AK26" s="38" t="s">
        <v>74</v>
      </c>
    </row>
    <row r="27" spans="1:37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1935000002.55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1864999997.45</v>
      </c>
      <c r="Q27" s="39">
        <v>12750000000</v>
      </c>
      <c r="R27" s="55">
        <f t="shared" si="0"/>
        <v>1900</v>
      </c>
      <c r="S27" s="71">
        <v>5.01</v>
      </c>
      <c r="T27" s="72">
        <v>5.24</v>
      </c>
      <c r="U27" s="69"/>
      <c r="AA27" s="38" t="s">
        <v>63</v>
      </c>
      <c r="AB27" s="38" t="s">
        <v>74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75</v>
      </c>
      <c r="AH27" s="38" t="s">
        <v>76</v>
      </c>
      <c r="AI27" s="38" t="s">
        <v>76</v>
      </c>
      <c r="AJ27" s="38" t="s">
        <v>77</v>
      </c>
      <c r="AK27" s="38" t="s">
        <v>74</v>
      </c>
    </row>
    <row r="28" spans="1:37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1935000002.55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1864999997.45</v>
      </c>
      <c r="Q28" s="39">
        <v>12750000000</v>
      </c>
      <c r="R28" s="55">
        <f t="shared" si="0"/>
        <v>1900</v>
      </c>
      <c r="S28" s="71">
        <v>5.01</v>
      </c>
      <c r="T28" s="72">
        <v>5.24</v>
      </c>
      <c r="U28" s="69"/>
      <c r="AB28" s="38" t="s">
        <v>74</v>
      </c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75</v>
      </c>
      <c r="AH28" s="38" t="s">
        <v>76</v>
      </c>
      <c r="AI28" s="38" t="s">
        <v>76</v>
      </c>
      <c r="AJ28" s="38" t="s">
        <v>77</v>
      </c>
      <c r="AK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W28"/>
  <sheetViews>
    <sheetView topLeftCell="K1" zoomScale="90" zoomScaleNormal="90" workbookViewId="0">
      <selection activeCell="V18" sqref="V18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  <col min="19" max="20" width="13.85546875" style="77" customWidth="1"/>
  </cols>
  <sheetData>
    <row r="1" spans="1:23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5" t="s">
        <v>91</v>
      </c>
      <c r="T1" s="75" t="s">
        <v>93</v>
      </c>
      <c r="V1" s="67" t="s">
        <v>89</v>
      </c>
      <c r="W1" s="67" t="s">
        <v>90</v>
      </c>
    </row>
    <row r="2" spans="1:23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Setting'!$B$2)*1000000)+$W$2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Setting'!$B$2)*1000000)-$W$2</f>
        <v>1706699999.9999998</v>
      </c>
      <c r="Q2" s="39">
        <v>12750000000</v>
      </c>
      <c r="R2" s="57">
        <f>C2-400</f>
        <v>1710.6999999999998</v>
      </c>
      <c r="S2" s="76">
        <v>4.47</v>
      </c>
      <c r="T2" s="76">
        <v>5.61</v>
      </c>
      <c r="V2">
        <v>1000000</v>
      </c>
      <c r="W2">
        <f>V2/2</f>
        <v>500000</v>
      </c>
    </row>
    <row r="3" spans="1:23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Setting'!$B$2)*1000000)+$W$2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Setting'!$B$2)*1000000)-$W$2</f>
        <v>1706699999.9999998</v>
      </c>
      <c r="Q3" s="39">
        <v>12750000000</v>
      </c>
      <c r="R3" s="57">
        <f t="shared" ref="R3:R28" si="0">C3-400</f>
        <v>1710.6999999999998</v>
      </c>
      <c r="S3" s="76">
        <v>4.47</v>
      </c>
      <c r="T3" s="76">
        <v>5.61</v>
      </c>
    </row>
    <row r="4" spans="1:23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Setting'!$B$2)*1000000)+$W$2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Setting'!$B$2)*1000000)-$W$2</f>
        <v>1706699999.9999998</v>
      </c>
      <c r="Q4" s="39">
        <v>12750000000</v>
      </c>
      <c r="R4" s="57">
        <f t="shared" si="0"/>
        <v>1710.6999999999998</v>
      </c>
      <c r="S4" s="76">
        <v>4.47</v>
      </c>
      <c r="T4" s="76">
        <v>5.61</v>
      </c>
    </row>
    <row r="5" spans="1:23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Setting'!$B$4)*1000000)+$W$2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Setting'!$B$4)*1000000)-$W$2</f>
        <v>1699500000</v>
      </c>
      <c r="Q5" s="39">
        <v>12750000000</v>
      </c>
      <c r="R5" s="57">
        <f t="shared" si="0"/>
        <v>1712.5</v>
      </c>
      <c r="S5" s="76">
        <v>4.4800000000000004</v>
      </c>
      <c r="T5" s="76">
        <v>5.62</v>
      </c>
    </row>
    <row r="6" spans="1:23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Setting'!$B$4)*1000000)+$W$2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Setting'!$B$4)*1000000)-$W$2</f>
        <v>1699500000</v>
      </c>
      <c r="Q6" s="39">
        <v>12750000000</v>
      </c>
      <c r="R6" s="57">
        <f t="shared" si="0"/>
        <v>1712.5</v>
      </c>
      <c r="S6" s="76">
        <v>4.4800000000000004</v>
      </c>
      <c r="T6" s="76">
        <v>5.62</v>
      </c>
    </row>
    <row r="7" spans="1:23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Setting'!$B$4)*1000000)+$W$2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Setting'!$B$4)*1000000)-$W$2</f>
        <v>1699500000</v>
      </c>
      <c r="Q7" s="39">
        <v>12750000000</v>
      </c>
      <c r="R7" s="57">
        <f t="shared" si="0"/>
        <v>1712.5</v>
      </c>
      <c r="S7" s="76">
        <v>4.4800000000000004</v>
      </c>
      <c r="T7" s="76">
        <v>5.62</v>
      </c>
    </row>
    <row r="8" spans="1:23" x14ac:dyDescent="0.25">
      <c r="A8" s="41"/>
      <c r="B8" s="42">
        <v>1.4</v>
      </c>
      <c r="C8" s="43">
        <v>2132.5</v>
      </c>
      <c r="D8" s="41">
        <v>6</v>
      </c>
      <c r="E8" s="41">
        <v>0</v>
      </c>
      <c r="F8" s="68">
        <v>-20</v>
      </c>
      <c r="G8" s="42" t="s">
        <v>8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Setting'!$B$2)*1000000)+$W$2</f>
        <v>1736500000</v>
      </c>
      <c r="M8" s="39">
        <v>150000</v>
      </c>
      <c r="N8" s="39">
        <v>30000000</v>
      </c>
      <c r="O8" s="39">
        <v>1000000000</v>
      </c>
      <c r="P8" s="53">
        <f>((R8-'Frequency Range Setting'!$B$2)*1000000)-$W$2</f>
        <v>1728500000</v>
      </c>
      <c r="Q8" s="39">
        <v>12750000000</v>
      </c>
      <c r="R8" s="57">
        <f t="shared" si="0"/>
        <v>1732.5</v>
      </c>
      <c r="S8" s="76">
        <v>4.5</v>
      </c>
      <c r="T8" s="76">
        <v>5.64</v>
      </c>
    </row>
    <row r="9" spans="1:23" x14ac:dyDescent="0.25">
      <c r="A9" s="41"/>
      <c r="B9" s="42">
        <v>1.4</v>
      </c>
      <c r="C9" s="43">
        <v>2132.5</v>
      </c>
      <c r="D9" s="41">
        <v>1</v>
      </c>
      <c r="E9" s="41">
        <v>0</v>
      </c>
      <c r="F9" s="68">
        <v>-20</v>
      </c>
      <c r="G9" s="42" t="s">
        <v>8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Setting'!$B$2)*1000000)+$W$2</f>
        <v>1736500000</v>
      </c>
      <c r="M9" s="39">
        <v>150000</v>
      </c>
      <c r="N9" s="39">
        <v>30000000</v>
      </c>
      <c r="O9" s="39">
        <v>1000000000</v>
      </c>
      <c r="P9" s="53">
        <f>((R9-'Frequency Range Setting'!$B$2)*1000000)-$W$2</f>
        <v>1728500000</v>
      </c>
      <c r="Q9" s="39">
        <v>12750000000</v>
      </c>
      <c r="R9" s="57">
        <f t="shared" si="0"/>
        <v>1732.5</v>
      </c>
      <c r="S9" s="76">
        <v>4.5</v>
      </c>
      <c r="T9" s="76">
        <v>5.64</v>
      </c>
    </row>
    <row r="10" spans="1:23" x14ac:dyDescent="0.25">
      <c r="A10" s="41"/>
      <c r="B10" s="42">
        <v>1.4</v>
      </c>
      <c r="C10" s="43">
        <v>2132.5</v>
      </c>
      <c r="D10" s="41">
        <v>1</v>
      </c>
      <c r="E10" s="41">
        <v>5</v>
      </c>
      <c r="F10" s="68">
        <v>-20</v>
      </c>
      <c r="G10" s="42" t="s">
        <v>8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Setting'!$B$2)*1000000)+$W$2</f>
        <v>1736500000</v>
      </c>
      <c r="M10" s="39">
        <v>150000</v>
      </c>
      <c r="N10" s="39">
        <v>30000000</v>
      </c>
      <c r="O10" s="39">
        <v>1000000000</v>
      </c>
      <c r="P10" s="53">
        <f>((R10-'Frequency Range Setting'!$B$2)*1000000)-$W$2</f>
        <v>1728500000</v>
      </c>
      <c r="Q10" s="39">
        <v>12750000000</v>
      </c>
      <c r="R10" s="57">
        <f t="shared" si="0"/>
        <v>1732.5</v>
      </c>
      <c r="S10" s="76">
        <v>4.5</v>
      </c>
      <c r="T10" s="76">
        <v>5.64</v>
      </c>
    </row>
    <row r="11" spans="1:23" x14ac:dyDescent="0.25">
      <c r="A11" s="41"/>
      <c r="B11" s="42">
        <v>5</v>
      </c>
      <c r="C11" s="43">
        <v>2132.5</v>
      </c>
      <c r="D11" s="41">
        <v>25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Setting'!$B$4)*1000000)+$W$2</f>
        <v>1745500000</v>
      </c>
      <c r="M11" s="39">
        <v>150000</v>
      </c>
      <c r="N11" s="39">
        <v>30000000</v>
      </c>
      <c r="O11" s="39">
        <v>1000000000</v>
      </c>
      <c r="P11" s="53">
        <f>((R11-'Frequency Range Setting'!$B$4)*1000000)-$W$2</f>
        <v>1719500000</v>
      </c>
      <c r="Q11" s="39">
        <v>12750000000</v>
      </c>
      <c r="R11" s="57">
        <f t="shared" si="0"/>
        <v>1732.5</v>
      </c>
      <c r="S11" s="76">
        <v>4.53</v>
      </c>
      <c r="T11" s="76">
        <v>5.68</v>
      </c>
    </row>
    <row r="12" spans="1:23" x14ac:dyDescent="0.25">
      <c r="A12" s="41"/>
      <c r="B12" s="42">
        <v>5</v>
      </c>
      <c r="C12" s="43">
        <v>2132.5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Setting'!$B$4)*1000000)+$W$2</f>
        <v>1745500000</v>
      </c>
      <c r="M12" s="39">
        <v>150000</v>
      </c>
      <c r="N12" s="39">
        <v>30000000</v>
      </c>
      <c r="O12" s="39">
        <v>1000000000</v>
      </c>
      <c r="P12" s="53">
        <f>((R12-'Frequency Range Setting'!$B$4)*1000000)-$W$2</f>
        <v>1719500000</v>
      </c>
      <c r="Q12" s="39">
        <v>12750000000</v>
      </c>
      <c r="R12" s="57">
        <f t="shared" si="0"/>
        <v>1732.5</v>
      </c>
      <c r="S12" s="76">
        <v>4.53</v>
      </c>
      <c r="T12" s="76">
        <v>5.68</v>
      </c>
    </row>
    <row r="13" spans="1:23" x14ac:dyDescent="0.25">
      <c r="A13" s="41"/>
      <c r="B13" s="42">
        <v>5</v>
      </c>
      <c r="C13" s="43">
        <v>2132.5</v>
      </c>
      <c r="D13" s="41">
        <v>1</v>
      </c>
      <c r="E13" s="41">
        <v>24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Setting'!$B$4)*1000000)+$W$2</f>
        <v>1745500000</v>
      </c>
      <c r="M13" s="39">
        <v>150000</v>
      </c>
      <c r="N13" s="39">
        <v>30000000</v>
      </c>
      <c r="O13" s="39">
        <v>1000000000</v>
      </c>
      <c r="P13" s="53">
        <f>((R13-'Frequency Range Setting'!$B$4)*1000000)-$W$2</f>
        <v>1719500000</v>
      </c>
      <c r="Q13" s="39">
        <v>12750000000</v>
      </c>
      <c r="R13" s="57">
        <f t="shared" si="0"/>
        <v>1732.5</v>
      </c>
      <c r="S13" s="76">
        <v>4.53</v>
      </c>
      <c r="T13" s="76">
        <v>5.68</v>
      </c>
    </row>
    <row r="14" spans="1:23" x14ac:dyDescent="0.25">
      <c r="A14" s="41"/>
      <c r="B14" s="42">
        <v>20</v>
      </c>
      <c r="C14" s="43">
        <v>2132.5</v>
      </c>
      <c r="D14" s="41">
        <v>100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Setting'!$B$7)*1000000)+$W$2</f>
        <v>1768000000</v>
      </c>
      <c r="M14" s="39">
        <v>150000</v>
      </c>
      <c r="N14" s="39">
        <v>30000000</v>
      </c>
      <c r="O14" s="39">
        <v>1000000000</v>
      </c>
      <c r="P14" s="53">
        <f>((R14-'Frequency Range Setting'!$B$7)*1000000)-$W$2</f>
        <v>1697000000</v>
      </c>
      <c r="Q14" s="39">
        <v>12750000000</v>
      </c>
      <c r="R14" s="57">
        <f t="shared" si="0"/>
        <v>1732.5</v>
      </c>
      <c r="S14" s="76">
        <v>4.53</v>
      </c>
      <c r="T14" s="76">
        <v>5.68</v>
      </c>
    </row>
    <row r="15" spans="1:23" x14ac:dyDescent="0.25">
      <c r="A15" s="41"/>
      <c r="B15" s="42">
        <v>20</v>
      </c>
      <c r="C15" s="43">
        <v>2132.5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Setting'!$B$7)*1000000)+$W$2</f>
        <v>1768000000</v>
      </c>
      <c r="M15" s="39">
        <v>150000</v>
      </c>
      <c r="N15" s="39">
        <v>30000000</v>
      </c>
      <c r="O15" s="39">
        <v>1000000000</v>
      </c>
      <c r="P15" s="53">
        <f>((R15-'Frequency Range Setting'!$B$7)*1000000)-$W$2</f>
        <v>1697000000</v>
      </c>
      <c r="Q15" s="39">
        <v>12750000000</v>
      </c>
      <c r="R15" s="57">
        <f t="shared" si="0"/>
        <v>1732.5</v>
      </c>
      <c r="S15" s="76">
        <v>4.53</v>
      </c>
      <c r="T15" s="76">
        <v>5.68</v>
      </c>
    </row>
    <row r="16" spans="1:23" x14ac:dyDescent="0.25">
      <c r="A16" s="41"/>
      <c r="B16" s="42">
        <v>20</v>
      </c>
      <c r="C16" s="43">
        <v>2132.5</v>
      </c>
      <c r="D16" s="41">
        <v>1</v>
      </c>
      <c r="E16" s="41">
        <v>99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Setting'!$B$7)*1000000)+$W$2</f>
        <v>1768000000</v>
      </c>
      <c r="M16" s="39">
        <v>150000</v>
      </c>
      <c r="N16" s="39">
        <v>30000000</v>
      </c>
      <c r="O16" s="39">
        <v>1000000000</v>
      </c>
      <c r="P16" s="53">
        <f>((R16-'Frequency Range Setting'!$B$7)*1000000)-$W$2</f>
        <v>1697000000</v>
      </c>
      <c r="Q16" s="39">
        <v>12750000000</v>
      </c>
      <c r="R16" s="57">
        <f t="shared" si="0"/>
        <v>1732.5</v>
      </c>
      <c r="S16" s="76">
        <v>4.53</v>
      </c>
      <c r="T16" s="76">
        <v>5.68</v>
      </c>
    </row>
    <row r="17" spans="1:20" x14ac:dyDescent="0.25">
      <c r="A17" s="44"/>
      <c r="B17" s="45">
        <v>1.4</v>
      </c>
      <c r="C17" s="46">
        <v>2154.3000000000002</v>
      </c>
      <c r="D17" s="44">
        <v>6</v>
      </c>
      <c r="E17" s="44">
        <v>0</v>
      </c>
      <c r="F17" s="68">
        <v>-20</v>
      </c>
      <c r="G17" s="45" t="s">
        <v>9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Setting'!$B$2)*1000000)+$W$2</f>
        <v>1758300000.0000002</v>
      </c>
      <c r="M17" s="39">
        <v>150000</v>
      </c>
      <c r="N17" s="39">
        <v>30000000</v>
      </c>
      <c r="O17" s="39">
        <v>1000000000</v>
      </c>
      <c r="P17" s="53">
        <f>((R17-'Frequency Range Setting'!$B$2)*1000000)-$W$2</f>
        <v>1750300000.0000002</v>
      </c>
      <c r="Q17" s="39">
        <v>12750000000</v>
      </c>
      <c r="R17" s="57">
        <f t="shared" si="0"/>
        <v>1754.3000000000002</v>
      </c>
      <c r="S17" s="76">
        <v>4.53</v>
      </c>
      <c r="T17" s="76">
        <v>5.68</v>
      </c>
    </row>
    <row r="18" spans="1:20" x14ac:dyDescent="0.25">
      <c r="A18" s="44"/>
      <c r="B18" s="45">
        <v>1.4</v>
      </c>
      <c r="C18" s="46">
        <v>2154.3000000000002</v>
      </c>
      <c r="D18" s="44">
        <v>1</v>
      </c>
      <c r="E18" s="44">
        <v>0</v>
      </c>
      <c r="F18" s="68">
        <v>-20</v>
      </c>
      <c r="G18" s="45" t="s">
        <v>9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Setting'!$B$2)*1000000)+$W$2</f>
        <v>1758300000.0000002</v>
      </c>
      <c r="M18" s="39">
        <v>150000</v>
      </c>
      <c r="N18" s="39">
        <v>30000000</v>
      </c>
      <c r="O18" s="39">
        <v>1000000000</v>
      </c>
      <c r="P18" s="53">
        <f>((R18-'Frequency Range Setting'!$B$2)*1000000)-$W$2</f>
        <v>1750300000.0000002</v>
      </c>
      <c r="Q18" s="39">
        <v>12750000000</v>
      </c>
      <c r="R18" s="57">
        <f t="shared" si="0"/>
        <v>1754.3000000000002</v>
      </c>
      <c r="S18" s="76">
        <v>4.53</v>
      </c>
      <c r="T18" s="76">
        <v>5.68</v>
      </c>
    </row>
    <row r="19" spans="1:20" x14ac:dyDescent="0.25">
      <c r="A19" s="44"/>
      <c r="B19" s="45">
        <v>1.4</v>
      </c>
      <c r="C19" s="46">
        <v>2154.3000000000002</v>
      </c>
      <c r="D19" s="44">
        <v>1</v>
      </c>
      <c r="E19" s="44">
        <v>5</v>
      </c>
      <c r="F19" s="68">
        <v>-20</v>
      </c>
      <c r="G19" s="45" t="s">
        <v>9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Setting'!$B$2)*1000000)+$W$2</f>
        <v>1758300000.0000002</v>
      </c>
      <c r="M19" s="39">
        <v>150000</v>
      </c>
      <c r="N19" s="39">
        <v>30000000</v>
      </c>
      <c r="O19" s="39">
        <v>1000000000</v>
      </c>
      <c r="P19" s="53">
        <f>((R19-'Frequency Range Setting'!$B$2)*1000000)-$W$2</f>
        <v>1750300000.0000002</v>
      </c>
      <c r="Q19" s="39">
        <v>12750000000</v>
      </c>
      <c r="R19" s="57">
        <f t="shared" si="0"/>
        <v>1754.3000000000002</v>
      </c>
      <c r="S19" s="76">
        <v>4.53</v>
      </c>
      <c r="T19" s="76">
        <v>5.68</v>
      </c>
    </row>
    <row r="20" spans="1:20" x14ac:dyDescent="0.25">
      <c r="A20" s="44"/>
      <c r="B20" s="45">
        <v>5</v>
      </c>
      <c r="C20" s="46">
        <v>2152.5</v>
      </c>
      <c r="D20" s="44">
        <v>25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Setting'!$B$4)*1000000)+$W$2</f>
        <v>1765500000</v>
      </c>
      <c r="M20" s="39">
        <v>150000</v>
      </c>
      <c r="N20" s="39">
        <v>30000000</v>
      </c>
      <c r="O20" s="39">
        <v>1000000000</v>
      </c>
      <c r="P20" s="53">
        <f>((R20-'Frequency Range Setting'!$B$4)*1000000)-$W$2</f>
        <v>1739500000</v>
      </c>
      <c r="Q20" s="39">
        <v>12750000000</v>
      </c>
      <c r="R20" s="57">
        <f t="shared" si="0"/>
        <v>1752.5</v>
      </c>
      <c r="S20" s="76">
        <v>4.5999999999999996</v>
      </c>
      <c r="T20" s="76">
        <v>5.74</v>
      </c>
    </row>
    <row r="21" spans="1:20" x14ac:dyDescent="0.25">
      <c r="A21" s="44"/>
      <c r="B21" s="45">
        <v>5</v>
      </c>
      <c r="C21" s="46">
        <v>2152.5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Setting'!$B$4)*1000000)+$W$2</f>
        <v>1765500000</v>
      </c>
      <c r="M21" s="39">
        <v>150000</v>
      </c>
      <c r="N21" s="39">
        <v>30000000</v>
      </c>
      <c r="O21" s="39">
        <v>1000000000</v>
      </c>
      <c r="P21" s="53">
        <f>((R21-'Frequency Range Setting'!$B$4)*1000000)-$W$2</f>
        <v>1739500000</v>
      </c>
      <c r="Q21" s="39">
        <v>12750000000</v>
      </c>
      <c r="R21" s="57">
        <f t="shared" si="0"/>
        <v>1752.5</v>
      </c>
      <c r="S21" s="76">
        <v>4.5999999999999996</v>
      </c>
      <c r="T21" s="76">
        <v>5.74</v>
      </c>
    </row>
    <row r="22" spans="1:20" x14ac:dyDescent="0.25">
      <c r="A22" s="51"/>
      <c r="B22" s="39">
        <v>20</v>
      </c>
      <c r="C22" s="52">
        <v>2120</v>
      </c>
      <c r="D22" s="51">
        <v>100</v>
      </c>
      <c r="E22" s="51">
        <v>0</v>
      </c>
      <c r="F22" s="68">
        <v>-20</v>
      </c>
      <c r="G22" s="39" t="s">
        <v>7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Setting'!$B$7)*1000000)+$W$2</f>
        <v>1755500000</v>
      </c>
      <c r="M22" s="39">
        <v>150000</v>
      </c>
      <c r="N22" s="39">
        <v>30000000</v>
      </c>
      <c r="O22" s="39">
        <v>1000000000</v>
      </c>
      <c r="P22" s="53">
        <f>((R22-'Frequency Range Setting'!$B$7)*1000000)-$W$2</f>
        <v>1684500000</v>
      </c>
      <c r="Q22" s="39">
        <v>12750000000</v>
      </c>
      <c r="R22" s="57">
        <f>C22-400</f>
        <v>1720</v>
      </c>
      <c r="S22" s="76">
        <v>4.5999999999999996</v>
      </c>
      <c r="T22" s="76">
        <v>5.74</v>
      </c>
    </row>
    <row r="23" spans="1:20" x14ac:dyDescent="0.25">
      <c r="A23" s="51"/>
      <c r="B23" s="39">
        <v>20</v>
      </c>
      <c r="C23" s="52">
        <v>2120</v>
      </c>
      <c r="D23" s="51">
        <v>1</v>
      </c>
      <c r="E23" s="51">
        <v>0</v>
      </c>
      <c r="F23" s="68">
        <v>-20</v>
      </c>
      <c r="G23" s="39" t="s">
        <v>7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Setting'!$B$7)*1000000)+$W$2</f>
        <v>1755500000</v>
      </c>
      <c r="M23" s="39">
        <v>150000</v>
      </c>
      <c r="N23" s="39">
        <v>30000000</v>
      </c>
      <c r="O23" s="39">
        <v>1000000000</v>
      </c>
      <c r="P23" s="53">
        <f>((R23-'Frequency Range Setting'!$B$7)*1000000)-$W$2</f>
        <v>1684500000</v>
      </c>
      <c r="Q23" s="39">
        <v>12750000000</v>
      </c>
      <c r="R23" s="57">
        <f>C23-400</f>
        <v>1720</v>
      </c>
      <c r="S23" s="76">
        <v>4.59</v>
      </c>
      <c r="T23" s="76">
        <v>5.73</v>
      </c>
    </row>
    <row r="24" spans="1:20" x14ac:dyDescent="0.25">
      <c r="A24" s="51"/>
      <c r="B24" s="39">
        <v>20</v>
      </c>
      <c r="C24" s="52">
        <v>2120</v>
      </c>
      <c r="D24" s="51">
        <v>1</v>
      </c>
      <c r="E24" s="51">
        <v>99</v>
      </c>
      <c r="F24" s="68">
        <v>-20</v>
      </c>
      <c r="G24" s="39" t="s">
        <v>7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Setting'!$B$7)*1000000)+$W$2</f>
        <v>1755500000</v>
      </c>
      <c r="M24" s="39">
        <v>150000</v>
      </c>
      <c r="N24" s="39">
        <v>30000000</v>
      </c>
      <c r="O24" s="39">
        <v>1000000000</v>
      </c>
      <c r="P24" s="53">
        <f>((R24-'Frequency Range Setting'!$B$7)*1000000)-$W$2</f>
        <v>1684500000</v>
      </c>
      <c r="Q24" s="39">
        <v>12750000000</v>
      </c>
      <c r="R24" s="57">
        <f>C24-400</f>
        <v>1720</v>
      </c>
      <c r="S24" s="76">
        <v>4.59</v>
      </c>
      <c r="T24" s="76">
        <v>5.73</v>
      </c>
    </row>
    <row r="25" spans="1:20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Setting'!$B$4)*1000000)+$W$2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Setting'!$B$4)*1000000)-$W$2</f>
        <v>1739500000</v>
      </c>
      <c r="Q25" s="39">
        <v>12750000000</v>
      </c>
      <c r="R25" s="57">
        <f t="shared" si="0"/>
        <v>1752.5</v>
      </c>
      <c r="S25" s="76">
        <v>4.59</v>
      </c>
      <c r="T25" s="76">
        <v>5.73</v>
      </c>
    </row>
    <row r="26" spans="1:20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Setting'!$B$7)*1000000)+$W$2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Setting'!$B$7)*1000000)-$W$2</f>
        <v>1709500000</v>
      </c>
      <c r="Q26" s="39">
        <v>12750000000</v>
      </c>
      <c r="R26" s="57">
        <f t="shared" si="0"/>
        <v>1745</v>
      </c>
      <c r="S26" s="76">
        <v>4.57</v>
      </c>
      <c r="T26" s="76">
        <v>5.71</v>
      </c>
    </row>
    <row r="27" spans="1:20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Setting'!$B$7)*1000000)+$W$2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Setting'!$B$7)*1000000)-$W$2</f>
        <v>1709500000</v>
      </c>
      <c r="Q27" s="39">
        <v>12750000000</v>
      </c>
      <c r="R27" s="57">
        <f t="shared" si="0"/>
        <v>1745</v>
      </c>
      <c r="S27" s="76">
        <v>4.57</v>
      </c>
      <c r="T27" s="76">
        <v>5.71</v>
      </c>
    </row>
    <row r="28" spans="1:20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Setting'!$B$7)*1000000)+$W$2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Setting'!$B$7)*1000000)-$W$2</f>
        <v>1709500000</v>
      </c>
      <c r="Q28" s="39">
        <v>12750000000</v>
      </c>
      <c r="R28" s="57">
        <f t="shared" si="0"/>
        <v>1745</v>
      </c>
      <c r="S28" s="76">
        <v>4.57</v>
      </c>
      <c r="T28" s="76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V60"/>
  <sheetViews>
    <sheetView zoomScale="90" zoomScaleNormal="90" workbookViewId="0">
      <selection activeCell="S1" sqref="S1:T104857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  <col min="19" max="20" width="12.85546875" style="77" customWidth="1"/>
  </cols>
  <sheetData>
    <row r="1" spans="1:22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5" t="s">
        <v>91</v>
      </c>
      <c r="T1" s="75" t="s">
        <v>92</v>
      </c>
      <c r="U1" s="67" t="s">
        <v>89</v>
      </c>
      <c r="V1" s="67" t="s">
        <v>90</v>
      </c>
    </row>
    <row r="2" spans="1:22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8">
        <v>-20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Setting'!$B$2)*1000000)+$V$2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Setting'!$B$2)*1000000)-$V$2</f>
        <v>821150000</v>
      </c>
      <c r="P2" s="39">
        <v>1000000000</v>
      </c>
      <c r="Q2" s="39">
        <v>12750000000</v>
      </c>
      <c r="R2" s="57">
        <f>(C2-45)</f>
        <v>824.7</v>
      </c>
      <c r="S2" s="76">
        <v>1.93</v>
      </c>
      <c r="T2" s="76">
        <v>2.06</v>
      </c>
      <c r="U2">
        <v>100000</v>
      </c>
      <c r="V2">
        <f>U2/2</f>
        <v>50000</v>
      </c>
    </row>
    <row r="3" spans="1:22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8">
        <v>-20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Setting'!$B$2)*1000000)+$V$2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Setting'!$B$2)*1000000)-$V$2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  <c r="S3" s="76">
        <v>1.93</v>
      </c>
      <c r="T3" s="76">
        <v>2.06</v>
      </c>
    </row>
    <row r="4" spans="1:22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8">
        <v>-20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Setting'!$B$2)*1000000)+$V$2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Setting'!$B$2)*1000000)-$V$2</f>
        <v>821150000</v>
      </c>
      <c r="P4" s="39">
        <v>1000000000</v>
      </c>
      <c r="Q4" s="39">
        <v>12750000000</v>
      </c>
      <c r="R4" s="57">
        <f t="shared" si="0"/>
        <v>824.7</v>
      </c>
      <c r="S4" s="76">
        <v>1.93</v>
      </c>
      <c r="T4" s="76">
        <v>2.06</v>
      </c>
    </row>
    <row r="5" spans="1:22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8">
        <v>-20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813950000</v>
      </c>
      <c r="P5" s="39">
        <v>1000000000</v>
      </c>
      <c r="Q5" s="39">
        <v>12750000000</v>
      </c>
      <c r="R5" s="57">
        <f t="shared" si="0"/>
        <v>826.5</v>
      </c>
      <c r="S5" s="76">
        <v>1.94</v>
      </c>
      <c r="T5" s="76">
        <v>2.0699999999999998</v>
      </c>
    </row>
    <row r="6" spans="1:22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8">
        <v>-20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813950000</v>
      </c>
      <c r="P6" s="39">
        <v>1000000000</v>
      </c>
      <c r="Q6" s="39">
        <v>12750000000</v>
      </c>
      <c r="R6" s="57">
        <f t="shared" si="0"/>
        <v>826.5</v>
      </c>
      <c r="S6" s="76">
        <v>1.94</v>
      </c>
      <c r="T6" s="76">
        <v>2.0699999999999998</v>
      </c>
    </row>
    <row r="7" spans="1:22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8">
        <v>-20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813950000</v>
      </c>
      <c r="P7" s="39">
        <v>1000000000</v>
      </c>
      <c r="Q7" s="39">
        <v>12750000000</v>
      </c>
      <c r="R7" s="57">
        <f t="shared" si="0"/>
        <v>826.5</v>
      </c>
      <c r="S7" s="76">
        <v>1.94</v>
      </c>
      <c r="T7" s="76">
        <v>2.0699999999999998</v>
      </c>
    </row>
    <row r="8" spans="1:22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8">
        <v>-20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Setting'!$B$5)*1000000)+$V$2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Setting'!$B$5)*1000000)-$V$2</f>
        <v>808950000</v>
      </c>
      <c r="P8" s="39">
        <v>1000000000</v>
      </c>
      <c r="Q8" s="39">
        <v>12750000000</v>
      </c>
      <c r="R8" s="57">
        <f t="shared" si="0"/>
        <v>829</v>
      </c>
      <c r="S8" s="76">
        <v>1.95</v>
      </c>
      <c r="T8" s="76">
        <v>2.08</v>
      </c>
    </row>
    <row r="9" spans="1:22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8">
        <v>-20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Setting'!$B$5)*1000000)+$V$2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Setting'!$B$5)*1000000)-$V$2</f>
        <v>808950000</v>
      </c>
      <c r="P9" s="39">
        <v>1000000000</v>
      </c>
      <c r="Q9" s="39">
        <v>12750000000</v>
      </c>
      <c r="R9" s="57">
        <f t="shared" si="0"/>
        <v>829</v>
      </c>
      <c r="S9" s="76">
        <v>1.95</v>
      </c>
      <c r="T9" s="76">
        <v>2.08</v>
      </c>
    </row>
    <row r="10" spans="1:22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8">
        <v>-20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Setting'!$B$5)*1000000)+$V$2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Setting'!$B$5)*1000000)-$V$2</f>
        <v>808950000</v>
      </c>
      <c r="P10" s="39">
        <v>1000000000</v>
      </c>
      <c r="Q10" s="39">
        <v>12750000000</v>
      </c>
      <c r="R10" s="57">
        <f t="shared" si="0"/>
        <v>829</v>
      </c>
      <c r="S10" s="76">
        <v>1.95</v>
      </c>
      <c r="T10" s="76">
        <v>2.08</v>
      </c>
    </row>
    <row r="11" spans="1:22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8">
        <v>-20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Setting'!$B$2)*1000000)+$V$2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Setting'!$B$2)*1000000)-$V$2</f>
        <v>832950000</v>
      </c>
      <c r="P11" s="39">
        <v>1000000000</v>
      </c>
      <c r="Q11" s="39">
        <v>12750000000</v>
      </c>
      <c r="R11" s="57">
        <f t="shared" si="0"/>
        <v>836.5</v>
      </c>
      <c r="S11" s="76">
        <v>1.97</v>
      </c>
      <c r="T11" s="76">
        <v>2.1</v>
      </c>
    </row>
    <row r="12" spans="1:22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8">
        <v>-20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Setting'!$B$2)*1000000)+$V$2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Setting'!$B$2)*1000000)-$V$2</f>
        <v>832950000</v>
      </c>
      <c r="P12" s="39">
        <v>1000000000</v>
      </c>
      <c r="Q12" s="39">
        <v>12750000000</v>
      </c>
      <c r="R12" s="57">
        <f t="shared" si="0"/>
        <v>836.5</v>
      </c>
      <c r="S12" s="76">
        <v>1.97</v>
      </c>
      <c r="T12" s="76">
        <v>2.1</v>
      </c>
    </row>
    <row r="13" spans="1:22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8">
        <v>-20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Setting'!$B$2)*1000000)+$V$2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Setting'!$B$2)*1000000)-$V$2</f>
        <v>832950000</v>
      </c>
      <c r="P13" s="39">
        <v>1000000000</v>
      </c>
      <c r="Q13" s="39">
        <v>12750000000</v>
      </c>
      <c r="R13" s="57">
        <f t="shared" si="0"/>
        <v>836.5</v>
      </c>
      <c r="S13" s="76">
        <v>1.97</v>
      </c>
      <c r="T13" s="76">
        <v>2.1</v>
      </c>
    </row>
    <row r="14" spans="1:22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8">
        <v>-20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Setting'!$B$4)*1000000)+$V$2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Setting'!$B$4)*1000000)-$V$2</f>
        <v>823950000</v>
      </c>
      <c r="P14" s="39">
        <v>1000000000</v>
      </c>
      <c r="Q14" s="39">
        <v>12750000000</v>
      </c>
      <c r="R14" s="57">
        <f t="shared" si="0"/>
        <v>836.5</v>
      </c>
      <c r="S14" s="76">
        <v>1.97</v>
      </c>
      <c r="T14" s="76">
        <v>2.1</v>
      </c>
    </row>
    <row r="15" spans="1:22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8">
        <v>-20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Setting'!$B$4)*1000000)+$V$2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Setting'!$B$4)*1000000)-$V$2</f>
        <v>823950000</v>
      </c>
      <c r="P15" s="39">
        <v>1000000000</v>
      </c>
      <c r="Q15" s="39">
        <v>12750000000</v>
      </c>
      <c r="R15" s="57">
        <f t="shared" si="0"/>
        <v>836.5</v>
      </c>
      <c r="S15" s="76">
        <v>1.97</v>
      </c>
      <c r="T15" s="76">
        <v>2.1</v>
      </c>
    </row>
    <row r="16" spans="1:22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8">
        <v>-20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Setting'!$B$4)*1000000)+$V$2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Setting'!$B$4)*1000000)-$V$2</f>
        <v>823950000</v>
      </c>
      <c r="P16" s="39">
        <v>1000000000</v>
      </c>
      <c r="Q16" s="39">
        <v>12750000000</v>
      </c>
      <c r="R16" s="57">
        <f t="shared" si="0"/>
        <v>836.5</v>
      </c>
      <c r="S16" s="76">
        <v>1.97</v>
      </c>
      <c r="T16" s="76">
        <v>2.1</v>
      </c>
    </row>
    <row r="17" spans="1:20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8">
        <v>-20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Setting'!$B$5)*1000000)+$V$2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Setting'!$B$5)*1000000)-$V$2</f>
        <v>816450000</v>
      </c>
      <c r="P17" s="39">
        <v>1000000000</v>
      </c>
      <c r="Q17" s="39">
        <v>12750000000</v>
      </c>
      <c r="R17" s="57">
        <f t="shared" si="0"/>
        <v>836.5</v>
      </c>
      <c r="S17" s="76">
        <v>1.97</v>
      </c>
      <c r="T17" s="76">
        <v>2.1</v>
      </c>
    </row>
    <row r="18" spans="1:20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8">
        <v>-20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Setting'!$B$5)*1000000)+$V$2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Setting'!$B$5)*1000000)-$V$2</f>
        <v>816450000</v>
      </c>
      <c r="P18" s="39">
        <v>1000000000</v>
      </c>
      <c r="Q18" s="39">
        <v>12750000000</v>
      </c>
      <c r="R18" s="57">
        <f t="shared" si="0"/>
        <v>836.5</v>
      </c>
      <c r="S18" s="76">
        <v>1.97</v>
      </c>
      <c r="T18" s="76">
        <v>2.1</v>
      </c>
    </row>
    <row r="19" spans="1:20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8">
        <v>-20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Setting'!$B$5)*1000000)+$V$2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Setting'!$B$5)*1000000)-$V$2</f>
        <v>816450000</v>
      </c>
      <c r="P19" s="39">
        <v>1000000000</v>
      </c>
      <c r="Q19" s="39">
        <v>12750000000</v>
      </c>
      <c r="R19" s="57">
        <f t="shared" si="0"/>
        <v>836.5</v>
      </c>
      <c r="S19" s="76">
        <v>1.97</v>
      </c>
      <c r="T19" s="76">
        <v>2.1</v>
      </c>
    </row>
    <row r="20" spans="1:20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8">
        <v>-20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Setting'!$B$2)*1000000)+$V$2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Setting'!$B$2)*1000000)-$V$2</f>
        <v>844750000</v>
      </c>
      <c r="P20" s="39">
        <v>1000000000</v>
      </c>
      <c r="Q20" s="39">
        <v>12750000000</v>
      </c>
      <c r="R20" s="57">
        <f t="shared" si="0"/>
        <v>848.3</v>
      </c>
      <c r="S20" s="76">
        <v>2.0099999999999998</v>
      </c>
      <c r="T20" s="76">
        <v>2.14</v>
      </c>
    </row>
    <row r="21" spans="1:20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8">
        <v>-20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Setting'!$B$2)*1000000)+$V$2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Setting'!$B$2)*1000000)-$V$2</f>
        <v>844750000</v>
      </c>
      <c r="P21" s="39">
        <v>1000000000</v>
      </c>
      <c r="Q21" s="39">
        <v>12750000000</v>
      </c>
      <c r="R21" s="57">
        <f t="shared" si="0"/>
        <v>848.3</v>
      </c>
      <c r="S21" s="76">
        <v>2.0099999999999998</v>
      </c>
      <c r="T21" s="76">
        <v>2.14</v>
      </c>
    </row>
    <row r="22" spans="1:20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8">
        <v>-20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Setting'!$B$2)*1000000)+$V$2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Setting'!$B$2)*1000000)-$V$2</f>
        <v>844750000</v>
      </c>
      <c r="P22" s="39">
        <v>1000000000</v>
      </c>
      <c r="Q22" s="39">
        <v>12750000000</v>
      </c>
      <c r="R22" s="57">
        <f t="shared" si="0"/>
        <v>848.3</v>
      </c>
      <c r="S22" s="76">
        <v>2.0099999999999998</v>
      </c>
      <c r="T22" s="76">
        <v>2.14</v>
      </c>
    </row>
    <row r="23" spans="1:20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8">
        <v>-20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Setting'!$B$4)*1000000)+$V$2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Setting'!$B$4)*1000000)-$V$2</f>
        <v>833950000</v>
      </c>
      <c r="P23" s="39">
        <v>1000000000</v>
      </c>
      <c r="Q23" s="39">
        <v>12750000000</v>
      </c>
      <c r="R23" s="57">
        <f t="shared" si="0"/>
        <v>846.5</v>
      </c>
      <c r="S23" s="76">
        <v>2</v>
      </c>
      <c r="T23" s="76">
        <v>2.13</v>
      </c>
    </row>
    <row r="24" spans="1:20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8">
        <v>-20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Setting'!$B$4)*1000000)+$V$2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Setting'!$B$4)*1000000)-$V$2</f>
        <v>833950000</v>
      </c>
      <c r="P24" s="39">
        <v>1000000000</v>
      </c>
      <c r="Q24" s="39">
        <v>12750000000</v>
      </c>
      <c r="R24" s="57">
        <f t="shared" si="0"/>
        <v>846.5</v>
      </c>
      <c r="S24" s="76">
        <v>2</v>
      </c>
      <c r="T24" s="76">
        <v>2.13</v>
      </c>
    </row>
    <row r="25" spans="1:20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8">
        <v>-20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Setting'!$B$4)*1000000)+$V$2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Setting'!$B$4)*1000000)-$V$2</f>
        <v>833950000</v>
      </c>
      <c r="P25" s="39">
        <v>1000000000</v>
      </c>
      <c r="Q25" s="39">
        <v>12750000000</v>
      </c>
      <c r="R25" s="57">
        <f t="shared" si="0"/>
        <v>846.5</v>
      </c>
      <c r="S25" s="76">
        <v>2</v>
      </c>
      <c r="T25" s="76">
        <v>2.13</v>
      </c>
    </row>
    <row r="26" spans="1:20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8">
        <v>-20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Setting'!$B$5)*1000000)+$V$2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Setting'!$B$5)*1000000)-$V$2</f>
        <v>823950000</v>
      </c>
      <c r="P26" s="39">
        <v>1000000000</v>
      </c>
      <c r="Q26" s="39">
        <v>12750000000</v>
      </c>
      <c r="R26" s="57">
        <f t="shared" si="0"/>
        <v>844</v>
      </c>
      <c r="S26" s="76">
        <v>1.99</v>
      </c>
      <c r="T26" s="76">
        <v>2.12</v>
      </c>
    </row>
    <row r="27" spans="1:20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8">
        <v>-20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Setting'!$B$5)*1000000)+$V$2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Setting'!$B$5)*1000000)-$V$2</f>
        <v>823950000</v>
      </c>
      <c r="P27" s="39">
        <v>1000000000</v>
      </c>
      <c r="Q27" s="39">
        <v>12750000000</v>
      </c>
      <c r="R27" s="57">
        <f t="shared" si="0"/>
        <v>844</v>
      </c>
      <c r="S27" s="76">
        <v>1.99</v>
      </c>
      <c r="T27" s="76">
        <v>2.12</v>
      </c>
    </row>
    <row r="28" spans="1:20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8">
        <v>-20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Setting'!$B$5)*1000000)+$V$2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Setting'!$B$5)*1000000)-$V$2</f>
        <v>823950000</v>
      </c>
      <c r="P28" s="39">
        <v>1000000000</v>
      </c>
      <c r="Q28" s="39">
        <v>12750000000</v>
      </c>
      <c r="R28" s="57">
        <f t="shared" si="0"/>
        <v>844</v>
      </c>
      <c r="S28" s="76">
        <v>1.99</v>
      </c>
      <c r="T28" s="76">
        <v>2.12</v>
      </c>
    </row>
    <row r="29" spans="1:20" x14ac:dyDescent="0.25">
      <c r="K29" s="2"/>
    </row>
    <row r="31" spans="1:20" x14ac:dyDescent="0.25">
      <c r="D31" s="27"/>
    </row>
    <row r="32" spans="1:20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V28"/>
  <sheetViews>
    <sheetView zoomScale="90" zoomScaleNormal="90" workbookViewId="0">
      <selection activeCell="S1" sqref="S1:T1048576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  <col min="19" max="20" width="12.85546875" style="77" customWidth="1"/>
  </cols>
  <sheetData>
    <row r="1" spans="1:22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5" t="s">
        <v>91</v>
      </c>
      <c r="T1" s="75" t="s">
        <v>92</v>
      </c>
      <c r="U1" s="67" t="s">
        <v>89</v>
      </c>
      <c r="V1" s="67" t="s">
        <v>90</v>
      </c>
    </row>
    <row r="2" spans="1:22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Setting'!$B$2)*1000000)+$V$2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Setting'!$B$2)*1000000)-$V$2</f>
        <v>696150000</v>
      </c>
      <c r="P2" s="39">
        <v>1000000000</v>
      </c>
      <c r="Q2" s="39">
        <v>12750000000</v>
      </c>
      <c r="R2" s="57">
        <f>C2-30</f>
        <v>699.7</v>
      </c>
      <c r="S2" s="76">
        <v>1.58</v>
      </c>
      <c r="T2" s="76">
        <v>1.66</v>
      </c>
      <c r="U2">
        <v>100000</v>
      </c>
      <c r="V2">
        <f>U2/2</f>
        <v>50000</v>
      </c>
    </row>
    <row r="3" spans="1:22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Setting'!$B$2)*1000000)+$V$2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Setting'!$B$2)*1000000)-$V$2</f>
        <v>696150000</v>
      </c>
      <c r="P3" s="39">
        <v>1000000000</v>
      </c>
      <c r="Q3" s="39">
        <v>12750000000</v>
      </c>
      <c r="R3" s="57">
        <f t="shared" ref="R3:R28" si="0">C3-30</f>
        <v>699.7</v>
      </c>
      <c r="S3" s="76">
        <v>1.58</v>
      </c>
      <c r="T3" s="76">
        <v>1.66</v>
      </c>
    </row>
    <row r="4" spans="1:22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Setting'!$B$2)*1000000)+$V$2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Setting'!$B$2)*1000000)-$V$2</f>
        <v>696150000</v>
      </c>
      <c r="P4" s="39">
        <v>1000000000</v>
      </c>
      <c r="Q4" s="39">
        <v>12750000000</v>
      </c>
      <c r="R4" s="57">
        <f t="shared" si="0"/>
        <v>699.7</v>
      </c>
      <c r="S4" s="76">
        <v>1.58</v>
      </c>
      <c r="T4" s="76">
        <v>1.66</v>
      </c>
    </row>
    <row r="5" spans="1:22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688950000</v>
      </c>
      <c r="P5" s="39">
        <v>1000000000</v>
      </c>
      <c r="Q5" s="39">
        <v>12750000000</v>
      </c>
      <c r="R5" s="57">
        <f t="shared" si="0"/>
        <v>701.5</v>
      </c>
      <c r="S5" s="76">
        <v>1.59</v>
      </c>
      <c r="T5" s="76">
        <v>1.67</v>
      </c>
    </row>
    <row r="6" spans="1:22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688950000</v>
      </c>
      <c r="P6" s="39">
        <v>1000000000</v>
      </c>
      <c r="Q6" s="39">
        <v>12750000000</v>
      </c>
      <c r="R6" s="57">
        <f t="shared" si="0"/>
        <v>701.5</v>
      </c>
      <c r="S6" s="76">
        <v>1.59</v>
      </c>
      <c r="T6" s="76">
        <v>1.67</v>
      </c>
    </row>
    <row r="7" spans="1:22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688950000</v>
      </c>
      <c r="P7" s="39">
        <v>1000000000</v>
      </c>
      <c r="Q7" s="39">
        <v>12750000000</v>
      </c>
      <c r="R7" s="57">
        <f t="shared" si="0"/>
        <v>701.5</v>
      </c>
      <c r="S7" s="76">
        <v>1.59</v>
      </c>
      <c r="T7" s="76">
        <v>1.67</v>
      </c>
    </row>
    <row r="8" spans="1:22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Setting'!$B$5)*1000000)+$V$2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Setting'!$B$5)*1000000)-$V$2</f>
        <v>683950000</v>
      </c>
      <c r="P8" s="39">
        <v>1000000000</v>
      </c>
      <c r="Q8" s="39">
        <v>12750000000</v>
      </c>
      <c r="R8" s="57">
        <f t="shared" si="0"/>
        <v>704</v>
      </c>
      <c r="S8" s="76">
        <v>1.6</v>
      </c>
      <c r="T8" s="76">
        <v>1.68</v>
      </c>
    </row>
    <row r="9" spans="1:22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Setting'!$B$5)*1000000)+$V$2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Setting'!$B$5)*1000000)-$V$2</f>
        <v>683950000</v>
      </c>
      <c r="P9" s="39">
        <v>1000000000</v>
      </c>
      <c r="Q9" s="39">
        <v>12750000000</v>
      </c>
      <c r="R9" s="57">
        <f t="shared" si="0"/>
        <v>704</v>
      </c>
      <c r="S9" s="76">
        <v>1.6</v>
      </c>
      <c r="T9" s="76">
        <v>1.68</v>
      </c>
    </row>
    <row r="10" spans="1:22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Setting'!$B$5)*1000000)+$V$2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Setting'!$B$5)*1000000)-$V$2</f>
        <v>683950000</v>
      </c>
      <c r="P10" s="39">
        <v>1000000000</v>
      </c>
      <c r="Q10" s="39">
        <v>12750000000</v>
      </c>
      <c r="R10" s="57">
        <f t="shared" si="0"/>
        <v>704</v>
      </c>
      <c r="S10" s="76">
        <v>1.6</v>
      </c>
      <c r="T10" s="76">
        <v>1.68</v>
      </c>
    </row>
    <row r="11" spans="1:22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Setting'!$B$2)*1000000)+$V$2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Setting'!$B$2)*1000000)-$V$2</f>
        <v>703950000</v>
      </c>
      <c r="P11" s="39">
        <v>1000000000</v>
      </c>
      <c r="Q11" s="39">
        <v>12750000000</v>
      </c>
      <c r="R11" s="57">
        <f t="shared" si="0"/>
        <v>707.5</v>
      </c>
      <c r="S11" s="76">
        <v>1.61</v>
      </c>
      <c r="T11" s="76">
        <v>1.69</v>
      </c>
    </row>
    <row r="12" spans="1:22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Setting'!$B$2)*1000000)+$V$2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Setting'!$B$2)*1000000)-$V$2</f>
        <v>703950000</v>
      </c>
      <c r="P12" s="39">
        <v>1000000000</v>
      </c>
      <c r="Q12" s="39">
        <v>12750000000</v>
      </c>
      <c r="R12" s="57">
        <f t="shared" si="0"/>
        <v>707.5</v>
      </c>
      <c r="S12" s="76">
        <v>1.61</v>
      </c>
      <c r="T12" s="76">
        <v>1.69</v>
      </c>
    </row>
    <row r="13" spans="1:22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Setting'!$B$2)*1000000)+$V$2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Setting'!$B$2)*1000000)-$V$2</f>
        <v>703950000</v>
      </c>
      <c r="P13" s="39">
        <v>1000000000</v>
      </c>
      <c r="Q13" s="39">
        <v>12750000000</v>
      </c>
      <c r="R13" s="57">
        <f t="shared" si="0"/>
        <v>707.5</v>
      </c>
      <c r="S13" s="76">
        <v>1.61</v>
      </c>
      <c r="T13" s="76">
        <v>1.69</v>
      </c>
    </row>
    <row r="14" spans="1:22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Setting'!$B$4)*1000000)+$V$2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Setting'!$B$4)*1000000)-$V$2</f>
        <v>694950000</v>
      </c>
      <c r="P14" s="39">
        <v>1000000000</v>
      </c>
      <c r="Q14" s="39">
        <v>12750000000</v>
      </c>
      <c r="R14" s="57">
        <f t="shared" si="0"/>
        <v>707.5</v>
      </c>
      <c r="S14" s="76">
        <v>1.61</v>
      </c>
      <c r="T14" s="76">
        <v>1.69</v>
      </c>
    </row>
    <row r="15" spans="1:22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Setting'!$B$4)*1000000)+$V$2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Setting'!$B$4)*1000000)-$V$2</f>
        <v>694950000</v>
      </c>
      <c r="P15" s="39">
        <v>1000000000</v>
      </c>
      <c r="Q15" s="39">
        <v>12750000000</v>
      </c>
      <c r="R15" s="57">
        <f t="shared" si="0"/>
        <v>707.5</v>
      </c>
      <c r="S15" s="76">
        <v>1.61</v>
      </c>
      <c r="T15" s="76">
        <v>1.69</v>
      </c>
    </row>
    <row r="16" spans="1:22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Setting'!$B$4)*1000000)+$V$2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Setting'!$B$4)*1000000)-$V$2</f>
        <v>694950000</v>
      </c>
      <c r="P16" s="39">
        <v>1000000000</v>
      </c>
      <c r="Q16" s="39">
        <v>12750000000</v>
      </c>
      <c r="R16" s="57">
        <f t="shared" si="0"/>
        <v>707.5</v>
      </c>
      <c r="S16" s="76">
        <v>1.61</v>
      </c>
      <c r="T16" s="76">
        <v>1.69</v>
      </c>
    </row>
    <row r="17" spans="1:20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Setting'!$B$5)*1000000)+$V$2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Setting'!$B$5)*1000000)-$V$2</f>
        <v>687450000</v>
      </c>
      <c r="P17" s="39">
        <v>1000000000</v>
      </c>
      <c r="Q17" s="39">
        <v>12750000000</v>
      </c>
      <c r="R17" s="57">
        <f t="shared" si="0"/>
        <v>707.5</v>
      </c>
      <c r="S17" s="76">
        <v>1.61</v>
      </c>
      <c r="T17" s="76">
        <v>1.69</v>
      </c>
    </row>
    <row r="18" spans="1:20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Setting'!$B$5)*1000000)+$V$2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Setting'!$B$5)*1000000)-$V$2</f>
        <v>687450000</v>
      </c>
      <c r="P18" s="39">
        <v>1000000000</v>
      </c>
      <c r="Q18" s="39">
        <v>12750000000</v>
      </c>
      <c r="R18" s="57">
        <f t="shared" si="0"/>
        <v>707.5</v>
      </c>
      <c r="S18" s="76">
        <v>1.61</v>
      </c>
      <c r="T18" s="76">
        <v>1.69</v>
      </c>
    </row>
    <row r="19" spans="1:20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Setting'!$B$5)*1000000)+$V$2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Setting'!$B$5)*1000000)-$V$2</f>
        <v>687450000</v>
      </c>
      <c r="P19" s="39">
        <v>1000000000</v>
      </c>
      <c r="Q19" s="39">
        <v>12750000000</v>
      </c>
      <c r="R19" s="57">
        <f t="shared" si="0"/>
        <v>707.5</v>
      </c>
      <c r="S19" s="76">
        <v>1.61</v>
      </c>
      <c r="T19" s="76">
        <v>1.69</v>
      </c>
    </row>
    <row r="20" spans="1:20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Setting'!$B$2)*1000000)+$V$2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Setting'!$B$2)*1000000)-$V$2</f>
        <v>711750000</v>
      </c>
      <c r="P20" s="39">
        <v>1000000000</v>
      </c>
      <c r="Q20" s="39">
        <v>12750000000</v>
      </c>
      <c r="R20" s="57">
        <f t="shared" si="0"/>
        <v>715.3</v>
      </c>
      <c r="S20" s="76">
        <v>1.63</v>
      </c>
      <c r="T20" s="76">
        <v>1.71</v>
      </c>
    </row>
    <row r="21" spans="1:20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Setting'!$B$2)*1000000)+$V$2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Setting'!$B$2)*1000000)-$V$2</f>
        <v>711750000</v>
      </c>
      <c r="P21" s="39">
        <v>1000000000</v>
      </c>
      <c r="Q21" s="39">
        <v>12750000000</v>
      </c>
      <c r="R21" s="57">
        <f t="shared" si="0"/>
        <v>715.3</v>
      </c>
      <c r="S21" s="76">
        <v>1.63</v>
      </c>
      <c r="T21" s="76">
        <v>1.71</v>
      </c>
    </row>
    <row r="22" spans="1:20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Setting'!$B$2)*1000000)+$V$2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Setting'!$B$2)*1000000)-$V$2</f>
        <v>711750000</v>
      </c>
      <c r="P22" s="39">
        <v>1000000000</v>
      </c>
      <c r="Q22" s="39">
        <v>12750000000</v>
      </c>
      <c r="R22" s="57">
        <f t="shared" si="0"/>
        <v>715.3</v>
      </c>
      <c r="S22" s="76">
        <v>1.63</v>
      </c>
      <c r="T22" s="76">
        <v>1.71</v>
      </c>
    </row>
    <row r="23" spans="1:20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Setting'!$B$4)*1000000)+$V$2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Setting'!$B$4)*1000000)-$V$2</f>
        <v>700950000</v>
      </c>
      <c r="P23" s="39">
        <v>1000000000</v>
      </c>
      <c r="Q23" s="39">
        <v>12750000000</v>
      </c>
      <c r="R23" s="57">
        <f t="shared" si="0"/>
        <v>713.5</v>
      </c>
      <c r="S23" s="76">
        <v>1.62</v>
      </c>
      <c r="T23" s="76">
        <v>1.7</v>
      </c>
    </row>
    <row r="24" spans="1:20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Setting'!$B$4)*1000000)+$V$2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Setting'!$B$4)*1000000)-$V$2</f>
        <v>700950000</v>
      </c>
      <c r="P24" s="39">
        <v>1000000000</v>
      </c>
      <c r="Q24" s="39">
        <v>12750000000</v>
      </c>
      <c r="R24" s="57">
        <f t="shared" si="0"/>
        <v>713.5</v>
      </c>
      <c r="S24" s="76">
        <v>1.62</v>
      </c>
      <c r="T24" s="76">
        <v>1.7</v>
      </c>
    </row>
    <row r="25" spans="1:20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Setting'!$B$4)*1000000)+$V$2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Setting'!$B$4)*1000000)-$V$2</f>
        <v>700950000</v>
      </c>
      <c r="P25" s="39">
        <v>1000000000</v>
      </c>
      <c r="Q25" s="39">
        <v>12750000000</v>
      </c>
      <c r="R25" s="57">
        <f t="shared" si="0"/>
        <v>713.5</v>
      </c>
      <c r="S25" s="76">
        <v>1.62</v>
      </c>
      <c r="T25" s="76">
        <v>1.7</v>
      </c>
    </row>
    <row r="26" spans="1:20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Setting'!$B$5)*1000000)+$V$2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Setting'!$B$5)*1000000)-$V$2</f>
        <v>690950000</v>
      </c>
      <c r="P26" s="39">
        <v>1000000000</v>
      </c>
      <c r="Q26" s="39">
        <v>12750000000</v>
      </c>
      <c r="R26" s="57">
        <f t="shared" si="0"/>
        <v>711</v>
      </c>
      <c r="S26" s="76">
        <v>1.61</v>
      </c>
      <c r="T26" s="76">
        <v>1.69</v>
      </c>
    </row>
    <row r="27" spans="1:20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Setting'!$B$5)*1000000)+$V$2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Setting'!$B$5)*1000000)-$V$2</f>
        <v>690950000</v>
      </c>
      <c r="P27" s="39">
        <v>1000000000</v>
      </c>
      <c r="Q27" s="39">
        <v>12750000000</v>
      </c>
      <c r="R27" s="57">
        <f t="shared" si="0"/>
        <v>711</v>
      </c>
      <c r="S27" s="76">
        <v>1.61</v>
      </c>
      <c r="T27" s="76">
        <v>1.69</v>
      </c>
    </row>
    <row r="28" spans="1:20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Setting'!$B$5)*1000000)+$V$2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Setting'!$B$5)*1000000)-$V$2</f>
        <v>690950000</v>
      </c>
      <c r="P28" s="39">
        <v>1000000000</v>
      </c>
      <c r="Q28" s="39">
        <v>12750000000</v>
      </c>
      <c r="R28" s="57">
        <f t="shared" si="0"/>
        <v>711</v>
      </c>
      <c r="S28" s="76">
        <v>1.61</v>
      </c>
      <c r="T28" s="76">
        <v>1.69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V28"/>
  <sheetViews>
    <sheetView zoomScale="90" zoomScaleNormal="90" workbookViewId="0">
      <selection activeCell="S1" sqref="S1:T1048576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  <col min="19" max="20" width="12.85546875" style="77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5" t="s">
        <v>94</v>
      </c>
      <c r="T1" s="75"/>
      <c r="U1" s="67" t="s">
        <v>89</v>
      </c>
      <c r="V1" s="67" t="s">
        <v>90</v>
      </c>
    </row>
    <row r="2" spans="1:22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Setting'!$B$4)*1000000)+$V$2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Setting'!$B$4)*1000000)-$V$2</f>
        <v>766950000</v>
      </c>
      <c r="P2" s="39">
        <v>1000000000</v>
      </c>
      <c r="Q2" s="39">
        <v>12750000000</v>
      </c>
      <c r="R2" s="59">
        <f>C2+31</f>
        <v>779.5</v>
      </c>
      <c r="S2" s="74">
        <v>1.81</v>
      </c>
      <c r="T2" s="74">
        <v>1.72</v>
      </c>
      <c r="U2">
        <v>100000</v>
      </c>
      <c r="V2">
        <f>U2/2</f>
        <v>50000</v>
      </c>
    </row>
    <row r="3" spans="1:22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Setting'!$B$4)*1000000)+$V$2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Setting'!$B$4)*1000000)-$V$2</f>
        <v>766950000</v>
      </c>
      <c r="P3" s="39">
        <v>1000000000</v>
      </c>
      <c r="Q3" s="39">
        <v>12750000000</v>
      </c>
      <c r="R3" s="59">
        <f t="shared" ref="R3:R13" si="0">C3+31</f>
        <v>779.5</v>
      </c>
      <c r="S3" s="74">
        <v>1.81</v>
      </c>
      <c r="T3" s="74">
        <v>1.72</v>
      </c>
    </row>
    <row r="4" spans="1:22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Setting'!$B$4)*1000000)+$V$2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Setting'!$B$4)*1000000)-$V$2</f>
        <v>766950000</v>
      </c>
      <c r="P4" s="39">
        <v>1000000000</v>
      </c>
      <c r="Q4" s="39">
        <v>12750000000</v>
      </c>
      <c r="R4" s="59">
        <f t="shared" si="0"/>
        <v>779.5</v>
      </c>
      <c r="S4" s="74">
        <v>1.81</v>
      </c>
      <c r="T4" s="74">
        <v>1.72</v>
      </c>
    </row>
    <row r="5" spans="1:22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68">
        <v>-20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769450000</v>
      </c>
      <c r="P5" s="39">
        <v>1000000000</v>
      </c>
      <c r="Q5" s="39">
        <v>12750000000</v>
      </c>
      <c r="R5" s="59">
        <f t="shared" si="0"/>
        <v>782</v>
      </c>
      <c r="S5" s="74">
        <v>1.82</v>
      </c>
      <c r="T5" s="74">
        <v>1.73</v>
      </c>
    </row>
    <row r="6" spans="1:22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68">
        <v>-20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769450000</v>
      </c>
      <c r="P6" s="39">
        <v>1000000000</v>
      </c>
      <c r="Q6" s="39">
        <v>12750000000</v>
      </c>
      <c r="R6" s="59">
        <f t="shared" si="0"/>
        <v>782</v>
      </c>
      <c r="S6" s="74">
        <v>1.82</v>
      </c>
      <c r="T6" s="74">
        <v>1.73</v>
      </c>
    </row>
    <row r="7" spans="1:22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68">
        <v>-20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769450000</v>
      </c>
      <c r="P7" s="39">
        <v>1000000000</v>
      </c>
      <c r="Q7" s="39">
        <v>12750000000</v>
      </c>
      <c r="R7" s="59">
        <f t="shared" si="0"/>
        <v>782</v>
      </c>
      <c r="S7" s="74">
        <v>1.82</v>
      </c>
      <c r="T7" s="74">
        <v>1.73</v>
      </c>
    </row>
    <row r="8" spans="1:22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68">
        <v>-20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Setting'!$B$4)*1000000)+$V$2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Setting'!$B$4)*1000000)-$V$2</f>
        <v>771950000</v>
      </c>
      <c r="P8" s="39">
        <v>1000000000</v>
      </c>
      <c r="Q8" s="39">
        <v>12750000000</v>
      </c>
      <c r="R8" s="59">
        <f t="shared" si="0"/>
        <v>784.5</v>
      </c>
      <c r="S8" s="74">
        <v>1.83</v>
      </c>
      <c r="T8" s="74">
        <v>1.74</v>
      </c>
    </row>
    <row r="9" spans="1:22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68">
        <v>-20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Setting'!$B$4)*1000000)+$V$2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Setting'!$B$4)*1000000)-$V$2</f>
        <v>771950000</v>
      </c>
      <c r="P9" s="39">
        <v>1000000000</v>
      </c>
      <c r="Q9" s="39">
        <v>12750000000</v>
      </c>
      <c r="R9" s="59">
        <f t="shared" si="0"/>
        <v>784.5</v>
      </c>
      <c r="S9" s="74">
        <v>1.83</v>
      </c>
      <c r="T9" s="74">
        <v>1.74</v>
      </c>
    </row>
    <row r="10" spans="1:22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68">
        <v>-20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Setting'!$B$4)*1000000)+$V$2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Setting'!$B$4)*1000000)-$V$2</f>
        <v>771950000</v>
      </c>
      <c r="P10" s="39">
        <v>1000000000</v>
      </c>
      <c r="Q10" s="39">
        <v>12750000000</v>
      </c>
      <c r="R10" s="59">
        <f t="shared" si="0"/>
        <v>784.5</v>
      </c>
      <c r="S10" s="74">
        <v>1.83</v>
      </c>
      <c r="T10" s="74">
        <v>1.74</v>
      </c>
    </row>
    <row r="11" spans="1:22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Setting'!$B$5)*1000000)+$V$2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Setting'!$B$5)*1000000)-$V$2</f>
        <v>761950000</v>
      </c>
      <c r="P11" s="39">
        <v>1000000000</v>
      </c>
      <c r="Q11" s="39">
        <v>12750000000</v>
      </c>
      <c r="R11" s="59">
        <f t="shared" si="0"/>
        <v>782</v>
      </c>
      <c r="S11" s="74">
        <v>1.82</v>
      </c>
      <c r="T11" s="74">
        <v>1.73</v>
      </c>
    </row>
    <row r="12" spans="1:22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Setting'!$B$5)*1000000)+$V$2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Setting'!$B$5)*1000000)-$V$2</f>
        <v>761950000</v>
      </c>
      <c r="P12" s="39">
        <v>1000000000</v>
      </c>
      <c r="Q12" s="39">
        <v>12750000000</v>
      </c>
      <c r="R12" s="59">
        <f t="shared" si="0"/>
        <v>782</v>
      </c>
      <c r="S12" s="74">
        <v>1.82</v>
      </c>
      <c r="T12" s="74">
        <v>1.73</v>
      </c>
    </row>
    <row r="13" spans="1:22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Setting'!$B$5)*1000000)+$V$2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Setting'!$B$5)*1000000)-$V$2</f>
        <v>761950000</v>
      </c>
      <c r="P13" s="39">
        <v>1000000000</v>
      </c>
      <c r="Q13" s="39">
        <v>12750000000</v>
      </c>
      <c r="R13" s="59">
        <f t="shared" si="0"/>
        <v>782</v>
      </c>
      <c r="S13" s="74">
        <v>1.82</v>
      </c>
      <c r="T13" s="74">
        <v>1.73</v>
      </c>
    </row>
    <row r="14" spans="1:22" x14ac:dyDescent="0.25">
      <c r="F14" s="68"/>
    </row>
    <row r="15" spans="1:22" x14ac:dyDescent="0.25">
      <c r="F15" s="68"/>
    </row>
    <row r="16" spans="1:22" x14ac:dyDescent="0.25">
      <c r="F16" s="68"/>
    </row>
    <row r="17" spans="6:6" x14ac:dyDescent="0.25">
      <c r="F17" s="68"/>
    </row>
    <row r="18" spans="6:6" x14ac:dyDescent="0.25">
      <c r="F18" s="68"/>
    </row>
    <row r="19" spans="6:6" x14ac:dyDescent="0.25">
      <c r="F19" s="68"/>
    </row>
    <row r="20" spans="6:6" x14ac:dyDescent="0.25">
      <c r="F20" s="68"/>
    </row>
    <row r="21" spans="6:6" x14ac:dyDescent="0.25">
      <c r="F21" s="68"/>
    </row>
    <row r="22" spans="6:6" x14ac:dyDescent="0.25">
      <c r="F22" s="68"/>
    </row>
    <row r="23" spans="6:6" x14ac:dyDescent="0.25">
      <c r="F23" s="68"/>
    </row>
    <row r="24" spans="6:6" x14ac:dyDescent="0.25">
      <c r="F24" s="68"/>
    </row>
    <row r="25" spans="6:6" x14ac:dyDescent="0.25">
      <c r="F25" s="68"/>
    </row>
    <row r="26" spans="6:6" x14ac:dyDescent="0.25">
      <c r="F26" s="68"/>
    </row>
    <row r="27" spans="6:6" x14ac:dyDescent="0.25">
      <c r="F27" s="68"/>
    </row>
    <row r="28" spans="6:6" x14ac:dyDescent="0.25">
      <c r="F28" s="6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V28"/>
  <sheetViews>
    <sheetView tabSelected="1" zoomScale="90" zoomScaleNormal="90" workbookViewId="0">
      <selection activeCell="R10" sqref="R10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  <col min="19" max="20" width="12.85546875" style="77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5" t="s">
        <v>91</v>
      </c>
      <c r="T1" s="75" t="s">
        <v>92</v>
      </c>
      <c r="U1" s="67" t="s">
        <v>89</v>
      </c>
      <c r="V1" s="67" t="s">
        <v>90</v>
      </c>
    </row>
    <row r="2" spans="1:22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Setting'!$B$2)*1000000)+$V$2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Setting'!$B$2)*1000000)-$V$2</f>
        <v>1706699999.9999998</v>
      </c>
      <c r="Q2" s="39">
        <v>12750000000</v>
      </c>
      <c r="R2" s="57">
        <f>C2-400</f>
        <v>1710.6999999999998</v>
      </c>
      <c r="S2" s="76">
        <v>4.47</v>
      </c>
      <c r="T2" s="76">
        <v>5.61</v>
      </c>
      <c r="U2">
        <v>1000000</v>
      </c>
      <c r="V2">
        <f>U2/2</f>
        <v>500000</v>
      </c>
    </row>
    <row r="3" spans="1:22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Setting'!$B$2)*1000000)+$V$2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Setting'!$B$2)*1000000)-$V$2</f>
        <v>1706699999.9999998</v>
      </c>
      <c r="Q3" s="39">
        <v>12750000000</v>
      </c>
      <c r="R3" s="57">
        <f t="shared" ref="R3:R28" si="0">C3-400</f>
        <v>1710.6999999999998</v>
      </c>
      <c r="S3" s="76">
        <v>4.47</v>
      </c>
      <c r="T3" s="76">
        <v>5.61</v>
      </c>
    </row>
    <row r="4" spans="1:22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Setting'!$B$2)*1000000)+$V$2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Setting'!$B$2)*1000000)-$V$2</f>
        <v>1706699999.9999998</v>
      </c>
      <c r="Q4" s="39">
        <v>12750000000</v>
      </c>
      <c r="R4" s="57">
        <f t="shared" si="0"/>
        <v>1710.6999999999998</v>
      </c>
      <c r="S4" s="76">
        <v>4.47</v>
      </c>
      <c r="T4" s="76">
        <v>5.61</v>
      </c>
    </row>
    <row r="5" spans="1:22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Setting'!$B$4)*1000000)+$V$2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Setting'!$B$4)*1000000)-$V$2</f>
        <v>1699500000</v>
      </c>
      <c r="Q5" s="39">
        <v>12750000000</v>
      </c>
      <c r="R5" s="57">
        <f t="shared" si="0"/>
        <v>1712.5</v>
      </c>
      <c r="S5" s="76">
        <v>4.4800000000000004</v>
      </c>
      <c r="T5" s="76">
        <v>5.62</v>
      </c>
    </row>
    <row r="6" spans="1:22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Setting'!$B$4)*1000000)+$V$2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Setting'!$B$4)*1000000)-$V$2</f>
        <v>1699500000</v>
      </c>
      <c r="Q6" s="39">
        <v>12750000000</v>
      </c>
      <c r="R6" s="57">
        <f t="shared" si="0"/>
        <v>1712.5</v>
      </c>
      <c r="S6" s="76">
        <v>4.4800000000000004</v>
      </c>
      <c r="T6" s="76">
        <v>5.62</v>
      </c>
    </row>
    <row r="7" spans="1:22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Setting'!$B$4)*1000000)+$V$2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Setting'!$B$4)*1000000)-$V$2</f>
        <v>1699500000</v>
      </c>
      <c r="Q7" s="39">
        <v>12750000000</v>
      </c>
      <c r="R7" s="57">
        <f t="shared" si="0"/>
        <v>1712.5</v>
      </c>
      <c r="S7" s="76">
        <v>4.4800000000000004</v>
      </c>
      <c r="T7" s="76">
        <v>5.62</v>
      </c>
    </row>
    <row r="8" spans="1:22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Setting'!$B$7)*1000000)+$V$2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Setting'!$B$7)*1000000)-$V$2</f>
        <v>1684500000</v>
      </c>
      <c r="Q8" s="39">
        <v>12750000000</v>
      </c>
      <c r="R8" s="57">
        <f t="shared" si="0"/>
        <v>1720</v>
      </c>
      <c r="S8" s="76">
        <v>4.5</v>
      </c>
      <c r="T8" s="76">
        <v>5.64</v>
      </c>
    </row>
    <row r="9" spans="1:22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Setting'!$B$7)*1000000)+$V$2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Setting'!$B$7)*1000000)-$V$2</f>
        <v>1684500000</v>
      </c>
      <c r="Q9" s="39">
        <v>12750000000</v>
      </c>
      <c r="R9" s="57">
        <f t="shared" si="0"/>
        <v>1720</v>
      </c>
      <c r="S9" s="76">
        <v>4.5</v>
      </c>
      <c r="T9" s="76">
        <v>5.64</v>
      </c>
    </row>
    <row r="10" spans="1:22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Setting'!$B$7)*1000000)+$V$2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Setting'!$B$7)*1000000)-$V$2</f>
        <v>1684500000</v>
      </c>
      <c r="Q10" s="39">
        <v>12750000000</v>
      </c>
      <c r="R10" s="57">
        <f t="shared" si="0"/>
        <v>1720</v>
      </c>
      <c r="S10" s="76">
        <v>4.5</v>
      </c>
      <c r="T10" s="76">
        <v>5.64</v>
      </c>
    </row>
    <row r="11" spans="1:22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Setting'!$B$2)*1000000)+$V$2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Setting'!$B$2)*1000000)-$V$2</f>
        <v>1741000000</v>
      </c>
      <c r="Q11" s="39">
        <v>12750000000</v>
      </c>
      <c r="R11" s="57">
        <f t="shared" si="0"/>
        <v>1745</v>
      </c>
      <c r="S11" s="76">
        <v>4.57</v>
      </c>
      <c r="T11" s="76">
        <v>5.71</v>
      </c>
    </row>
    <row r="12" spans="1:22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Setting'!$B$2)*1000000)+$V$2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Setting'!$B$2)*1000000)-$V$2</f>
        <v>1741000000</v>
      </c>
      <c r="Q12" s="39">
        <v>12750000000</v>
      </c>
      <c r="R12" s="57">
        <f t="shared" si="0"/>
        <v>1745</v>
      </c>
      <c r="S12" s="76">
        <v>4.57</v>
      </c>
      <c r="T12" s="76">
        <v>5.71</v>
      </c>
    </row>
    <row r="13" spans="1:22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Setting'!$B$2)*1000000)+$V$2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Setting'!$B$2)*1000000)-$V$2</f>
        <v>1741000000</v>
      </c>
      <c r="Q13" s="39">
        <v>12750000000</v>
      </c>
      <c r="R13" s="57">
        <f t="shared" si="0"/>
        <v>1745</v>
      </c>
      <c r="S13" s="76">
        <v>4.57</v>
      </c>
      <c r="T13" s="76">
        <v>5.71</v>
      </c>
    </row>
    <row r="14" spans="1:22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Setting'!$B$4)*1000000)+$V$2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Setting'!$B$4)*1000000)-$V$2</f>
        <v>1732000000</v>
      </c>
      <c r="Q14" s="39">
        <v>12750000000</v>
      </c>
      <c r="R14" s="57">
        <f t="shared" si="0"/>
        <v>1745</v>
      </c>
      <c r="S14" s="76">
        <v>4.57</v>
      </c>
      <c r="T14" s="76">
        <v>5.71</v>
      </c>
    </row>
    <row r="15" spans="1:22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Setting'!$B$4)*1000000)+$V$2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Setting'!$B$4)*1000000)-$V$2</f>
        <v>1732000000</v>
      </c>
      <c r="Q15" s="39">
        <v>12750000000</v>
      </c>
      <c r="R15" s="57">
        <f t="shared" si="0"/>
        <v>1745</v>
      </c>
      <c r="S15" s="76">
        <v>4.57</v>
      </c>
      <c r="T15" s="76">
        <v>5.71</v>
      </c>
    </row>
    <row r="16" spans="1:22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Setting'!$B$4)*1000000)+$V$2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Setting'!$B$4)*1000000)-$V$2</f>
        <v>1732000000</v>
      </c>
      <c r="Q16" s="39">
        <v>12750000000</v>
      </c>
      <c r="R16" s="57">
        <f t="shared" si="0"/>
        <v>1745</v>
      </c>
      <c r="S16" s="76">
        <v>4.57</v>
      </c>
      <c r="T16" s="76">
        <v>5.71</v>
      </c>
    </row>
    <row r="17" spans="1:20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Setting'!$B$7)*1000000)+$V$2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Setting'!$B$7)*1000000)-$V$2</f>
        <v>1709500000</v>
      </c>
      <c r="Q17" s="39">
        <v>12750000000</v>
      </c>
      <c r="R17" s="57">
        <f t="shared" si="0"/>
        <v>1745</v>
      </c>
      <c r="S17" s="76">
        <v>4.57</v>
      </c>
      <c r="T17" s="76">
        <v>5.71</v>
      </c>
    </row>
    <row r="18" spans="1:20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Setting'!$B$7)*1000000)+$V$2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Setting'!$B$7)*1000000)-$V$2</f>
        <v>1709500000</v>
      </c>
      <c r="Q18" s="39">
        <v>12750000000</v>
      </c>
      <c r="R18" s="57">
        <f t="shared" si="0"/>
        <v>1745</v>
      </c>
      <c r="S18" s="76">
        <v>4.57</v>
      </c>
      <c r="T18" s="76">
        <v>5.71</v>
      </c>
    </row>
    <row r="19" spans="1:20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Setting'!$B$7)*1000000)+$V$2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Setting'!$B$7)*1000000)-$V$2</f>
        <v>1709500000</v>
      </c>
      <c r="Q19" s="39">
        <v>12750000000</v>
      </c>
      <c r="R19" s="57">
        <f t="shared" si="0"/>
        <v>1745</v>
      </c>
      <c r="S19" s="76">
        <v>4.57</v>
      </c>
      <c r="T19" s="76">
        <v>5.71</v>
      </c>
    </row>
    <row r="20" spans="1:20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Setting'!$B$2)*1000000)+$V$2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Setting'!$B$2)*1000000)-$V$2</f>
        <v>1775300000.0000002</v>
      </c>
      <c r="Q20" s="39">
        <v>12750000000</v>
      </c>
      <c r="R20" s="57">
        <f t="shared" si="0"/>
        <v>1779.3000000000002</v>
      </c>
      <c r="S20" s="76">
        <v>4.67</v>
      </c>
      <c r="T20" s="76">
        <v>5.81</v>
      </c>
    </row>
    <row r="21" spans="1:20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Setting'!$B$2)*1000000)+$V$2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Setting'!$B$2)*1000000)-$V$2</f>
        <v>1775300000.0000002</v>
      </c>
      <c r="Q21" s="39">
        <v>12750000000</v>
      </c>
      <c r="R21" s="57">
        <f t="shared" si="0"/>
        <v>1779.3000000000002</v>
      </c>
      <c r="S21" s="76">
        <v>4.67</v>
      </c>
      <c r="T21" s="76">
        <v>5.81</v>
      </c>
    </row>
    <row r="22" spans="1:20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Setting'!$B$2)*1000000)+$V$2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Setting'!$B$2)*1000000)-$V$2</f>
        <v>1775300000.0000002</v>
      </c>
      <c r="Q22" s="39">
        <v>12750000000</v>
      </c>
      <c r="R22" s="57">
        <f t="shared" si="0"/>
        <v>1779.3000000000002</v>
      </c>
      <c r="S22" s="76">
        <v>4.67</v>
      </c>
      <c r="T22" s="76">
        <v>5.81</v>
      </c>
    </row>
    <row r="23" spans="1:20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Setting'!$B$4)*1000000)+$V$2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Setting'!$B$4)*1000000)-$V$2</f>
        <v>1764500000</v>
      </c>
      <c r="Q23" s="39">
        <v>12750000000</v>
      </c>
      <c r="R23" s="57">
        <f t="shared" si="0"/>
        <v>1777.5</v>
      </c>
      <c r="S23" s="76">
        <v>4.66</v>
      </c>
      <c r="T23" s="76">
        <v>5.8</v>
      </c>
    </row>
    <row r="24" spans="1:20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Setting'!$B$4)*1000000)+$V$2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Setting'!$B$4)*1000000)-$V$2</f>
        <v>1764500000</v>
      </c>
      <c r="Q24" s="39">
        <v>12750000000</v>
      </c>
      <c r="R24" s="57">
        <f t="shared" si="0"/>
        <v>1777.5</v>
      </c>
      <c r="S24" s="76">
        <v>4.66</v>
      </c>
      <c r="T24" s="76">
        <v>5.8</v>
      </c>
    </row>
    <row r="25" spans="1:20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Setting'!$B$4)*1000000)+$V$2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Setting'!$B$4)*1000000)-$V$2</f>
        <v>1764500000</v>
      </c>
      <c r="Q25" s="39">
        <v>12750000000</v>
      </c>
      <c r="R25" s="57">
        <f t="shared" si="0"/>
        <v>1777.5</v>
      </c>
      <c r="S25" s="76">
        <v>4.66</v>
      </c>
      <c r="T25" s="76">
        <v>5.8</v>
      </c>
    </row>
    <row r="26" spans="1:20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Setting'!$B$7)*1000000)+$V$2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Setting'!$B$7)*1000000)-$V$2</f>
        <v>1734500000</v>
      </c>
      <c r="Q26" s="39">
        <v>12750000000</v>
      </c>
      <c r="R26" s="57">
        <f t="shared" si="0"/>
        <v>1770</v>
      </c>
      <c r="S26" s="76">
        <v>4.6399999999999997</v>
      </c>
      <c r="T26" s="76">
        <v>5.78</v>
      </c>
    </row>
    <row r="27" spans="1:20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Setting'!$B$7)*1000000)+$V$2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Setting'!$B$7)*1000000)-$V$2</f>
        <v>1734500000</v>
      </c>
      <c r="Q27" s="39">
        <v>12750000000</v>
      </c>
      <c r="R27" s="57">
        <f t="shared" si="0"/>
        <v>1770</v>
      </c>
      <c r="S27" s="76">
        <v>4.6399999999999997</v>
      </c>
      <c r="T27" s="76">
        <v>5.78</v>
      </c>
    </row>
    <row r="28" spans="1:20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Setting'!$B$7)*1000000)+$V$2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Setting'!$B$7)*1000000)-$V$2</f>
        <v>1734500000</v>
      </c>
      <c r="Q28" s="39">
        <v>12750000000</v>
      </c>
      <c r="R28" s="57">
        <f t="shared" si="0"/>
        <v>1770</v>
      </c>
      <c r="S28" s="76">
        <v>4.6399999999999997</v>
      </c>
      <c r="T28" s="76">
        <v>5.78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2021-04-01T05:58:11Z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