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130D205E-C72F-4CBD-8C1F-84FA3720CD0E}" xr6:coauthVersionLast="46" xr6:coauthVersionMax="46" xr10:uidLastSave="{00000000-0000-0000-0000-000000000000}"/>
  <bookViews>
    <workbookView xWindow="-120" yWindow="-120" windowWidth="29040" windowHeight="15840" activeTab="4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7" l="1"/>
  <c r="V2" i="6"/>
  <c r="V2" i="2"/>
  <c r="V2" i="5"/>
  <c r="V2" i="8" l="1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L9" i="8" l="1"/>
  <c r="P9" i="8"/>
  <c r="L24" i="8"/>
  <c r="P24" i="8"/>
  <c r="P16" i="8"/>
  <c r="L16" i="8"/>
  <c r="P8" i="8"/>
  <c r="L8" i="8"/>
  <c r="P25" i="8"/>
  <c r="L25" i="8"/>
  <c r="P23" i="8"/>
  <c r="L23" i="8"/>
  <c r="P15" i="8"/>
  <c r="L15" i="8"/>
  <c r="P7" i="8"/>
  <c r="L7" i="8"/>
  <c r="P17" i="8"/>
  <c r="L17" i="8"/>
  <c r="P22" i="8"/>
  <c r="L22" i="8"/>
  <c r="P14" i="8"/>
  <c r="L14" i="8"/>
  <c r="P6" i="8"/>
  <c r="L6" i="8"/>
  <c r="L10" i="8"/>
  <c r="P10" i="8"/>
  <c r="L2" i="8"/>
  <c r="P2" i="8"/>
  <c r="P21" i="8"/>
  <c r="L21" i="8"/>
  <c r="L13" i="8"/>
  <c r="P13" i="8"/>
  <c r="L5" i="8"/>
  <c r="P5" i="8"/>
  <c r="L26" i="8"/>
  <c r="P26" i="8"/>
  <c r="L28" i="8"/>
  <c r="P28" i="8"/>
  <c r="L20" i="8"/>
  <c r="P20" i="8"/>
  <c r="L12" i="8"/>
  <c r="P12" i="8"/>
  <c r="L4" i="8"/>
  <c r="P4" i="8"/>
  <c r="L18" i="8"/>
  <c r="P18" i="8"/>
  <c r="L27" i="8"/>
  <c r="P27" i="8"/>
  <c r="L19" i="8"/>
  <c r="P19" i="8"/>
  <c r="L11" i="8"/>
  <c r="P11" i="8"/>
  <c r="L3" i="8"/>
  <c r="P3" i="8"/>
  <c r="K6" i="7"/>
  <c r="O6" i="7"/>
  <c r="K11" i="7"/>
  <c r="O11" i="7"/>
  <c r="O3" i="7"/>
  <c r="K3" i="7"/>
  <c r="K2" i="7"/>
  <c r="O2" i="7"/>
  <c r="K13" i="7"/>
  <c r="O13" i="7"/>
  <c r="O4" i="7"/>
  <c r="K4" i="7"/>
  <c r="K10" i="7"/>
  <c r="O10" i="7"/>
  <c r="K9" i="7"/>
  <c r="O9" i="7"/>
  <c r="O7" i="7"/>
  <c r="K7" i="7"/>
  <c r="O5" i="7"/>
  <c r="K5" i="7"/>
  <c r="K12" i="7"/>
  <c r="O12" i="7"/>
  <c r="K8" i="7"/>
  <c r="O8" i="7"/>
  <c r="K27" i="6"/>
  <c r="O27" i="6"/>
  <c r="K26" i="6"/>
  <c r="O26" i="6"/>
  <c r="K18" i="6"/>
  <c r="O18" i="6"/>
  <c r="K10" i="6"/>
  <c r="O10" i="6"/>
  <c r="K25" i="6"/>
  <c r="O25" i="6"/>
  <c r="K17" i="6"/>
  <c r="O17" i="6"/>
  <c r="K9" i="6"/>
  <c r="O9" i="6"/>
  <c r="O15" i="6"/>
  <c r="K15" i="6"/>
  <c r="O7" i="6"/>
  <c r="K7" i="6"/>
  <c r="K19" i="6"/>
  <c r="O19" i="6"/>
  <c r="K24" i="6"/>
  <c r="O24" i="6"/>
  <c r="O23" i="6"/>
  <c r="K23" i="6"/>
  <c r="O22" i="6"/>
  <c r="K22" i="6"/>
  <c r="O14" i="6"/>
  <c r="K14" i="6"/>
  <c r="O6" i="6"/>
  <c r="K6" i="6"/>
  <c r="K11" i="6"/>
  <c r="O11" i="6"/>
  <c r="O16" i="6"/>
  <c r="K16" i="6"/>
  <c r="K2" i="6"/>
  <c r="O2" i="6"/>
  <c r="O21" i="6"/>
  <c r="K21" i="6"/>
  <c r="O13" i="6"/>
  <c r="K13" i="6"/>
  <c r="O5" i="6"/>
  <c r="K5" i="6"/>
  <c r="K3" i="6"/>
  <c r="O3" i="6"/>
  <c r="K8" i="6"/>
  <c r="O8" i="6"/>
  <c r="K28" i="6"/>
  <c r="O28" i="6"/>
  <c r="K20" i="6"/>
  <c r="O20" i="6"/>
  <c r="K12" i="6"/>
  <c r="O12" i="6"/>
  <c r="K4" i="6"/>
  <c r="O4" i="6"/>
  <c r="K16" i="2"/>
  <c r="O16" i="2"/>
  <c r="K15" i="2"/>
  <c r="O15" i="2"/>
  <c r="O2" i="2"/>
  <c r="K2" i="2"/>
  <c r="K21" i="2"/>
  <c r="O21" i="2"/>
  <c r="O13" i="2"/>
  <c r="K13" i="2"/>
  <c r="K5" i="2"/>
  <c r="O5" i="2"/>
  <c r="K23" i="2"/>
  <c r="O23" i="2"/>
  <c r="O22" i="2"/>
  <c r="K22" i="2"/>
  <c r="K28" i="2"/>
  <c r="O28" i="2"/>
  <c r="K20" i="2"/>
  <c r="O20" i="2"/>
  <c r="O12" i="2"/>
  <c r="K12" i="2"/>
  <c r="K4" i="2"/>
  <c r="O4" i="2"/>
  <c r="K24" i="2"/>
  <c r="O24" i="2"/>
  <c r="K27" i="2"/>
  <c r="O27" i="2"/>
  <c r="K19" i="2"/>
  <c r="O19" i="2"/>
  <c r="O11" i="2"/>
  <c r="K11" i="2"/>
  <c r="K3" i="2"/>
  <c r="O3" i="2"/>
  <c r="O8" i="2"/>
  <c r="K8" i="2"/>
  <c r="O7" i="2"/>
  <c r="K7" i="2"/>
  <c r="K6" i="2"/>
  <c r="O6" i="2"/>
  <c r="O26" i="2"/>
  <c r="K26" i="2"/>
  <c r="O18" i="2"/>
  <c r="K18" i="2"/>
  <c r="O10" i="2"/>
  <c r="K10" i="2"/>
  <c r="K14" i="2"/>
  <c r="O14" i="2"/>
  <c r="O25" i="2"/>
  <c r="K25" i="2"/>
  <c r="K17" i="2"/>
  <c r="O17" i="2"/>
  <c r="O9" i="2"/>
  <c r="K9" i="2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P18" i="5" l="1"/>
  <c r="L18" i="5"/>
  <c r="P10" i="5"/>
  <c r="L10" i="5"/>
  <c r="P25" i="5"/>
  <c r="L25" i="5"/>
  <c r="P17" i="5"/>
  <c r="L17" i="5"/>
  <c r="P9" i="5"/>
  <c r="L9" i="5"/>
  <c r="L24" i="5"/>
  <c r="P24" i="5"/>
  <c r="L16" i="5"/>
  <c r="P16" i="5"/>
  <c r="P8" i="5"/>
  <c r="L8" i="5"/>
  <c r="L7" i="5"/>
  <c r="P7" i="5"/>
  <c r="L2" i="5"/>
  <c r="P2" i="5"/>
  <c r="L21" i="5"/>
  <c r="P21" i="5"/>
  <c r="L13" i="5"/>
  <c r="P13" i="5"/>
  <c r="L5" i="5"/>
  <c r="P5" i="5"/>
  <c r="L26" i="5"/>
  <c r="P26" i="5"/>
  <c r="P23" i="5"/>
  <c r="L23" i="5"/>
  <c r="L22" i="5"/>
  <c r="P22" i="5"/>
  <c r="P14" i="5"/>
  <c r="L14" i="5"/>
  <c r="L28" i="5"/>
  <c r="P28" i="5"/>
  <c r="L20" i="5"/>
  <c r="P20" i="5"/>
  <c r="L12" i="5"/>
  <c r="P12" i="5"/>
  <c r="P4" i="5"/>
  <c r="L4" i="5"/>
  <c r="P15" i="5"/>
  <c r="L15" i="5"/>
  <c r="L6" i="5"/>
  <c r="P6" i="5"/>
  <c r="L27" i="5"/>
  <c r="P27" i="5"/>
  <c r="P19" i="5"/>
  <c r="L19" i="5"/>
  <c r="P11" i="5"/>
  <c r="L11" i="5"/>
  <c r="P3" i="5"/>
  <c r="L3" i="5"/>
  <c r="L23" i="1"/>
  <c r="P23" i="1"/>
  <c r="L14" i="1"/>
  <c r="P14" i="1"/>
  <c r="P21" i="1"/>
  <c r="L21" i="1"/>
  <c r="P13" i="1"/>
  <c r="L13" i="1"/>
  <c r="L5" i="1"/>
  <c r="P5" i="1"/>
  <c r="P6" i="1"/>
  <c r="L6" i="1"/>
  <c r="P28" i="1"/>
  <c r="L28" i="1"/>
  <c r="L4" i="1"/>
  <c r="P4" i="1"/>
  <c r="P7" i="1"/>
  <c r="L7" i="1"/>
  <c r="P27" i="1"/>
  <c r="L27" i="1"/>
  <c r="L19" i="1"/>
  <c r="P19" i="1"/>
  <c r="L11" i="1"/>
  <c r="P11" i="1"/>
  <c r="P3" i="1"/>
  <c r="L3" i="1"/>
  <c r="L15" i="1"/>
  <c r="P15" i="1"/>
  <c r="L2" i="1"/>
  <c r="P2" i="1"/>
  <c r="P26" i="1"/>
  <c r="L26" i="1"/>
  <c r="L18" i="1"/>
  <c r="P18" i="1"/>
  <c r="P10" i="1"/>
  <c r="L10" i="1"/>
  <c r="P12" i="1"/>
  <c r="L12" i="1"/>
  <c r="L25" i="1"/>
  <c r="P25" i="1"/>
  <c r="P17" i="1"/>
  <c r="L17" i="1"/>
  <c r="P9" i="1"/>
  <c r="L9" i="1"/>
  <c r="P22" i="1"/>
  <c r="L22" i="1"/>
  <c r="P20" i="1"/>
  <c r="L20" i="1"/>
  <c r="P24" i="1"/>
  <c r="L24" i="1"/>
  <c r="L16" i="1"/>
  <c r="P16" i="1"/>
  <c r="P8" i="1"/>
  <c r="L8" i="1"/>
  <c r="X10" i="1" a="1"/>
  <c r="X10" i="1" s="1"/>
  <c r="AA10" i="1"/>
  <c r="AA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<sst xmlns="http://schemas.openxmlformats.org/spreadsheetml/2006/main" count="684" uniqueCount="96">
  <si>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</si>
  <si>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</si>
  <si>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</si>
  <si>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</si>
  <si>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</si>
  <si>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</si>
  <si>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</si>
  <si>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</si>
  <si>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</si>
  <si>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</si>
  <si>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</si>
  <si>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</si>
  <si>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</si>
  <si>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</si>
  <si>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</si>
  <si>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</si>
  <si>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</si>
  <si>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</si>
  <si>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</si>
  <si>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</si>
  <si>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</si>
  <si>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</si>
  <si>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</si>
  <si>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</si>
  <si>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</si>
  <si>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</si>
  <si>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</si>
  <si>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</si>
  <si>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</si>
  <si>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</si>
  <si>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</si>
  <si>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</si>
  <si>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</si>
  <si>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</si>
  <si>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</si>
  <si>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</si>
  <si>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</si>
  <si>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</si>
  <si>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</si>
  <si>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</si>
  <si>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</si>
  <si>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</si>
  <si>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</si>
  <si>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</si>
  <si>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</si>
  <si>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</si>
  <si>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</si>
  <si>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</si>
  <si>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</si>
  <si>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</si>
  <si>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</si>
  <si>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</si>
  <si>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</si>
  <si>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</si>
  <si>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</si>
  <si>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</si>
  <si>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</si>
  <si>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</si>
  <si>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</si>
  <si>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</si>
  <si>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</si>
  <si>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</si>
  <si>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</si>
  <si>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</si>
  <si>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</si>
  <si>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</si>
  <si>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</si>
  <si>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</si>
  <si>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</si>
  <si>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</si>
  <si>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</si>
  <si>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</si>
  <si>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</si>
  <si>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</si>
  <si>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</si>
  <si>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</si>
  <si>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</si>
  <si>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</si>
  <si>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</si>
  <si>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</si>
  <si>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</si>
  <si>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</si>
  <si>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</si>
  <si>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</si>
  <si>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</si>
  <si>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</si>
  <si>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</si>
  <si>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</si>
  <si>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</si>
  <si>
    <t>RB</t>
  </si>
  <si>
    <t>Reduce</t>
  </si>
  <si>
    <t>UL_attenuation</t>
  </si>
  <si>
    <t>Ul_frequency</t>
  </si>
  <si>
    <t>DL_attenuation</t>
  </si>
  <si>
    <t>Dl_attenuation</t>
  </si>
  <si>
    <t>UL_attenuationDL_attenuation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</si>
</sst>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;[Red]0.0"/>
    <numFmt numFmtId="165" formatCode="0;[Red]0"/>
    <numFmt numFmtId="166" formatCode="0_);\(0\)"/>
    <numFmt numFmtId="167" formatCode="0.0_);\(0.0\)"/>
    <numFmt numFmtId="168" formatCode="0.0"/>
    <numFmt numFmtId="169" formatCode="0.000;[Red]0.000"/>
    <numFmt numFmtId="170" formatCode="0.00;[Red]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0" fontId="4" fillId="2" borderId="4" xfId="1" applyFont="1" applyBorder="1"/>
    <xf numFmtId="168" fontId="4" fillId="7" borderId="2" xfId="1" applyNumberFormat="1" applyFont="1" applyFill="1" applyBorder="1"/>
    <xf numFmtId="164" fontId="4" fillId="0" borderId="0" xfId="1" applyNumberFormat="1" applyFont="1" applyFill="1" applyBorder="1"/>
    <xf numFmtId="0" fontId="4" fillId="0" borderId="0" xfId="0" applyFont="1" applyFill="1"/>
    <xf numFmtId="169" fontId="4" fillId="0" borderId="0" xfId="1" applyNumberFormat="1" applyFont="1" applyFill="1" applyBorder="1"/>
    <xf numFmtId="169" fontId="4" fillId="0" borderId="0" xfId="0" applyNumberFormat="1" applyFont="1" applyFill="1"/>
    <xf numFmtId="170" fontId="4" fillId="0" borderId="0" xfId="1" applyNumberFormat="1" applyFont="1" applyFill="1" applyBorder="1"/>
    <xf numFmtId="170" fontId="4" fillId="0" borderId="0" xfId="1" applyNumberFormat="1" applyFont="1" applyFill="1" applyBorder="1" applyAlignment="1">
      <alignment horizontal="center"/>
    </xf>
    <xf numFmtId="170" fontId="4" fillId="0" borderId="0" xfId="0" applyNumberFormat="1" applyFont="1" applyFill="1"/>
    <xf numFmtId="170" fontId="4" fillId="0" borderId="0" xfId="0" applyNumberFormat="1" applyFont="1" applyFill="1" applyAlignment="1">
      <alignment horizontal="center"/>
    </xf>
    <xf numFmtId="170" fontId="4" fillId="6" borderId="0" xfId="1" applyNumberFormat="1" applyFont="1" applyFill="1" applyBorder="1" applyAlignment="1">
      <alignment horizontal="center"/>
    </xf>
    <xf numFmtId="170" fontId="4" fillId="6" borderId="0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4" fillId="0" borderId="0" xfId="0" applyNumberFormat="1" applyFont="1" applyBorder="1" applyAlignment="1">
      <alignment horizontal="center"/>
    </xf>
    <xf numFmtId="170" fontId="4" fillId="6" borderId="2" xfId="1" applyNumberFormat="1" applyFont="1" applyFill="1" applyBorder="1" applyAlignment="1">
      <alignment horizontal="center"/>
    </xf>
    <xf numFmtId="170" fontId="4" fillId="6" borderId="2" xfId="0" applyNumberFormat="1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L28"/>
  <sheetViews>
    <sheetView topLeftCell="C1" zoomScale="90" zoomScaleNormal="90" workbookViewId="0">
      <selection activeCell="S2" sqref="S2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8.140625" style="40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19.28515625" style="75" customWidth="1"/>
    <col min="20" max="20" width="19.28515625" style="76" customWidth="1"/>
    <col min="21" max="21" width="19.28515625" style="72" customWidth="1"/>
    <col min="22" max="22" width="19.28515625" style="70" customWidth="1"/>
    <col min="23" max="23" width="9.140625" style="38"/>
    <col min="24" max="24" width="24.28515625" style="38" customWidth="1"/>
    <col min="25" max="25" width="27.5703125" style="38" customWidth="1"/>
    <col min="26" max="26" width="19.28515625" style="38" customWidth="1"/>
    <col min="27" max="27" width="12.140625" style="38" bestFit="1" customWidth="1"/>
    <col min="28" max="28" width="67.7109375" style="38" bestFit="1" customWidth="1"/>
    <col min="29" max="16384" width="9.140625" style="38"/>
  </cols>
  <sheetData>
    <row r="1" spans="1:3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92</v>
      </c>
      <c r="S1" s="73" t="s">
        <v>91</v>
      </c>
      <c r="T1" s="74" t="s">
        <v>93</v>
      </c>
      <c r="U1" s="71"/>
      <c r="V1" s="67" t="s">
        <v>90</v>
      </c>
      <c r="X1" s="38" t="s">
        <v>36</v>
      </c>
      <c r="Y1" s="38" t="s">
        <v>46</v>
      </c>
      <c r="AC1" s="38" t="s">
        <v>64</v>
      </c>
      <c r="AD1" s="38" t="s">
        <v>65</v>
      </c>
      <c r="AE1" s="38" t="s">
        <v>66</v>
      </c>
      <c r="AF1" s="38" t="s">
        <v>67</v>
      </c>
      <c r="AG1" s="38" t="s">
        <v>68</v>
      </c>
      <c r="AH1" s="38" t="s">
        <v>69</v>
      </c>
      <c r="AI1" s="38" t="s">
        <v>70</v>
      </c>
      <c r="AJ1" s="38" t="s">
        <v>71</v>
      </c>
      <c r="AK1" s="38" t="s">
        <v>72</v>
      </c>
      <c r="AL1" s="38" t="s">
        <v>73</v>
      </c>
    </row>
    <row r="2" spans="1:38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Setting'!$B$2)*1000000)+$V$2</f>
        <v>1854200002.55</v>
      </c>
      <c r="M2" s="39">
        <v>150000</v>
      </c>
      <c r="N2" s="39">
        <v>30000000</v>
      </c>
      <c r="O2" s="54">
        <v>1000000000</v>
      </c>
      <c r="P2" s="53">
        <f>((R2-'Frequency Range Setting'!$B$2)*1000000)-$V$2</f>
        <v>1847199997.45</v>
      </c>
      <c r="Q2" s="39">
        <v>12750000000</v>
      </c>
      <c r="R2" s="55">
        <f>C2-80</f>
        <v>1850.7</v>
      </c>
      <c r="S2" s="73">
        <v>4.87</v>
      </c>
      <c r="T2" s="74">
        <v>5.0999999999999996</v>
      </c>
      <c r="U2" s="71"/>
      <c r="V2">
        <v>2.5499999999999998</v>
      </c>
      <c r="X2" s="38">
        <v>9000</v>
      </c>
      <c r="Y2" s="38">
        <v>30000000</v>
      </c>
      <c r="AC2" s="38">
        <v>1</v>
      </c>
      <c r="AE2" s="38" t="s">
        <v>74</v>
      </c>
      <c r="AF2" s="38" t="s">
        <v>74</v>
      </c>
      <c r="AG2" s="38" t="s">
        <v>74</v>
      </c>
      <c r="AH2" s="38" t="s">
        <v>75</v>
      </c>
      <c r="AI2" s="38" t="s">
        <v>76</v>
      </c>
      <c r="AJ2" s="38" t="s">
        <v>76</v>
      </c>
      <c r="AK2" s="38" t="s">
        <v>77</v>
      </c>
      <c r="AL2" s="38" t="s">
        <v>74</v>
      </c>
    </row>
    <row r="3" spans="1:38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Setting'!$B$2)*1000000)+$V$2</f>
        <v>1854200002.55</v>
      </c>
      <c r="M3" s="39">
        <v>150000</v>
      </c>
      <c r="N3" s="39">
        <v>30000000</v>
      </c>
      <c r="O3" s="54">
        <v>1000000000</v>
      </c>
      <c r="P3" s="53">
        <f>((R3-'Frequency Range Setting'!$B$2)*1000000)-$V$2</f>
        <v>1847199997.45</v>
      </c>
      <c r="Q3" s="39">
        <v>12750000000</v>
      </c>
      <c r="R3" s="55">
        <f t="shared" ref="R3:R28" si="0">C3-80</f>
        <v>1850.7</v>
      </c>
      <c r="S3" s="73">
        <v>4.87</v>
      </c>
      <c r="T3" s="74">
        <v>5.0999999999999996</v>
      </c>
      <c r="U3" s="71"/>
      <c r="V3" s="69"/>
      <c r="W3" s="38" t="s">
        <v>43</v>
      </c>
      <c r="X3" s="38">
        <v>30000000</v>
      </c>
      <c r="Y3" s="38" t="s">
        <v>49</v>
      </c>
      <c r="AC3" s="38" t="s">
        <v>74</v>
      </c>
      <c r="AD3" s="38" t="s">
        <v>74</v>
      </c>
      <c r="AE3" s="38" t="s">
        <v>74</v>
      </c>
      <c r="AF3" s="38" t="s">
        <v>74</v>
      </c>
      <c r="AG3" s="38" t="s">
        <v>74</v>
      </c>
      <c r="AH3" s="38" t="s">
        <v>75</v>
      </c>
      <c r="AI3" s="38" t="s">
        <v>76</v>
      </c>
      <c r="AJ3" s="38" t="s">
        <v>76</v>
      </c>
      <c r="AK3" s="38" t="s">
        <v>77</v>
      </c>
      <c r="AL3" s="38" t="s">
        <v>74</v>
      </c>
    </row>
    <row r="4" spans="1:38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Setting'!$B$2)*1000000)+$V$2</f>
        <v>1854200002.55</v>
      </c>
      <c r="M4" s="39">
        <v>150000</v>
      </c>
      <c r="N4" s="39">
        <v>30000000</v>
      </c>
      <c r="O4" s="54">
        <v>1000000000</v>
      </c>
      <c r="P4" s="53">
        <f>((R4-'Frequency Range Setting'!$B$2)*1000000)-$V$2</f>
        <v>1847199997.45</v>
      </c>
      <c r="Q4" s="39">
        <v>12750000000</v>
      </c>
      <c r="R4" s="55">
        <f t="shared" si="0"/>
        <v>1850.7</v>
      </c>
      <c r="S4" s="73">
        <v>4.87</v>
      </c>
      <c r="T4" s="74">
        <v>5.0999999999999996</v>
      </c>
      <c r="U4" s="71"/>
      <c r="V4" s="69"/>
      <c r="W4" s="38" t="s">
        <v>44</v>
      </c>
      <c r="X4" s="38">
        <v>1000000000</v>
      </c>
      <c r="Y4" s="38" t="s">
        <v>47</v>
      </c>
      <c r="Z4" s="38" t="s">
        <v>47</v>
      </c>
      <c r="AC4" s="38" t="s">
        <v>74</v>
      </c>
      <c r="AD4" s="38" t="s">
        <v>74</v>
      </c>
      <c r="AE4" s="38" t="s">
        <v>74</v>
      </c>
      <c r="AF4" s="38" t="s">
        <v>74</v>
      </c>
      <c r="AG4" s="38" t="s">
        <v>74</v>
      </c>
      <c r="AH4" s="38" t="s">
        <v>75</v>
      </c>
      <c r="AI4" s="38" t="s">
        <v>76</v>
      </c>
      <c r="AJ4" s="38" t="s">
        <v>76</v>
      </c>
      <c r="AK4" s="38" t="s">
        <v>77</v>
      </c>
      <c r="AL4" s="38" t="s">
        <v>74</v>
      </c>
    </row>
    <row r="5" spans="1:38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Setting'!$B$4)*1000000)+$V$2</f>
        <v>1865000002.55</v>
      </c>
      <c r="M5" s="39">
        <v>150000</v>
      </c>
      <c r="N5" s="39">
        <v>30000000</v>
      </c>
      <c r="O5" s="54">
        <v>1000000000</v>
      </c>
      <c r="P5" s="53">
        <f>((R5-'Frequency Range Setting'!$B$4)*1000000)--$V$2</f>
        <v>1840000002.55</v>
      </c>
      <c r="Q5" s="39">
        <v>12750000000</v>
      </c>
      <c r="R5" s="55">
        <f t="shared" si="0"/>
        <v>1852.5</v>
      </c>
      <c r="S5" s="73">
        <v>4.88</v>
      </c>
      <c r="T5" s="74">
        <v>5.1100000000000003</v>
      </c>
      <c r="U5" s="71"/>
      <c r="V5" s="69"/>
      <c r="W5" s="38" t="s">
        <v>45</v>
      </c>
      <c r="X5" s="38" t="s">
        <v>48</v>
      </c>
      <c r="Y5" s="38">
        <v>12750000000</v>
      </c>
      <c r="Z5" s="38" t="s">
        <v>48</v>
      </c>
      <c r="AC5" s="38" t="s">
        <v>74</v>
      </c>
      <c r="AD5" s="38" t="s">
        <v>74</v>
      </c>
      <c r="AE5" s="38" t="s">
        <v>74</v>
      </c>
      <c r="AF5" s="38" t="s">
        <v>74</v>
      </c>
      <c r="AG5" s="38" t="s">
        <v>74</v>
      </c>
      <c r="AH5" s="38" t="s">
        <v>75</v>
      </c>
      <c r="AI5" s="38" t="s">
        <v>76</v>
      </c>
      <c r="AJ5" s="38" t="s">
        <v>76</v>
      </c>
      <c r="AK5" s="38" t="s">
        <v>77</v>
      </c>
      <c r="AL5" s="38" t="s">
        <v>74</v>
      </c>
    </row>
    <row r="6" spans="1:38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Setting'!$B$4)*1000000)+$V$2</f>
        <v>1865000002.55</v>
      </c>
      <c r="M6" s="39">
        <v>150000</v>
      </c>
      <c r="N6" s="39">
        <v>30000000</v>
      </c>
      <c r="O6" s="54">
        <v>1000000000</v>
      </c>
      <c r="P6" s="53">
        <f>((R6-'Frequency Range Setting'!$B$4)*1000000)--$V$2</f>
        <v>1840000002.55</v>
      </c>
      <c r="Q6" s="39">
        <v>12750000000</v>
      </c>
      <c r="R6" s="55">
        <f t="shared" si="0"/>
        <v>1852.5</v>
      </c>
      <c r="S6" s="73">
        <v>4.88</v>
      </c>
      <c r="T6" s="74">
        <v>5.1100000000000003</v>
      </c>
      <c r="U6" s="71"/>
      <c r="V6" s="69"/>
      <c r="AC6" s="38" t="s">
        <v>74</v>
      </c>
      <c r="AD6" s="38" t="s">
        <v>74</v>
      </c>
      <c r="AE6" s="38" t="s">
        <v>74</v>
      </c>
      <c r="AF6" s="38" t="s">
        <v>74</v>
      </c>
      <c r="AG6" s="38" t="s">
        <v>74</v>
      </c>
      <c r="AH6" s="38" t="s">
        <v>75</v>
      </c>
      <c r="AI6" s="38" t="s">
        <v>76</v>
      </c>
      <c r="AJ6" s="38" t="s">
        <v>76</v>
      </c>
      <c r="AK6" s="38" t="s">
        <v>77</v>
      </c>
      <c r="AL6" s="38" t="s">
        <v>74</v>
      </c>
    </row>
    <row r="7" spans="1:38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Setting'!$B$4)*1000000)+$V$2</f>
        <v>1865000002.55</v>
      </c>
      <c r="M7" s="39">
        <v>150000</v>
      </c>
      <c r="N7" s="39">
        <v>30000000</v>
      </c>
      <c r="O7" s="54">
        <v>1000000000</v>
      </c>
      <c r="P7" s="53">
        <f>((R7-'Frequency Range Setting'!$B$4)*1000000)--$V$2</f>
        <v>1840000002.55</v>
      </c>
      <c r="Q7" s="39">
        <v>12750000000</v>
      </c>
      <c r="R7" s="55">
        <f t="shared" si="0"/>
        <v>1852.5</v>
      </c>
      <c r="S7" s="73">
        <v>4.88</v>
      </c>
      <c r="T7" s="74">
        <v>5.1100000000000003</v>
      </c>
      <c r="U7" s="71"/>
      <c r="V7" s="69"/>
      <c r="AC7" s="38" t="s">
        <v>74</v>
      </c>
      <c r="AD7" s="38" t="s">
        <v>74</v>
      </c>
      <c r="AE7" s="38" t="s">
        <v>74</v>
      </c>
      <c r="AF7" s="38" t="s">
        <v>74</v>
      </c>
      <c r="AG7" s="38" t="s">
        <v>74</v>
      </c>
      <c r="AH7" s="38" t="s">
        <v>75</v>
      </c>
      <c r="AI7" s="38" t="s">
        <v>76</v>
      </c>
      <c r="AJ7" s="38" t="s">
        <v>76</v>
      </c>
      <c r="AK7" s="38" t="s">
        <v>77</v>
      </c>
      <c r="AL7" s="38" t="s">
        <v>74</v>
      </c>
    </row>
    <row r="8" spans="1:38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Setting'!$B$7)*1000000)+$V$2</f>
        <v>1895000002.55</v>
      </c>
      <c r="M8" s="39">
        <v>150000</v>
      </c>
      <c r="N8" s="39">
        <v>30000000</v>
      </c>
      <c r="O8" s="54">
        <v>1000000000</v>
      </c>
      <c r="P8" s="53">
        <f>((R8-'Frequency Range Setting'!$B$7)*1000000)-$V$2</f>
        <v>1824999997.45</v>
      </c>
      <c r="Q8" s="39">
        <v>12750000000</v>
      </c>
      <c r="R8" s="55">
        <f t="shared" si="0"/>
        <v>1860</v>
      </c>
      <c r="S8" s="73">
        <v>4.9000000000000004</v>
      </c>
      <c r="T8" s="74">
        <v>5.13</v>
      </c>
      <c r="U8" s="71"/>
      <c r="V8" s="69"/>
      <c r="X8" s="38" t="s">
        <v>50</v>
      </c>
      <c r="Z8" s="38">
        <v>1927200000</v>
      </c>
      <c r="AA8" s="38">
        <f>Z8-AA10</f>
        <v>1927150000</v>
      </c>
      <c r="AC8" s="38" t="s">
        <v>74</v>
      </c>
      <c r="AD8" s="38" t="s">
        <v>74</v>
      </c>
      <c r="AE8" s="38" t="s">
        <v>74</v>
      </c>
      <c r="AF8" s="38" t="s">
        <v>74</v>
      </c>
      <c r="AG8" s="38" t="s">
        <v>74</v>
      </c>
      <c r="AH8" s="38" t="s">
        <v>75</v>
      </c>
      <c r="AI8" s="38" t="s">
        <v>76</v>
      </c>
      <c r="AJ8" s="38" t="s">
        <v>76</v>
      </c>
      <c r="AK8" s="38" t="s">
        <v>77</v>
      </c>
      <c r="AL8" s="38" t="s">
        <v>74</v>
      </c>
    </row>
    <row r="9" spans="1:38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Setting'!$B$7)*1000000)+$V$2</f>
        <v>1895000002.55</v>
      </c>
      <c r="M9" s="39">
        <v>150000</v>
      </c>
      <c r="N9" s="39">
        <v>30000000</v>
      </c>
      <c r="O9" s="54">
        <v>1000000000</v>
      </c>
      <c r="P9" s="53">
        <f>((R9-'Frequency Range Setting'!$B$7)*1000000)-$V$2</f>
        <v>1824999997.45</v>
      </c>
      <c r="Q9" s="39">
        <v>12750000000</v>
      </c>
      <c r="R9" s="55">
        <f t="shared" si="0"/>
        <v>1860</v>
      </c>
      <c r="S9" s="73">
        <v>4.9000000000000004</v>
      </c>
      <c r="T9" s="74">
        <v>5.13</v>
      </c>
      <c r="U9" s="71"/>
      <c r="V9" s="69"/>
      <c r="X9" s="38" t="s">
        <v>51</v>
      </c>
      <c r="AC9" s="38" t="s">
        <v>74</v>
      </c>
      <c r="AD9" s="38" t="s">
        <v>74</v>
      </c>
      <c r="AE9" s="38" t="s">
        <v>74</v>
      </c>
      <c r="AF9" s="38" t="s">
        <v>74</v>
      </c>
      <c r="AG9" s="38" t="s">
        <v>74</v>
      </c>
      <c r="AH9" s="38" t="s">
        <v>75</v>
      </c>
      <c r="AI9" s="38" t="s">
        <v>76</v>
      </c>
      <c r="AJ9" s="38" t="s">
        <v>76</v>
      </c>
      <c r="AK9" s="38" t="s">
        <v>77</v>
      </c>
      <c r="AL9" s="38" t="s">
        <v>74</v>
      </c>
    </row>
    <row r="10" spans="1:38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Setting'!$B$7)*1000000)+$V$2</f>
        <v>1895000002.55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Setting'!$B$7)*1000000)-$V$2</f>
        <v>1824999997.45</v>
      </c>
      <c r="Q10" s="39">
        <v>12750000000</v>
      </c>
      <c r="R10" s="55">
        <f t="shared" si="0"/>
        <v>1860</v>
      </c>
      <c r="S10" s="73">
        <v>4.9000000000000004</v>
      </c>
      <c r="T10" s="74">
        <v>5.13</v>
      </c>
      <c r="U10" s="71"/>
      <c r="V10" s="69"/>
      <c r="X10" s="40" t="e" cm="1">
        <f t="array" ref="X10">P</f>
        <v>#NAME?</v>
      </c>
      <c r="Z10" s="38">
        <v>100000</v>
      </c>
      <c r="AA10" s="38">
        <f>Z10/2</f>
        <v>50000</v>
      </c>
      <c r="AC10" s="38" t="s">
        <v>74</v>
      </c>
      <c r="AD10" s="38" t="s">
        <v>74</v>
      </c>
      <c r="AE10" s="38" t="s">
        <v>74</v>
      </c>
      <c r="AF10" s="38" t="s">
        <v>74</v>
      </c>
      <c r="AG10" s="38" t="s">
        <v>74</v>
      </c>
      <c r="AH10" s="38" t="s">
        <v>75</v>
      </c>
      <c r="AI10" s="38" t="s">
        <v>76</v>
      </c>
      <c r="AJ10" s="38" t="s">
        <v>76</v>
      </c>
      <c r="AK10" s="38" t="s">
        <v>77</v>
      </c>
      <c r="AL10" s="38" t="s">
        <v>74</v>
      </c>
    </row>
    <row r="11" spans="1:38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Setting'!$B$2)*1000000)+$V$2</f>
        <v>1883500002.55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Setting'!$B$2)*1000000)-$V$2</f>
        <v>1876499997.45</v>
      </c>
      <c r="Q11" s="39">
        <v>12750000000</v>
      </c>
      <c r="R11" s="55">
        <f t="shared" si="0"/>
        <v>1880</v>
      </c>
      <c r="S11" s="73">
        <v>4.95</v>
      </c>
      <c r="T11" s="74">
        <v>5.18</v>
      </c>
      <c r="U11" s="71"/>
      <c r="V11" s="69"/>
      <c r="AC11" s="38" t="s">
        <v>74</v>
      </c>
      <c r="AD11" s="38" t="s">
        <v>74</v>
      </c>
      <c r="AE11" s="38" t="s">
        <v>74</v>
      </c>
      <c r="AF11" s="38" t="s">
        <v>74</v>
      </c>
      <c r="AG11" s="38" t="s">
        <v>74</v>
      </c>
      <c r="AH11" s="38" t="s">
        <v>75</v>
      </c>
      <c r="AI11" s="38" t="s">
        <v>76</v>
      </c>
      <c r="AJ11" s="38" t="s">
        <v>76</v>
      </c>
      <c r="AK11" s="38" t="s">
        <v>77</v>
      </c>
      <c r="AL11" s="38" t="s">
        <v>74</v>
      </c>
    </row>
    <row r="12" spans="1:38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Setting'!$B$2)*1000000)+$V$2</f>
        <v>1883500002.55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Setting'!$B$2)*1000000)-$V$2</f>
        <v>1876499997.45</v>
      </c>
      <c r="Q12" s="39">
        <v>12750000000</v>
      </c>
      <c r="R12" s="55">
        <f t="shared" si="0"/>
        <v>1880</v>
      </c>
      <c r="S12" s="73">
        <v>4.95</v>
      </c>
      <c r="T12" s="74">
        <v>5.18</v>
      </c>
      <c r="U12" s="71"/>
      <c r="V12" s="69"/>
      <c r="AC12" s="38" t="s">
        <v>74</v>
      </c>
      <c r="AD12" s="38" t="s">
        <v>74</v>
      </c>
      <c r="AE12" s="38" t="s">
        <v>74</v>
      </c>
      <c r="AF12" s="38" t="s">
        <v>74</v>
      </c>
      <c r="AG12" s="38" t="s">
        <v>74</v>
      </c>
      <c r="AH12" s="38" t="s">
        <v>75</v>
      </c>
      <c r="AI12" s="38" t="s">
        <v>76</v>
      </c>
      <c r="AJ12" s="38" t="s">
        <v>76</v>
      </c>
      <c r="AK12" s="38" t="s">
        <v>77</v>
      </c>
      <c r="AL12" s="38" t="s">
        <v>74</v>
      </c>
    </row>
    <row r="13" spans="1:38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Setting'!$B$2)*1000000)+$V$2</f>
        <v>1883500002.55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Setting'!$B$2)*1000000)-$V$2</f>
        <v>1876499997.45</v>
      </c>
      <c r="Q13" s="39">
        <v>12750000000</v>
      </c>
      <c r="R13" s="55">
        <f t="shared" si="0"/>
        <v>1880</v>
      </c>
      <c r="S13" s="73">
        <v>4.95</v>
      </c>
      <c r="T13" s="74">
        <v>5.18</v>
      </c>
      <c r="U13" s="71"/>
      <c r="V13" s="69"/>
      <c r="AC13" s="38" t="s">
        <v>74</v>
      </c>
      <c r="AD13" s="38" t="s">
        <v>74</v>
      </c>
      <c r="AE13" s="38" t="s">
        <v>74</v>
      </c>
      <c r="AF13" s="38" t="s">
        <v>74</v>
      </c>
      <c r="AG13" s="38" t="s">
        <v>74</v>
      </c>
      <c r="AH13" s="38" t="s">
        <v>75</v>
      </c>
      <c r="AI13" s="38" t="s">
        <v>76</v>
      </c>
      <c r="AJ13" s="38" t="s">
        <v>76</v>
      </c>
      <c r="AK13" s="38" t="s">
        <v>77</v>
      </c>
      <c r="AL13" s="38" t="s">
        <v>74</v>
      </c>
    </row>
    <row r="14" spans="1:38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Setting'!$B$4)*1000000)+$V$2</f>
        <v>1892500002.55</v>
      </c>
      <c r="M14" s="39">
        <v>150000</v>
      </c>
      <c r="N14" s="39">
        <v>30000000</v>
      </c>
      <c r="O14" s="54">
        <v>1000000000</v>
      </c>
      <c r="P14" s="53">
        <f>((R14-'Frequency Range Setting'!$B$4)*1000000)--$V$2</f>
        <v>1867500002.55</v>
      </c>
      <c r="Q14" s="39">
        <v>12750000000</v>
      </c>
      <c r="R14" s="55">
        <f t="shared" si="0"/>
        <v>1880</v>
      </c>
      <c r="S14" s="73">
        <v>4.95</v>
      </c>
      <c r="T14" s="74">
        <v>5.18</v>
      </c>
      <c r="U14" s="71"/>
      <c r="V14" s="69"/>
      <c r="AC14" s="38" t="s">
        <v>74</v>
      </c>
      <c r="AD14" s="38" t="s">
        <v>74</v>
      </c>
      <c r="AE14" s="38" t="s">
        <v>74</v>
      </c>
      <c r="AF14" s="38" t="s">
        <v>74</v>
      </c>
      <c r="AG14" s="38" t="s">
        <v>74</v>
      </c>
      <c r="AH14" s="38" t="s">
        <v>75</v>
      </c>
      <c r="AI14" s="38" t="s">
        <v>76</v>
      </c>
      <c r="AJ14" s="38" t="s">
        <v>76</v>
      </c>
      <c r="AK14" s="38" t="s">
        <v>77</v>
      </c>
      <c r="AL14" s="38" t="s">
        <v>74</v>
      </c>
    </row>
    <row r="15" spans="1:38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Setting'!$B$4)*1000000)+$V$2</f>
        <v>1892500002.55</v>
      </c>
      <c r="M15" s="39">
        <v>150000</v>
      </c>
      <c r="N15" s="39">
        <v>30000000</v>
      </c>
      <c r="O15" s="54">
        <v>1000000000</v>
      </c>
      <c r="P15" s="53">
        <f>((R15-'Frequency Range Setting'!$B$4)*1000000)--$V$2</f>
        <v>1867500002.55</v>
      </c>
      <c r="Q15" s="39">
        <v>12750000000</v>
      </c>
      <c r="R15" s="55">
        <f t="shared" si="0"/>
        <v>1880</v>
      </c>
      <c r="S15" s="73">
        <v>4.95</v>
      </c>
      <c r="T15" s="74">
        <v>5.18</v>
      </c>
      <c r="U15" s="71"/>
      <c r="V15" s="69"/>
      <c r="Z15" s="38" t="s">
        <v>52</v>
      </c>
      <c r="AC15" s="38" t="s">
        <v>74</v>
      </c>
      <c r="AD15" s="38" t="s">
        <v>74</v>
      </c>
      <c r="AE15" s="38" t="s">
        <v>74</v>
      </c>
      <c r="AF15" s="38" t="s">
        <v>74</v>
      </c>
      <c r="AG15" s="38" t="s">
        <v>74</v>
      </c>
      <c r="AH15" s="38" t="s">
        <v>75</v>
      </c>
      <c r="AI15" s="38" t="s">
        <v>76</v>
      </c>
      <c r="AJ15" s="38" t="s">
        <v>76</v>
      </c>
      <c r="AK15" s="38" t="s">
        <v>77</v>
      </c>
      <c r="AL15" s="38" t="s">
        <v>74</v>
      </c>
    </row>
    <row r="16" spans="1:38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Setting'!$B$4)*1000000)+$V$2</f>
        <v>1892500002.55</v>
      </c>
      <c r="M16" s="39">
        <v>150000</v>
      </c>
      <c r="N16" s="39">
        <v>30000000</v>
      </c>
      <c r="O16" s="54">
        <v>1000000000</v>
      </c>
      <c r="P16" s="53">
        <f>((R16-'Frequency Range Setting'!$B$4)*1000000)--$V$2</f>
        <v>1867500002.55</v>
      </c>
      <c r="Q16" s="39">
        <v>12750000000</v>
      </c>
      <c r="R16" s="55">
        <f t="shared" si="0"/>
        <v>1880</v>
      </c>
      <c r="S16" s="73">
        <v>4.95</v>
      </c>
      <c r="T16" s="74">
        <v>5.18</v>
      </c>
      <c r="U16" s="71"/>
      <c r="V16" s="69"/>
      <c r="AB16" s="38" t="s">
        <v>53</v>
      </c>
      <c r="AC16" s="38" t="s">
        <v>74</v>
      </c>
      <c r="AD16" s="38" t="s">
        <v>74</v>
      </c>
      <c r="AE16" s="38" t="s">
        <v>74</v>
      </c>
      <c r="AF16" s="38" t="s">
        <v>74</v>
      </c>
      <c r="AG16" s="38" t="s">
        <v>74</v>
      </c>
      <c r="AH16" s="38" t="s">
        <v>75</v>
      </c>
      <c r="AI16" s="38" t="s">
        <v>76</v>
      </c>
      <c r="AJ16" s="38" t="s">
        <v>76</v>
      </c>
      <c r="AK16" s="38" t="s">
        <v>77</v>
      </c>
      <c r="AL16" s="38" t="s">
        <v>74</v>
      </c>
    </row>
    <row r="17" spans="1:38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Setting'!$B$7)*1000000)+$V$2</f>
        <v>1915000002.55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Setting'!$B$7)*1000000)-$V$2</f>
        <v>1844999997.45</v>
      </c>
      <c r="Q17" s="39">
        <v>12750000000</v>
      </c>
      <c r="R17" s="55">
        <f t="shared" si="0"/>
        <v>1880</v>
      </c>
      <c r="S17" s="73">
        <v>4.95</v>
      </c>
      <c r="T17" s="74">
        <v>5.18</v>
      </c>
      <c r="U17" s="71"/>
      <c r="V17" s="69"/>
      <c r="AB17" s="38" t="s">
        <v>54</v>
      </c>
      <c r="AC17" s="38" t="s">
        <v>74</v>
      </c>
      <c r="AD17" s="38" t="s">
        <v>74</v>
      </c>
      <c r="AE17" s="38" t="s">
        <v>74</v>
      </c>
      <c r="AF17" s="38" t="s">
        <v>74</v>
      </c>
      <c r="AG17" s="38" t="s">
        <v>74</v>
      </c>
      <c r="AH17" s="38" t="s">
        <v>75</v>
      </c>
      <c r="AI17" s="38" t="s">
        <v>76</v>
      </c>
      <c r="AJ17" s="38" t="s">
        <v>76</v>
      </c>
      <c r="AK17" s="38" t="s">
        <v>77</v>
      </c>
      <c r="AL17" s="38" t="s">
        <v>74</v>
      </c>
    </row>
    <row r="18" spans="1:38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Setting'!$B$7)*1000000)+$V$2</f>
        <v>1915000002.55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Setting'!$B$7)*1000000)-$V$2</f>
        <v>1844999997.45</v>
      </c>
      <c r="Q18" s="39">
        <v>12750000000</v>
      </c>
      <c r="R18" s="55">
        <f t="shared" si="0"/>
        <v>1880</v>
      </c>
      <c r="S18" s="73">
        <v>4.95</v>
      </c>
      <c r="T18" s="74">
        <v>5.18</v>
      </c>
      <c r="U18" s="71"/>
      <c r="V18" s="69"/>
      <c r="AB18" s="38" t="s">
        <v>55</v>
      </c>
      <c r="AC18" s="38" t="s">
        <v>74</v>
      </c>
      <c r="AD18" s="38" t="s">
        <v>74</v>
      </c>
      <c r="AE18" s="38" t="s">
        <v>74</v>
      </c>
      <c r="AF18" s="38" t="s">
        <v>74</v>
      </c>
      <c r="AG18" s="38" t="s">
        <v>74</v>
      </c>
      <c r="AH18" s="38" t="s">
        <v>75</v>
      </c>
      <c r="AI18" s="38" t="s">
        <v>76</v>
      </c>
      <c r="AJ18" s="38" t="s">
        <v>76</v>
      </c>
      <c r="AK18" s="38" t="s">
        <v>77</v>
      </c>
      <c r="AL18" s="38" t="s">
        <v>74</v>
      </c>
    </row>
    <row r="19" spans="1:38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Setting'!$B$7)*1000000)+$V$2</f>
        <v>1915000002.55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Setting'!$B$7)*1000000)-$V$2</f>
        <v>1844999997.45</v>
      </c>
      <c r="Q19" s="39">
        <v>12750000000</v>
      </c>
      <c r="R19" s="55">
        <f t="shared" si="0"/>
        <v>1880</v>
      </c>
      <c r="S19" s="73">
        <v>4.95</v>
      </c>
      <c r="T19" s="74">
        <v>5.18</v>
      </c>
      <c r="U19" s="71"/>
      <c r="V19" s="69"/>
      <c r="AB19" s="38" t="s">
        <v>56</v>
      </c>
      <c r="AC19" s="38" t="s">
        <v>74</v>
      </c>
      <c r="AD19" s="38" t="s">
        <v>74</v>
      </c>
      <c r="AE19" s="38" t="s">
        <v>74</v>
      </c>
      <c r="AF19" s="38" t="s">
        <v>74</v>
      </c>
      <c r="AG19" s="38" t="s">
        <v>74</v>
      </c>
      <c r="AH19" s="38" t="s">
        <v>75</v>
      </c>
      <c r="AI19" s="38" t="s">
        <v>76</v>
      </c>
      <c r="AJ19" s="38" t="s">
        <v>76</v>
      </c>
      <c r="AK19" s="38" t="s">
        <v>77</v>
      </c>
      <c r="AL19" s="38" t="s">
        <v>74</v>
      </c>
    </row>
    <row r="20" spans="1:38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Setting'!$B$2)*1000000)+$V$2</f>
        <v>1912800002.55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Setting'!$B$2)*1000000)-$V$2</f>
        <v>1905799997.45</v>
      </c>
      <c r="Q20" s="39">
        <v>12750000000</v>
      </c>
      <c r="R20" s="55">
        <f t="shared" si="0"/>
        <v>1909.3</v>
      </c>
      <c r="S20" s="73">
        <v>5.04</v>
      </c>
      <c r="T20" s="74">
        <v>5.27</v>
      </c>
      <c r="U20" s="71"/>
      <c r="V20" s="69"/>
      <c r="Z20" s="38" t="s">
        <v>57</v>
      </c>
      <c r="AC20" s="38" t="s">
        <v>74</v>
      </c>
      <c r="AD20" s="38" t="s">
        <v>74</v>
      </c>
      <c r="AE20" s="38" t="s">
        <v>74</v>
      </c>
      <c r="AF20" s="38" t="s">
        <v>74</v>
      </c>
      <c r="AG20" s="38" t="s">
        <v>74</v>
      </c>
      <c r="AH20" s="38" t="s">
        <v>75</v>
      </c>
      <c r="AI20" s="38" t="s">
        <v>76</v>
      </c>
      <c r="AJ20" s="38" t="s">
        <v>76</v>
      </c>
      <c r="AK20" s="38" t="s">
        <v>77</v>
      </c>
      <c r="AL20" s="38" t="s">
        <v>74</v>
      </c>
    </row>
    <row r="21" spans="1:38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Setting'!$B$2)*1000000)+$V$2</f>
        <v>1912800002.55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Setting'!$B$2)*1000000)-$V$2</f>
        <v>1905799997.45</v>
      </c>
      <c r="Q21" s="39">
        <v>12750000000</v>
      </c>
      <c r="R21" s="55">
        <f t="shared" si="0"/>
        <v>1909.3</v>
      </c>
      <c r="S21" s="73">
        <v>5.04</v>
      </c>
      <c r="T21" s="74">
        <v>5.27</v>
      </c>
      <c r="U21" s="71"/>
      <c r="V21" s="69"/>
      <c r="AB21" s="38" t="s">
        <v>58</v>
      </c>
      <c r="AC21" s="38" t="s">
        <v>74</v>
      </c>
      <c r="AD21" s="38" t="s">
        <v>74</v>
      </c>
      <c r="AE21" s="38" t="s">
        <v>74</v>
      </c>
      <c r="AF21" s="38" t="s">
        <v>74</v>
      </c>
      <c r="AG21" s="38" t="s">
        <v>74</v>
      </c>
      <c r="AH21" s="38" t="s">
        <v>75</v>
      </c>
      <c r="AI21" s="38" t="s">
        <v>76</v>
      </c>
      <c r="AJ21" s="38" t="s">
        <v>76</v>
      </c>
      <c r="AK21" s="38" t="s">
        <v>77</v>
      </c>
      <c r="AL21" s="38" t="s">
        <v>74</v>
      </c>
    </row>
    <row r="22" spans="1:38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Setting'!$B$2)*1000000)+$V$2</f>
        <v>1912800002.55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Setting'!$B$2)*1000000)-$V$2</f>
        <v>1905799997.45</v>
      </c>
      <c r="Q22" s="39">
        <v>12750000000</v>
      </c>
      <c r="R22" s="55">
        <f t="shared" si="0"/>
        <v>1909.3</v>
      </c>
      <c r="S22" s="73">
        <v>5.04</v>
      </c>
      <c r="T22" s="74">
        <v>5.27</v>
      </c>
      <c r="U22" s="71"/>
      <c r="V22" s="69"/>
      <c r="AB22" s="38" t="s">
        <v>59</v>
      </c>
      <c r="AC22" s="38" t="s">
        <v>74</v>
      </c>
      <c r="AD22" s="38" t="s">
        <v>74</v>
      </c>
      <c r="AE22" s="38" t="s">
        <v>74</v>
      </c>
      <c r="AF22" s="38" t="s">
        <v>74</v>
      </c>
      <c r="AG22" s="38" t="s">
        <v>74</v>
      </c>
      <c r="AH22" s="38" t="s">
        <v>75</v>
      </c>
      <c r="AI22" s="38" t="s">
        <v>76</v>
      </c>
      <c r="AJ22" s="38" t="s">
        <v>76</v>
      </c>
      <c r="AK22" s="38" t="s">
        <v>77</v>
      </c>
      <c r="AL22" s="38" t="s">
        <v>74</v>
      </c>
    </row>
    <row r="23" spans="1:38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Setting'!$B$4)*1000000)+$V$2</f>
        <v>1920000002.55</v>
      </c>
      <c r="M23" s="39">
        <v>150000</v>
      </c>
      <c r="N23" s="39">
        <v>30000000</v>
      </c>
      <c r="O23" s="54">
        <v>1000000000</v>
      </c>
      <c r="P23" s="53">
        <f>((R23-'Frequency Range Setting'!$B$4)*1000000)--$V$2</f>
        <v>1895000002.55</v>
      </c>
      <c r="Q23" s="39">
        <v>12750000000</v>
      </c>
      <c r="R23" s="55">
        <f t="shared" si="0"/>
        <v>1907.5</v>
      </c>
      <c r="S23" s="73">
        <v>5.03</v>
      </c>
      <c r="T23" s="74">
        <v>5.26</v>
      </c>
      <c r="U23" s="71"/>
      <c r="V23" s="69"/>
      <c r="AB23" s="38" t="s">
        <v>60</v>
      </c>
      <c r="AC23" s="38" t="s">
        <v>74</v>
      </c>
      <c r="AD23" s="38" t="s">
        <v>74</v>
      </c>
      <c r="AE23" s="38" t="s">
        <v>74</v>
      </c>
      <c r="AF23" s="38" t="s">
        <v>74</v>
      </c>
      <c r="AG23" s="38" t="s">
        <v>74</v>
      </c>
      <c r="AH23" s="38" t="s">
        <v>75</v>
      </c>
      <c r="AI23" s="38" t="s">
        <v>76</v>
      </c>
      <c r="AJ23" s="38" t="s">
        <v>76</v>
      </c>
      <c r="AK23" s="38" t="s">
        <v>77</v>
      </c>
      <c r="AL23" s="38" t="s">
        <v>74</v>
      </c>
    </row>
    <row r="24" spans="1:38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Setting'!$B$4)*1000000)+$V$2</f>
        <v>1920000002.55</v>
      </c>
      <c r="M24" s="39">
        <v>150000</v>
      </c>
      <c r="N24" s="39">
        <v>30000000</v>
      </c>
      <c r="O24" s="54">
        <v>1000000000</v>
      </c>
      <c r="P24" s="53">
        <f>((R24-'Frequency Range Setting'!$B$4)*1000000)--$V$2</f>
        <v>1895000002.55</v>
      </c>
      <c r="Q24" s="39">
        <v>12750000000</v>
      </c>
      <c r="R24" s="55">
        <f t="shared" si="0"/>
        <v>1907.5</v>
      </c>
      <c r="S24" s="73">
        <v>5.03</v>
      </c>
      <c r="T24" s="74">
        <v>5.26</v>
      </c>
      <c r="U24" s="71"/>
      <c r="V24" s="69"/>
      <c r="AB24" s="38" t="s">
        <v>61</v>
      </c>
      <c r="AC24" s="38" t="s">
        <v>74</v>
      </c>
      <c r="AD24" s="38" t="s">
        <v>74</v>
      </c>
      <c r="AE24" s="38" t="s">
        <v>74</v>
      </c>
      <c r="AF24" s="38" t="s">
        <v>74</v>
      </c>
      <c r="AG24" s="38" t="s">
        <v>74</v>
      </c>
      <c r="AH24" s="38" t="s">
        <v>75</v>
      </c>
      <c r="AI24" s="38" t="s">
        <v>76</v>
      </c>
      <c r="AJ24" s="38" t="s">
        <v>76</v>
      </c>
      <c r="AK24" s="38" t="s">
        <v>77</v>
      </c>
      <c r="AL24" s="38" t="s">
        <v>74</v>
      </c>
    </row>
    <row r="25" spans="1:38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Setting'!$B$4)*1000000)+$V$2</f>
        <v>1920000002.55</v>
      </c>
      <c r="M25" s="39">
        <v>150000</v>
      </c>
      <c r="N25" s="39">
        <v>30000000</v>
      </c>
      <c r="O25" s="54">
        <v>1000000000</v>
      </c>
      <c r="P25" s="53">
        <f>((R25-'Frequency Range Setting'!$B$4)*1000000)--$V$2</f>
        <v>1895000002.55</v>
      </c>
      <c r="Q25" s="39">
        <v>12750000000</v>
      </c>
      <c r="R25" s="55">
        <f t="shared" si="0"/>
        <v>1907.5</v>
      </c>
      <c r="S25" s="73">
        <v>5.03</v>
      </c>
      <c r="T25" s="74">
        <v>5.26</v>
      </c>
      <c r="U25" s="71"/>
      <c r="V25" s="69"/>
      <c r="AC25" s="38" t="s">
        <v>74</v>
      </c>
      <c r="AD25" s="38" t="s">
        <v>74</v>
      </c>
      <c r="AE25" s="38" t="s">
        <v>74</v>
      </c>
      <c r="AF25" s="38" t="s">
        <v>74</v>
      </c>
      <c r="AG25" s="38" t="s">
        <v>74</v>
      </c>
      <c r="AH25" s="38" t="s">
        <v>75</v>
      </c>
      <c r="AI25" s="38" t="s">
        <v>76</v>
      </c>
      <c r="AJ25" s="38" t="s">
        <v>76</v>
      </c>
      <c r="AK25" s="38" t="s">
        <v>77</v>
      </c>
      <c r="AL25" s="38" t="s">
        <v>74</v>
      </c>
    </row>
    <row r="26" spans="1:38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Setting'!$B$7)*1000000)+$V$2</f>
        <v>1935000002.55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Setting'!$B$7)*1000000)-$V$2</f>
        <v>1864999997.45</v>
      </c>
      <c r="Q26" s="39">
        <v>12750000000</v>
      </c>
      <c r="R26" s="55">
        <f t="shared" si="0"/>
        <v>1900</v>
      </c>
      <c r="S26" s="73">
        <v>5.01</v>
      </c>
      <c r="T26" s="74">
        <v>5.24</v>
      </c>
      <c r="U26" s="71"/>
      <c r="V26" s="69"/>
      <c r="AB26" s="38" t="s">
        <v>62</v>
      </c>
      <c r="AC26" s="38" t="s">
        <v>74</v>
      </c>
      <c r="AD26" s="38" t="s">
        <v>74</v>
      </c>
      <c r="AE26" s="38" t="s">
        <v>74</v>
      </c>
      <c r="AF26" s="38" t="s">
        <v>74</v>
      </c>
      <c r="AG26" s="38" t="s">
        <v>74</v>
      </c>
      <c r="AH26" s="38" t="s">
        <v>75</v>
      </c>
      <c r="AI26" s="38" t="s">
        <v>76</v>
      </c>
      <c r="AJ26" s="38" t="s">
        <v>76</v>
      </c>
      <c r="AK26" s="38" t="s">
        <v>77</v>
      </c>
      <c r="AL26" s="38" t="s">
        <v>74</v>
      </c>
    </row>
    <row r="27" spans="1:38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Setting'!$B$7)*1000000)+$V$2</f>
        <v>1935000002.55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Setting'!$B$7)*1000000)-$V$2</f>
        <v>1864999997.45</v>
      </c>
      <c r="Q27" s="39">
        <v>12750000000</v>
      </c>
      <c r="R27" s="55">
        <f t="shared" si="0"/>
        <v>1900</v>
      </c>
      <c r="S27" s="73">
        <v>5.01</v>
      </c>
      <c r="T27" s="74">
        <v>5.24</v>
      </c>
      <c r="U27" s="71"/>
      <c r="V27" s="69"/>
      <c r="AB27" s="38" t="s">
        <v>63</v>
      </c>
      <c r="AC27" s="38" t="s">
        <v>74</v>
      </c>
      <c r="AD27" s="38" t="s">
        <v>74</v>
      </c>
      <c r="AE27" s="38" t="s">
        <v>74</v>
      </c>
      <c r="AF27" s="38" t="s">
        <v>74</v>
      </c>
      <c r="AG27" s="38" t="s">
        <v>74</v>
      </c>
      <c r="AH27" s="38" t="s">
        <v>75</v>
      </c>
      <c r="AI27" s="38" t="s">
        <v>76</v>
      </c>
      <c r="AJ27" s="38" t="s">
        <v>76</v>
      </c>
      <c r="AK27" s="38" t="s">
        <v>77</v>
      </c>
      <c r="AL27" s="38" t="s">
        <v>74</v>
      </c>
    </row>
    <row r="28" spans="1:38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Setting'!$B$7)*1000000)+$V$2</f>
        <v>1935000002.55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Setting'!$B$7)*1000000)-$V$2</f>
        <v>1864999997.45</v>
      </c>
      <c r="Q28" s="39">
        <v>12750000000</v>
      </c>
      <c r="R28" s="55">
        <f t="shared" si="0"/>
        <v>1900</v>
      </c>
      <c r="S28" s="73">
        <v>5.01</v>
      </c>
      <c r="T28" s="74">
        <v>5.24</v>
      </c>
      <c r="U28" s="71"/>
      <c r="V28" s="69"/>
      <c r="AC28" s="38" t="s">
        <v>74</v>
      </c>
      <c r="AD28" s="38" t="s">
        <v>74</v>
      </c>
      <c r="AE28" s="38" t="s">
        <v>74</v>
      </c>
      <c r="AF28" s="38" t="s">
        <v>74</v>
      </c>
      <c r="AG28" s="38" t="s">
        <v>74</v>
      </c>
      <c r="AH28" s="38" t="s">
        <v>75</v>
      </c>
      <c r="AI28" s="38" t="s">
        <v>76</v>
      </c>
      <c r="AJ28" s="38" t="s">
        <v>76</v>
      </c>
      <c r="AK28" s="38" t="s">
        <v>77</v>
      </c>
      <c r="AL28" s="38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V28"/>
  <sheetViews>
    <sheetView topLeftCell="D1" zoomScale="90" zoomScaleNormal="90" workbookViewId="0">
      <selection activeCell="S3" sqref="S3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  <col min="19" max="20" width="13.85546875" style="79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94</v>
      </c>
      <c r="U1" s="67" t="s">
        <v>89</v>
      </c>
      <c r="V1" s="67" t="s">
        <v>90</v>
      </c>
    </row>
    <row r="2" spans="1:22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((R2+'Frequency Range Setting'!$B$2)*1000000)+$V$2</f>
        <v>1714699999.9999998</v>
      </c>
      <c r="M2" s="39">
        <v>150000</v>
      </c>
      <c r="N2" s="39">
        <v>30000000</v>
      </c>
      <c r="O2" s="39">
        <v>1000000000</v>
      </c>
      <c r="P2" s="53">
        <f>((R2-'Frequency Range Setting'!$B$2)*1000000)-$V$2</f>
        <v>1706699999.9999998</v>
      </c>
      <c r="Q2" s="39">
        <v>12750000000</v>
      </c>
      <c r="R2" s="57">
        <f>C2-400</f>
        <v>1710.6999999999998</v>
      </c>
      <c r="S2" s="78">
        <v>4.47</v>
      </c>
      <c r="T2" s="78">
        <v>5.61</v>
      </c>
      <c r="U2">
        <v>1000000</v>
      </c>
      <c r="V2">
        <f>U2/2</f>
        <v>500000</v>
      </c>
    </row>
    <row r="3" spans="1:22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((R3+'Frequency Range Setting'!$B$2)*1000000)+$V$2</f>
        <v>1714699999.9999998</v>
      </c>
      <c r="M3" s="39">
        <v>150000</v>
      </c>
      <c r="N3" s="39">
        <v>30000000</v>
      </c>
      <c r="O3" s="39">
        <v>1000000000</v>
      </c>
      <c r="P3" s="53">
        <f>((R3-'Frequency Range Setting'!$B$2)*1000000)-$V$2</f>
        <v>1706699999.9999998</v>
      </c>
      <c r="Q3" s="39">
        <v>12750000000</v>
      </c>
      <c r="R3" s="57">
        <f t="shared" ref="R3:R28" si="0">C3-400</f>
        <v>1710.6999999999998</v>
      </c>
      <c r="S3" s="78">
        <v>4.47</v>
      </c>
      <c r="T3" s="78">
        <v>5.61</v>
      </c>
    </row>
    <row r="4" spans="1:22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((R4+'Frequency Range Setting'!$B$2)*1000000)+$V$2</f>
        <v>1714699999.9999998</v>
      </c>
      <c r="M4" s="39">
        <v>150000</v>
      </c>
      <c r="N4" s="39">
        <v>30000000</v>
      </c>
      <c r="O4" s="39">
        <v>1000000000</v>
      </c>
      <c r="P4" s="53">
        <f>((R4-'Frequency Range Setting'!$B$2)*1000000)-$V$2</f>
        <v>1706699999.9999998</v>
      </c>
      <c r="Q4" s="39">
        <v>12750000000</v>
      </c>
      <c r="R4" s="57">
        <f t="shared" si="0"/>
        <v>1710.6999999999998</v>
      </c>
      <c r="S4" s="78">
        <v>4.47</v>
      </c>
      <c r="T4" s="78">
        <v>5.61</v>
      </c>
    </row>
    <row r="5" spans="1:22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((R5+'Frequency Range Setting'!$B$4)*1000000)+$V$2</f>
        <v>1725500000</v>
      </c>
      <c r="M5" s="39">
        <v>150000</v>
      </c>
      <c r="N5" s="39">
        <v>30000000</v>
      </c>
      <c r="O5" s="39">
        <v>1000000000</v>
      </c>
      <c r="P5" s="53">
        <f>((R5-'Frequency Range Setting'!$B$4)*1000000)-$V$2</f>
        <v>1699500000</v>
      </c>
      <c r="Q5" s="39">
        <v>12750000000</v>
      </c>
      <c r="R5" s="57">
        <f t="shared" si="0"/>
        <v>1712.5</v>
      </c>
      <c r="S5" s="78">
        <v>4.4800000000000004</v>
      </c>
      <c r="T5" s="78">
        <v>5.62</v>
      </c>
    </row>
    <row r="6" spans="1:22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((R6+'Frequency Range Setting'!$B$4)*1000000)+$V$2</f>
        <v>1725500000</v>
      </c>
      <c r="M6" s="39">
        <v>150000</v>
      </c>
      <c r="N6" s="39">
        <v>30000000</v>
      </c>
      <c r="O6" s="39">
        <v>1000000000</v>
      </c>
      <c r="P6" s="53">
        <f>((R6-'Frequency Range Setting'!$B$4)*1000000)-$V$2</f>
        <v>1699500000</v>
      </c>
      <c r="Q6" s="39">
        <v>12750000000</v>
      </c>
      <c r="R6" s="57">
        <f t="shared" si="0"/>
        <v>1712.5</v>
      </c>
      <c r="S6" s="78">
        <v>4.4800000000000004</v>
      </c>
      <c r="T6" s="78">
        <v>5.62</v>
      </c>
    </row>
    <row r="7" spans="1:22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((R7+'Frequency Range Setting'!$B$4)*1000000)+$V$2</f>
        <v>1725500000</v>
      </c>
      <c r="M7" s="39">
        <v>150000</v>
      </c>
      <c r="N7" s="39">
        <v>30000000</v>
      </c>
      <c r="O7" s="39">
        <v>1000000000</v>
      </c>
      <c r="P7" s="53">
        <f>((R7-'Frequency Range Setting'!$B$4)*1000000)-$V$2</f>
        <v>1699500000</v>
      </c>
      <c r="Q7" s="39">
        <v>12750000000</v>
      </c>
      <c r="R7" s="57">
        <f t="shared" si="0"/>
        <v>1712.5</v>
      </c>
      <c r="S7" s="78">
        <v>4.4800000000000004</v>
      </c>
      <c r="T7" s="78">
        <v>5.62</v>
      </c>
    </row>
    <row r="8" spans="1:22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((R8+'Frequency Range Setting'!$B$7)*1000000)+$V$2</f>
        <v>1755500000</v>
      </c>
      <c r="M8" s="39">
        <v>150000</v>
      </c>
      <c r="N8" s="39">
        <v>30000000</v>
      </c>
      <c r="O8" s="39">
        <v>1000000000</v>
      </c>
      <c r="P8" s="53">
        <f>((R8-'Frequency Range Setting'!$B$7)*1000000)-$V$2</f>
        <v>1684500000</v>
      </c>
      <c r="Q8" s="39">
        <v>12750000000</v>
      </c>
      <c r="R8" s="57">
        <f t="shared" si="0"/>
        <v>1720</v>
      </c>
      <c r="S8" s="78">
        <v>4.5</v>
      </c>
      <c r="T8" s="78">
        <v>5.64</v>
      </c>
    </row>
    <row r="9" spans="1:22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((R9+'Frequency Range Setting'!$B$7)*1000000)+$V$2</f>
        <v>1755500000</v>
      </c>
      <c r="M9" s="39">
        <v>150000</v>
      </c>
      <c r="N9" s="39">
        <v>30000000</v>
      </c>
      <c r="O9" s="39">
        <v>1000000000</v>
      </c>
      <c r="P9" s="53">
        <f>((R9-'Frequency Range Setting'!$B$7)*1000000)-$V$2</f>
        <v>1684500000</v>
      </c>
      <c r="Q9" s="39">
        <v>12750000000</v>
      </c>
      <c r="R9" s="57">
        <f t="shared" si="0"/>
        <v>1720</v>
      </c>
      <c r="S9" s="78">
        <v>4.5</v>
      </c>
      <c r="T9" s="78">
        <v>5.64</v>
      </c>
    </row>
    <row r="10" spans="1:22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((R10+'Frequency Range Setting'!$B$7)*1000000)+$V$2</f>
        <v>1755500000</v>
      </c>
      <c r="M10" s="39">
        <v>150000</v>
      </c>
      <c r="N10" s="39">
        <v>30000000</v>
      </c>
      <c r="O10" s="39">
        <v>1000000000</v>
      </c>
      <c r="P10" s="53">
        <f>((R10-'Frequency Range Setting'!$B$7)*1000000)-$V$2</f>
        <v>1684500000</v>
      </c>
      <c r="Q10" s="39">
        <v>12750000000</v>
      </c>
      <c r="R10" s="57">
        <f t="shared" si="0"/>
        <v>1720</v>
      </c>
      <c r="S10" s="78">
        <v>4.5</v>
      </c>
      <c r="T10" s="78">
        <v>5.64</v>
      </c>
    </row>
    <row r="11" spans="1:22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((R11+'Frequency Range Setting'!$B$2)*1000000)+$V$2</f>
        <v>1736500000</v>
      </c>
      <c r="M11" s="39">
        <v>150000</v>
      </c>
      <c r="N11" s="39">
        <v>30000000</v>
      </c>
      <c r="O11" s="39">
        <v>1000000000</v>
      </c>
      <c r="P11" s="53">
        <f>((R11-'Frequency Range Setting'!$B$2)*1000000)-$V$2</f>
        <v>1728500000</v>
      </c>
      <c r="Q11" s="39">
        <v>12750000000</v>
      </c>
      <c r="R11" s="57">
        <f t="shared" si="0"/>
        <v>1732.5</v>
      </c>
      <c r="S11" s="78">
        <v>4.53</v>
      </c>
      <c r="T11" s="78">
        <v>5.68</v>
      </c>
    </row>
    <row r="12" spans="1:22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((R12+'Frequency Range Setting'!$B$2)*1000000)+$V$2</f>
        <v>1736500000</v>
      </c>
      <c r="M12" s="39">
        <v>150000</v>
      </c>
      <c r="N12" s="39">
        <v>30000000</v>
      </c>
      <c r="O12" s="39">
        <v>1000000000</v>
      </c>
      <c r="P12" s="53">
        <f>((R12-'Frequency Range Setting'!$B$2)*1000000)-$V$2</f>
        <v>1728500000</v>
      </c>
      <c r="Q12" s="39">
        <v>12750000000</v>
      </c>
      <c r="R12" s="57">
        <f t="shared" si="0"/>
        <v>1732.5</v>
      </c>
      <c r="S12" s="78">
        <v>4.53</v>
      </c>
      <c r="T12" s="78">
        <v>5.68</v>
      </c>
    </row>
    <row r="13" spans="1:22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((R13+'Frequency Range Setting'!$B$2)*1000000)+$V$2</f>
        <v>1736500000</v>
      </c>
      <c r="M13" s="39">
        <v>150000</v>
      </c>
      <c r="N13" s="39">
        <v>30000000</v>
      </c>
      <c r="O13" s="39">
        <v>1000000000</v>
      </c>
      <c r="P13" s="53">
        <f>((R13-'Frequency Range Setting'!$B$2)*1000000)-$V$2</f>
        <v>1728500000</v>
      </c>
      <c r="Q13" s="39">
        <v>12750000000</v>
      </c>
      <c r="R13" s="57">
        <f t="shared" si="0"/>
        <v>1732.5</v>
      </c>
      <c r="S13" s="78">
        <v>4.53</v>
      </c>
      <c r="T13" s="78">
        <v>5.68</v>
      </c>
    </row>
    <row r="14" spans="1:22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((R14+'Frequency Range Setting'!$B$4)*1000000)+$V$2</f>
        <v>1745500000</v>
      </c>
      <c r="M14" s="39">
        <v>150000</v>
      </c>
      <c r="N14" s="39">
        <v>30000000</v>
      </c>
      <c r="O14" s="39">
        <v>1000000000</v>
      </c>
      <c r="P14" s="53">
        <f>((R14-'Frequency Range Setting'!$B$4)*1000000)-$V$2</f>
        <v>1719500000</v>
      </c>
      <c r="Q14" s="39">
        <v>12750000000</v>
      </c>
      <c r="R14" s="57">
        <f t="shared" si="0"/>
        <v>1732.5</v>
      </c>
      <c r="S14" s="78">
        <v>4.53</v>
      </c>
      <c r="T14" s="78">
        <v>5.68</v>
      </c>
    </row>
    <row r="15" spans="1:22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((R15+'Frequency Range Setting'!$B$4)*1000000)+$V$2</f>
        <v>1745500000</v>
      </c>
      <c r="M15" s="39">
        <v>150000</v>
      </c>
      <c r="N15" s="39">
        <v>30000000</v>
      </c>
      <c r="O15" s="39">
        <v>1000000000</v>
      </c>
      <c r="P15" s="53">
        <f>((R15-'Frequency Range Setting'!$B$4)*1000000)-$V$2</f>
        <v>1719500000</v>
      </c>
      <c r="Q15" s="39">
        <v>12750000000</v>
      </c>
      <c r="R15" s="57">
        <f t="shared" si="0"/>
        <v>1732.5</v>
      </c>
      <c r="S15" s="78">
        <v>4.53</v>
      </c>
      <c r="T15" s="78">
        <v>5.68</v>
      </c>
    </row>
    <row r="16" spans="1:22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((R16+'Frequency Range Setting'!$B$4)*1000000)+$V$2</f>
        <v>1745500000</v>
      </c>
      <c r="M16" s="39">
        <v>150000</v>
      </c>
      <c r="N16" s="39">
        <v>30000000</v>
      </c>
      <c r="O16" s="39">
        <v>1000000000</v>
      </c>
      <c r="P16" s="53">
        <f>((R16-'Frequency Range Setting'!$B$4)*1000000)-$V$2</f>
        <v>1719500000</v>
      </c>
      <c r="Q16" s="39">
        <v>12750000000</v>
      </c>
      <c r="R16" s="57">
        <f t="shared" si="0"/>
        <v>1732.5</v>
      </c>
      <c r="S16" s="78">
        <v>4.53</v>
      </c>
      <c r="T16" s="78">
        <v>5.68</v>
      </c>
    </row>
    <row r="17" spans="1:20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((R17+'Frequency Range Setting'!$B$7)*1000000)+$V$2</f>
        <v>1768000000</v>
      </c>
      <c r="M17" s="39">
        <v>150000</v>
      </c>
      <c r="N17" s="39">
        <v>30000000</v>
      </c>
      <c r="O17" s="39">
        <v>1000000000</v>
      </c>
      <c r="P17" s="53">
        <f>((R17-'Frequency Range Setting'!$B$7)*1000000)-$V$2</f>
        <v>1697000000</v>
      </c>
      <c r="Q17" s="39">
        <v>12750000000</v>
      </c>
      <c r="R17" s="57">
        <f t="shared" si="0"/>
        <v>1732.5</v>
      </c>
      <c r="S17" s="78">
        <v>4.53</v>
      </c>
      <c r="T17" s="78">
        <v>5.68</v>
      </c>
    </row>
    <row r="18" spans="1:20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((R18+'Frequency Range Setting'!$B$7)*1000000)+$V$2</f>
        <v>1768000000</v>
      </c>
      <c r="M18" s="39">
        <v>150000</v>
      </c>
      <c r="N18" s="39">
        <v>30000000</v>
      </c>
      <c r="O18" s="39">
        <v>1000000000</v>
      </c>
      <c r="P18" s="53">
        <f>((R18-'Frequency Range Setting'!$B$7)*1000000)-$V$2</f>
        <v>1697000000</v>
      </c>
      <c r="Q18" s="39">
        <v>12750000000</v>
      </c>
      <c r="R18" s="57">
        <f t="shared" si="0"/>
        <v>1732.5</v>
      </c>
      <c r="S18" s="78">
        <v>4.53</v>
      </c>
      <c r="T18" s="78">
        <v>5.68</v>
      </c>
    </row>
    <row r="19" spans="1:20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((R19+'Frequency Range Setting'!$B$7)*1000000)+$V$2</f>
        <v>1768000000</v>
      </c>
      <c r="M19" s="39">
        <v>150000</v>
      </c>
      <c r="N19" s="39">
        <v>30000000</v>
      </c>
      <c r="O19" s="39">
        <v>1000000000</v>
      </c>
      <c r="P19" s="53">
        <f>((R19-'Frequency Range Setting'!$B$7)*1000000)-$V$2</f>
        <v>1697000000</v>
      </c>
      <c r="Q19" s="39">
        <v>12750000000</v>
      </c>
      <c r="R19" s="57">
        <f t="shared" si="0"/>
        <v>1732.5</v>
      </c>
      <c r="S19" s="78">
        <v>4.53</v>
      </c>
      <c r="T19" s="78">
        <v>5.68</v>
      </c>
    </row>
    <row r="20" spans="1:20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((R20+'Frequency Range Setting'!$B$2)*1000000)+$V$2</f>
        <v>1758300000.0000002</v>
      </c>
      <c r="M20" s="39">
        <v>150000</v>
      </c>
      <c r="N20" s="39">
        <v>30000000</v>
      </c>
      <c r="O20" s="39">
        <v>1000000000</v>
      </c>
      <c r="P20" s="53">
        <f>((R20-'Frequency Range Setting'!$B$2)*1000000)-$V$2</f>
        <v>1750300000.0000002</v>
      </c>
      <c r="Q20" s="39">
        <v>12750000000</v>
      </c>
      <c r="R20" s="57">
        <f t="shared" si="0"/>
        <v>1754.3000000000002</v>
      </c>
      <c r="S20" s="78">
        <v>4.5999999999999996</v>
      </c>
      <c r="T20" s="78">
        <v>5.74</v>
      </c>
    </row>
    <row r="21" spans="1:20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((R21+'Frequency Range Setting'!$B$2)*1000000)+$V$2</f>
        <v>1758300000.0000002</v>
      </c>
      <c r="M21" s="39">
        <v>150000</v>
      </c>
      <c r="N21" s="39">
        <v>30000000</v>
      </c>
      <c r="O21" s="39">
        <v>1000000000</v>
      </c>
      <c r="P21" s="53">
        <f>((R21-'Frequency Range Setting'!$B$2)*1000000)-$V$2</f>
        <v>1750300000.0000002</v>
      </c>
      <c r="Q21" s="39">
        <v>12750000000</v>
      </c>
      <c r="R21" s="57">
        <f t="shared" si="0"/>
        <v>1754.3000000000002</v>
      </c>
      <c r="S21" s="78">
        <v>4.5999999999999996</v>
      </c>
      <c r="T21" s="78">
        <v>5.74</v>
      </c>
    </row>
    <row r="22" spans="1:20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((R22+'Frequency Range Setting'!$B$2)*1000000)+$V$2</f>
        <v>1758300000.0000002</v>
      </c>
      <c r="M22" s="39">
        <v>150000</v>
      </c>
      <c r="N22" s="39">
        <v>30000000</v>
      </c>
      <c r="O22" s="39">
        <v>1000000000</v>
      </c>
      <c r="P22" s="53">
        <f>((R22-'Frequency Range Setting'!$B$2)*1000000)-$V$2</f>
        <v>1750300000.0000002</v>
      </c>
      <c r="Q22" s="39">
        <v>12750000000</v>
      </c>
      <c r="R22" s="57">
        <f t="shared" si="0"/>
        <v>1754.3000000000002</v>
      </c>
      <c r="S22" s="78">
        <v>4.5999999999999996</v>
      </c>
      <c r="T22" s="78">
        <v>5.74</v>
      </c>
    </row>
    <row r="23" spans="1:20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((R23+'Frequency Range Setting'!$B$4)*1000000)+$V$2</f>
        <v>1765500000</v>
      </c>
      <c r="M23" s="39">
        <v>150000</v>
      </c>
      <c r="N23" s="39">
        <v>30000000</v>
      </c>
      <c r="O23" s="39">
        <v>1000000000</v>
      </c>
      <c r="P23" s="53">
        <f>((R23-'Frequency Range Setting'!$B$4)*1000000)-$V$2</f>
        <v>1739500000</v>
      </c>
      <c r="Q23" s="39">
        <v>12750000000</v>
      </c>
      <c r="R23" s="57">
        <f t="shared" si="0"/>
        <v>1752.5</v>
      </c>
      <c r="S23" s="78">
        <v>4.59</v>
      </c>
      <c r="T23" s="78">
        <v>5.73</v>
      </c>
    </row>
    <row r="24" spans="1:20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((R24+'Frequency Range Setting'!$B$4)*1000000)+$V$2</f>
        <v>1765500000</v>
      </c>
      <c r="M24" s="39">
        <v>150000</v>
      </c>
      <c r="N24" s="39">
        <v>30000000</v>
      </c>
      <c r="O24" s="39">
        <v>1000000000</v>
      </c>
      <c r="P24" s="53">
        <f>((R24-'Frequency Range Setting'!$B$4)*1000000)-$V$2</f>
        <v>1739500000</v>
      </c>
      <c r="Q24" s="39">
        <v>12750000000</v>
      </c>
      <c r="R24" s="57">
        <f t="shared" si="0"/>
        <v>1752.5</v>
      </c>
      <c r="S24" s="78">
        <v>4.59</v>
      </c>
      <c r="T24" s="78">
        <v>5.73</v>
      </c>
    </row>
    <row r="25" spans="1:20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((R25+'Frequency Range Setting'!$B$4)*1000000)+$V$2</f>
        <v>1765500000</v>
      </c>
      <c r="M25" s="39">
        <v>150000</v>
      </c>
      <c r="N25" s="39">
        <v>30000000</v>
      </c>
      <c r="O25" s="39">
        <v>1000000000</v>
      </c>
      <c r="P25" s="53">
        <f>((R25-'Frequency Range Setting'!$B$4)*1000000)-$V$2</f>
        <v>1739500000</v>
      </c>
      <c r="Q25" s="39">
        <v>12750000000</v>
      </c>
      <c r="R25" s="57">
        <f t="shared" si="0"/>
        <v>1752.5</v>
      </c>
      <c r="S25" s="78">
        <v>4.59</v>
      </c>
      <c r="T25" s="78">
        <v>5.73</v>
      </c>
    </row>
    <row r="26" spans="1:20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((R26+'Frequency Range Setting'!$B$7)*1000000)+$V$2</f>
        <v>1780500000</v>
      </c>
      <c r="M26" s="39">
        <v>150000</v>
      </c>
      <c r="N26" s="39">
        <v>30000000</v>
      </c>
      <c r="O26" s="39">
        <v>1000000000</v>
      </c>
      <c r="P26" s="53">
        <f>((R26-'Frequency Range Setting'!$B$7)*1000000)-$V$2</f>
        <v>1709500000</v>
      </c>
      <c r="Q26" s="39">
        <v>12750000000</v>
      </c>
      <c r="R26" s="57">
        <f t="shared" si="0"/>
        <v>1745</v>
      </c>
      <c r="S26" s="78">
        <v>4.57</v>
      </c>
      <c r="T26" s="78">
        <v>5.71</v>
      </c>
    </row>
    <row r="27" spans="1:20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((R27+'Frequency Range Setting'!$B$7)*1000000)+$V$2</f>
        <v>1780500000</v>
      </c>
      <c r="M27" s="39">
        <v>150000</v>
      </c>
      <c r="N27" s="39">
        <v>30000000</v>
      </c>
      <c r="O27" s="39">
        <v>1000000000</v>
      </c>
      <c r="P27" s="53">
        <f>((R27-'Frequency Range Setting'!$B$7)*1000000)-$V$2</f>
        <v>1709500000</v>
      </c>
      <c r="Q27" s="39">
        <v>12750000000</v>
      </c>
      <c r="R27" s="57">
        <f t="shared" si="0"/>
        <v>1745</v>
      </c>
      <c r="S27" s="78">
        <v>4.57</v>
      </c>
      <c r="T27" s="78">
        <v>5.71</v>
      </c>
    </row>
    <row r="28" spans="1:20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((R28+'Frequency Range Setting'!$B$7)*1000000)+$V$2</f>
        <v>1780500000</v>
      </c>
      <c r="M28" s="39">
        <v>150000</v>
      </c>
      <c r="N28" s="39">
        <v>30000000</v>
      </c>
      <c r="O28" s="39">
        <v>1000000000</v>
      </c>
      <c r="P28" s="53">
        <f>((R28-'Frequency Range Setting'!$B$7)*1000000)-$V$2</f>
        <v>1709500000</v>
      </c>
      <c r="Q28" s="39">
        <v>12750000000</v>
      </c>
      <c r="R28" s="57">
        <f t="shared" si="0"/>
        <v>1745</v>
      </c>
      <c r="S28" s="78">
        <v>4.57</v>
      </c>
      <c r="T28" s="78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V60"/>
  <sheetViews>
    <sheetView topLeftCell="G1" zoomScale="90" zoomScaleNormal="90" workbookViewId="0">
      <selection activeCell="S5" sqref="S5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  <col min="19" max="20" width="12.85546875" style="79" customWidth="1"/>
  </cols>
  <sheetData>
    <row r="1" spans="1:22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49" t="s">
        <v>10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93</v>
      </c>
      <c r="U1" s="67" t="s">
        <v>89</v>
      </c>
      <c r="V1" s="67" t="s">
        <v>90</v>
      </c>
    </row>
    <row r="2" spans="1:22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5">
        <v>23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828250000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821150000</v>
      </c>
      <c r="P2" s="39">
        <v>1000000000</v>
      </c>
      <c r="Q2" s="39">
        <v>12750000000</v>
      </c>
      <c r="R2" s="57">
        <f>(C2-45)</f>
        <v>824.7</v>
      </c>
      <c r="S2" s="78">
        <v>1.93</v>
      </c>
      <c r="T2" s="78">
        <v>2.06</v>
      </c>
      <c r="U2">
        <v>100000</v>
      </c>
      <c r="V2">
        <f>U2/2</f>
        <v>50000</v>
      </c>
    </row>
    <row r="3" spans="1:22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5">
        <v>23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828250000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821150000</v>
      </c>
      <c r="P3" s="39">
        <v>1000000000</v>
      </c>
      <c r="Q3" s="39">
        <v>12750000000</v>
      </c>
      <c r="R3" s="57">
        <f t="shared" ref="R3:R28" si="0">(C3-45)</f>
        <v>824.7</v>
      </c>
      <c r="S3" s="78">
        <v>1.93</v>
      </c>
      <c r="T3" s="78">
        <v>2.06</v>
      </c>
    </row>
    <row r="4" spans="1:22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5">
        <v>23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828250000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821150000</v>
      </c>
      <c r="P4" s="39">
        <v>1000000000</v>
      </c>
      <c r="Q4" s="39">
        <v>12750000000</v>
      </c>
      <c r="R4" s="57">
        <f t="shared" si="0"/>
        <v>824.7</v>
      </c>
      <c r="S4" s="78">
        <v>1.93</v>
      </c>
      <c r="T4" s="78">
        <v>2.06</v>
      </c>
    </row>
    <row r="5" spans="1:22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5">
        <v>23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839050000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813950000</v>
      </c>
      <c r="P5" s="39">
        <v>1000000000</v>
      </c>
      <c r="Q5" s="39">
        <v>12750000000</v>
      </c>
      <c r="R5" s="57">
        <f t="shared" si="0"/>
        <v>826.5</v>
      </c>
      <c r="S5" s="78">
        <v>1.94</v>
      </c>
      <c r="T5" s="78">
        <v>2.0699999999999998</v>
      </c>
    </row>
    <row r="6" spans="1:22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5">
        <v>23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839050000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813950000</v>
      </c>
      <c r="P6" s="39">
        <v>1000000000</v>
      </c>
      <c r="Q6" s="39">
        <v>12750000000</v>
      </c>
      <c r="R6" s="57">
        <f t="shared" si="0"/>
        <v>826.5</v>
      </c>
      <c r="S6" s="78">
        <v>1.94</v>
      </c>
      <c r="T6" s="78">
        <v>2.0699999999999998</v>
      </c>
    </row>
    <row r="7" spans="1:22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5">
        <v>23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839050000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813950000</v>
      </c>
      <c r="P7" s="39">
        <v>1000000000</v>
      </c>
      <c r="Q7" s="39">
        <v>12750000000</v>
      </c>
      <c r="R7" s="57">
        <f t="shared" si="0"/>
        <v>826.5</v>
      </c>
      <c r="S7" s="78">
        <v>1.94</v>
      </c>
      <c r="T7" s="78">
        <v>2.0699999999999998</v>
      </c>
    </row>
    <row r="8" spans="1:22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5">
        <v>23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849050000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808950000</v>
      </c>
      <c r="P8" s="39">
        <v>1000000000</v>
      </c>
      <c r="Q8" s="39">
        <v>12750000000</v>
      </c>
      <c r="R8" s="57">
        <f t="shared" si="0"/>
        <v>829</v>
      </c>
      <c r="S8" s="78">
        <v>1.95</v>
      </c>
      <c r="T8" s="78">
        <v>2.08</v>
      </c>
    </row>
    <row r="9" spans="1:22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5">
        <v>23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849050000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808950000</v>
      </c>
      <c r="P9" s="39">
        <v>1000000000</v>
      </c>
      <c r="Q9" s="39">
        <v>12750000000</v>
      </c>
      <c r="R9" s="57">
        <f t="shared" si="0"/>
        <v>829</v>
      </c>
      <c r="S9" s="78">
        <v>1.95</v>
      </c>
      <c r="T9" s="78">
        <v>2.08</v>
      </c>
    </row>
    <row r="10" spans="1:22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5">
        <v>23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849050000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808950000</v>
      </c>
      <c r="P10" s="39">
        <v>1000000000</v>
      </c>
      <c r="Q10" s="39">
        <v>12750000000</v>
      </c>
      <c r="R10" s="57">
        <f t="shared" si="0"/>
        <v>829</v>
      </c>
      <c r="S10" s="78">
        <v>1.95</v>
      </c>
      <c r="T10" s="78">
        <v>2.08</v>
      </c>
    </row>
    <row r="11" spans="1:22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5">
        <v>23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840050000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832950000</v>
      </c>
      <c r="P11" s="39">
        <v>1000000000</v>
      </c>
      <c r="Q11" s="39">
        <v>12750000000</v>
      </c>
      <c r="R11" s="57">
        <f t="shared" si="0"/>
        <v>836.5</v>
      </c>
      <c r="S11" s="78">
        <v>1.97</v>
      </c>
      <c r="T11" s="78">
        <v>2.1</v>
      </c>
    </row>
    <row r="12" spans="1:22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5">
        <v>23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840050000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832950000</v>
      </c>
      <c r="P12" s="39">
        <v>1000000000</v>
      </c>
      <c r="Q12" s="39">
        <v>12750000000</v>
      </c>
      <c r="R12" s="57">
        <f t="shared" si="0"/>
        <v>836.5</v>
      </c>
      <c r="S12" s="78">
        <v>1.97</v>
      </c>
      <c r="T12" s="78">
        <v>2.1</v>
      </c>
    </row>
    <row r="13" spans="1:22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5">
        <v>23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840050000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832950000</v>
      </c>
      <c r="P13" s="39">
        <v>1000000000</v>
      </c>
      <c r="Q13" s="39">
        <v>12750000000</v>
      </c>
      <c r="R13" s="57">
        <f t="shared" si="0"/>
        <v>836.5</v>
      </c>
      <c r="S13" s="78">
        <v>1.97</v>
      </c>
      <c r="T13" s="78">
        <v>2.1</v>
      </c>
    </row>
    <row r="14" spans="1:22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5">
        <v>23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849050000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823950000</v>
      </c>
      <c r="P14" s="39">
        <v>1000000000</v>
      </c>
      <c r="Q14" s="39">
        <v>12750000000</v>
      </c>
      <c r="R14" s="57">
        <f t="shared" si="0"/>
        <v>836.5</v>
      </c>
      <c r="S14" s="78">
        <v>1.97</v>
      </c>
      <c r="T14" s="78">
        <v>2.1</v>
      </c>
    </row>
    <row r="15" spans="1:22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5">
        <v>23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849050000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823950000</v>
      </c>
      <c r="P15" s="39">
        <v>1000000000</v>
      </c>
      <c r="Q15" s="39">
        <v>12750000000</v>
      </c>
      <c r="R15" s="57">
        <f t="shared" si="0"/>
        <v>836.5</v>
      </c>
      <c r="S15" s="78">
        <v>1.97</v>
      </c>
      <c r="T15" s="78">
        <v>2.1</v>
      </c>
    </row>
    <row r="16" spans="1:22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5">
        <v>23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849050000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823950000</v>
      </c>
      <c r="P16" s="39">
        <v>1000000000</v>
      </c>
      <c r="Q16" s="39">
        <v>12750000000</v>
      </c>
      <c r="R16" s="57">
        <f t="shared" si="0"/>
        <v>836.5</v>
      </c>
      <c r="S16" s="78">
        <v>1.97</v>
      </c>
      <c r="T16" s="78">
        <v>2.1</v>
      </c>
    </row>
    <row r="17" spans="1:20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5">
        <v>23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856550000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816450000</v>
      </c>
      <c r="P17" s="39">
        <v>1000000000</v>
      </c>
      <c r="Q17" s="39">
        <v>12750000000</v>
      </c>
      <c r="R17" s="57">
        <f t="shared" si="0"/>
        <v>836.5</v>
      </c>
      <c r="S17" s="78">
        <v>1.97</v>
      </c>
      <c r="T17" s="78">
        <v>2.1</v>
      </c>
    </row>
    <row r="18" spans="1:20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5">
        <v>23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856550000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816450000</v>
      </c>
      <c r="P18" s="39">
        <v>1000000000</v>
      </c>
      <c r="Q18" s="39">
        <v>12750000000</v>
      </c>
      <c r="R18" s="57">
        <f t="shared" si="0"/>
        <v>836.5</v>
      </c>
      <c r="S18" s="78">
        <v>1.97</v>
      </c>
      <c r="T18" s="78">
        <v>2.1</v>
      </c>
    </row>
    <row r="19" spans="1:20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5">
        <v>23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856550000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816450000</v>
      </c>
      <c r="P19" s="39">
        <v>1000000000</v>
      </c>
      <c r="Q19" s="39">
        <v>12750000000</v>
      </c>
      <c r="R19" s="57">
        <f t="shared" si="0"/>
        <v>836.5</v>
      </c>
      <c r="S19" s="78">
        <v>1.97</v>
      </c>
      <c r="T19" s="78">
        <v>2.1</v>
      </c>
    </row>
    <row r="20" spans="1:20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5">
        <v>23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851850000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844750000</v>
      </c>
      <c r="P20" s="39">
        <v>1000000000</v>
      </c>
      <c r="Q20" s="39">
        <v>12750000000</v>
      </c>
      <c r="R20" s="57">
        <f t="shared" si="0"/>
        <v>848.3</v>
      </c>
      <c r="S20" s="78">
        <v>2.0099999999999998</v>
      </c>
      <c r="T20" s="78">
        <v>2.14</v>
      </c>
    </row>
    <row r="21" spans="1:20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5">
        <v>23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851850000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844750000</v>
      </c>
      <c r="P21" s="39">
        <v>1000000000</v>
      </c>
      <c r="Q21" s="39">
        <v>12750000000</v>
      </c>
      <c r="R21" s="57">
        <f t="shared" si="0"/>
        <v>848.3</v>
      </c>
      <c r="S21" s="78">
        <v>2.0099999999999998</v>
      </c>
      <c r="T21" s="78">
        <v>2.14</v>
      </c>
    </row>
    <row r="22" spans="1:20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5">
        <v>23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851850000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844750000</v>
      </c>
      <c r="P22" s="39">
        <v>1000000000</v>
      </c>
      <c r="Q22" s="39">
        <v>12750000000</v>
      </c>
      <c r="R22" s="57">
        <f t="shared" si="0"/>
        <v>848.3</v>
      </c>
      <c r="S22" s="78">
        <v>2.0099999999999998</v>
      </c>
      <c r="T22" s="78">
        <v>2.14</v>
      </c>
    </row>
    <row r="23" spans="1:20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5">
        <v>23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859050000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833950000</v>
      </c>
      <c r="P23" s="39">
        <v>1000000000</v>
      </c>
      <c r="Q23" s="39">
        <v>12750000000</v>
      </c>
      <c r="R23" s="57">
        <f t="shared" si="0"/>
        <v>846.5</v>
      </c>
      <c r="S23" s="78">
        <v>2</v>
      </c>
      <c r="T23" s="78">
        <v>2.13</v>
      </c>
    </row>
    <row r="24" spans="1:20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5">
        <v>23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859050000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833950000</v>
      </c>
      <c r="P24" s="39">
        <v>1000000000</v>
      </c>
      <c r="Q24" s="39">
        <v>12750000000</v>
      </c>
      <c r="R24" s="57">
        <f t="shared" si="0"/>
        <v>846.5</v>
      </c>
      <c r="S24" s="78">
        <v>2</v>
      </c>
      <c r="T24" s="78">
        <v>2.13</v>
      </c>
    </row>
    <row r="25" spans="1:20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5">
        <v>23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859050000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833950000</v>
      </c>
      <c r="P25" s="39">
        <v>1000000000</v>
      </c>
      <c r="Q25" s="39">
        <v>12750000000</v>
      </c>
      <c r="R25" s="57">
        <f t="shared" si="0"/>
        <v>846.5</v>
      </c>
      <c r="S25" s="78">
        <v>2</v>
      </c>
      <c r="T25" s="78">
        <v>2.13</v>
      </c>
    </row>
    <row r="26" spans="1:20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5">
        <v>23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864050000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823950000</v>
      </c>
      <c r="P26" s="39">
        <v>1000000000</v>
      </c>
      <c r="Q26" s="39">
        <v>12750000000</v>
      </c>
      <c r="R26" s="57">
        <f t="shared" si="0"/>
        <v>844</v>
      </c>
      <c r="S26" s="78">
        <v>1.99</v>
      </c>
      <c r="T26" s="78">
        <v>2.12</v>
      </c>
    </row>
    <row r="27" spans="1:20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5">
        <v>23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864050000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823950000</v>
      </c>
      <c r="P27" s="39">
        <v>1000000000</v>
      </c>
      <c r="Q27" s="39">
        <v>12750000000</v>
      </c>
      <c r="R27" s="57">
        <f t="shared" si="0"/>
        <v>844</v>
      </c>
      <c r="S27" s="78">
        <v>1.99</v>
      </c>
      <c r="T27" s="78">
        <v>2.12</v>
      </c>
    </row>
    <row r="28" spans="1:20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5">
        <v>23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864050000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823950000</v>
      </c>
      <c r="P28" s="39">
        <v>1000000000</v>
      </c>
      <c r="Q28" s="39">
        <v>12750000000</v>
      </c>
      <c r="R28" s="57">
        <f t="shared" si="0"/>
        <v>844</v>
      </c>
      <c r="S28" s="78">
        <v>1.99</v>
      </c>
      <c r="T28" s="78">
        <v>2.12</v>
      </c>
    </row>
    <row r="29" spans="1:20" x14ac:dyDescent="0.25">
      <c r="K29" s="2"/>
    </row>
    <row r="31" spans="1:20" x14ac:dyDescent="0.25">
      <c r="D31" s="27"/>
    </row>
    <row r="32" spans="1:20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V28"/>
  <sheetViews>
    <sheetView topLeftCell="H1" zoomScale="90" zoomScaleNormal="90" workbookViewId="0">
      <selection activeCell="K38" sqref="K38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6.5703125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  <col min="19" max="20" width="12.85546875" style="79" customWidth="1"/>
  </cols>
  <sheetData>
    <row r="1" spans="1:22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2" t="s">
        <v>5</v>
      </c>
      <c r="G1" s="61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91</v>
      </c>
      <c r="T1" s="77" t="s">
        <v>93</v>
      </c>
      <c r="U1" s="67" t="s">
        <v>89</v>
      </c>
      <c r="V1" s="67" t="s">
        <v>90</v>
      </c>
    </row>
    <row r="2" spans="1:22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Setting'!$B$2)*1000000)+$V$2</f>
        <v>703250000</v>
      </c>
      <c r="L2" s="39">
        <v>1000000000</v>
      </c>
      <c r="M2" s="39">
        <v>150000</v>
      </c>
      <c r="N2" s="39">
        <v>30000000</v>
      </c>
      <c r="O2" s="53">
        <f>((R2-'Frequency Range Setting'!$B$2)*1000000)-$V$2</f>
        <v>696150000</v>
      </c>
      <c r="P2" s="39">
        <v>1000000000</v>
      </c>
      <c r="Q2" s="39">
        <v>12750000000</v>
      </c>
      <c r="R2" s="57">
        <f>C2-30</f>
        <v>699.7</v>
      </c>
      <c r="S2" s="78">
        <v>1.58</v>
      </c>
      <c r="T2" s="78">
        <v>1.66</v>
      </c>
      <c r="U2">
        <v>100000</v>
      </c>
      <c r="V2">
        <f>U2/2</f>
        <v>50000</v>
      </c>
    </row>
    <row r="3" spans="1:22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Setting'!$B$2)*1000000)+$V$2</f>
        <v>703250000</v>
      </c>
      <c r="L3" s="39">
        <v>1000000000</v>
      </c>
      <c r="M3" s="39">
        <v>150000</v>
      </c>
      <c r="N3" s="39">
        <v>30000000</v>
      </c>
      <c r="O3" s="53">
        <f>((R3-'Frequency Range Setting'!$B$2)*1000000)-$V$2</f>
        <v>696150000</v>
      </c>
      <c r="P3" s="39">
        <v>1000000000</v>
      </c>
      <c r="Q3" s="39">
        <v>12750000000</v>
      </c>
      <c r="R3" s="57">
        <f t="shared" ref="R3:R28" si="0">C3-30</f>
        <v>699.7</v>
      </c>
      <c r="S3" s="78">
        <v>1.58</v>
      </c>
      <c r="T3" s="78">
        <v>1.66</v>
      </c>
    </row>
    <row r="4" spans="1:22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Setting'!$B$2)*1000000)+$V$2</f>
        <v>703250000</v>
      </c>
      <c r="L4" s="39">
        <v>1000000000</v>
      </c>
      <c r="M4" s="39">
        <v>150000</v>
      </c>
      <c r="N4" s="39">
        <v>30000000</v>
      </c>
      <c r="O4" s="53">
        <f>((R4-'Frequency Range Setting'!$B$2)*1000000)-$V$2</f>
        <v>696150000</v>
      </c>
      <c r="P4" s="39">
        <v>1000000000</v>
      </c>
      <c r="Q4" s="39">
        <v>12750000000</v>
      </c>
      <c r="R4" s="57">
        <f t="shared" si="0"/>
        <v>699.7</v>
      </c>
      <c r="S4" s="78">
        <v>1.58</v>
      </c>
      <c r="T4" s="78">
        <v>1.66</v>
      </c>
    </row>
    <row r="5" spans="1:22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52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714050000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688950000</v>
      </c>
      <c r="P5" s="39">
        <v>1000000000</v>
      </c>
      <c r="Q5" s="39">
        <v>12750000000</v>
      </c>
      <c r="R5" s="57">
        <f t="shared" si="0"/>
        <v>701.5</v>
      </c>
      <c r="S5" s="78">
        <v>1.59</v>
      </c>
      <c r="T5" s="78">
        <v>1.67</v>
      </c>
    </row>
    <row r="6" spans="1:22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52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714050000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688950000</v>
      </c>
      <c r="P6" s="39">
        <v>1000000000</v>
      </c>
      <c r="Q6" s="39">
        <v>12750000000</v>
      </c>
      <c r="R6" s="57">
        <f t="shared" si="0"/>
        <v>701.5</v>
      </c>
      <c r="S6" s="78">
        <v>1.59</v>
      </c>
      <c r="T6" s="78">
        <v>1.67</v>
      </c>
    </row>
    <row r="7" spans="1:22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52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714050000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688950000</v>
      </c>
      <c r="P7" s="39">
        <v>1000000000</v>
      </c>
      <c r="Q7" s="39">
        <v>12750000000</v>
      </c>
      <c r="R7" s="57">
        <f t="shared" si="0"/>
        <v>701.5</v>
      </c>
      <c r="S7" s="78">
        <v>1.59</v>
      </c>
      <c r="T7" s="78">
        <v>1.67</v>
      </c>
    </row>
    <row r="8" spans="1:22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52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((R8+'Frequency Range Setting'!$B$5)*1000000)+$V$2</f>
        <v>724050000</v>
      </c>
      <c r="L8" s="39">
        <v>1000000000</v>
      </c>
      <c r="M8" s="39">
        <v>150000</v>
      </c>
      <c r="N8" s="39">
        <v>30000000</v>
      </c>
      <c r="O8" s="53">
        <f>((R8-'Frequency Range Setting'!$B$5)*1000000)-$V$2</f>
        <v>683950000</v>
      </c>
      <c r="P8" s="39">
        <v>1000000000</v>
      </c>
      <c r="Q8" s="39">
        <v>12750000000</v>
      </c>
      <c r="R8" s="57">
        <f t="shared" si="0"/>
        <v>704</v>
      </c>
      <c r="S8" s="78">
        <v>1.6</v>
      </c>
      <c r="T8" s="78">
        <v>1.68</v>
      </c>
    </row>
    <row r="9" spans="1:22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52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((R9+'Frequency Range Setting'!$B$5)*1000000)+$V$2</f>
        <v>724050000</v>
      </c>
      <c r="L9" s="39">
        <v>1000000000</v>
      </c>
      <c r="M9" s="39">
        <v>150000</v>
      </c>
      <c r="N9" s="39">
        <v>30000000</v>
      </c>
      <c r="O9" s="53">
        <f>((R9-'Frequency Range Setting'!$B$5)*1000000)-$V$2</f>
        <v>683950000</v>
      </c>
      <c r="P9" s="39">
        <v>1000000000</v>
      </c>
      <c r="Q9" s="39">
        <v>12750000000</v>
      </c>
      <c r="R9" s="57">
        <f t="shared" si="0"/>
        <v>704</v>
      </c>
      <c r="S9" s="78">
        <v>1.6</v>
      </c>
      <c r="T9" s="78">
        <v>1.68</v>
      </c>
    </row>
    <row r="10" spans="1:22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52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((R10+'Frequency Range Setting'!$B$5)*1000000)+$V$2</f>
        <v>724050000</v>
      </c>
      <c r="L10" s="39">
        <v>1000000000</v>
      </c>
      <c r="M10" s="39">
        <v>150000</v>
      </c>
      <c r="N10" s="39">
        <v>30000000</v>
      </c>
      <c r="O10" s="53">
        <f>((R10-'Frequency Range Setting'!$B$5)*1000000)-$V$2</f>
        <v>683950000</v>
      </c>
      <c r="P10" s="39">
        <v>1000000000</v>
      </c>
      <c r="Q10" s="39">
        <v>12750000000</v>
      </c>
      <c r="R10" s="57">
        <f t="shared" si="0"/>
        <v>704</v>
      </c>
      <c r="S10" s="78">
        <v>1.6</v>
      </c>
      <c r="T10" s="78">
        <v>1.68</v>
      </c>
    </row>
    <row r="11" spans="1:22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43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Setting'!$B$2)*1000000)+$V$2</f>
        <v>711050000</v>
      </c>
      <c r="L11" s="39">
        <v>1000000000</v>
      </c>
      <c r="M11" s="39">
        <v>150000</v>
      </c>
      <c r="N11" s="39">
        <v>30000000</v>
      </c>
      <c r="O11" s="53">
        <f>((R11-'Frequency Range Setting'!$B$2)*1000000)-$V$2</f>
        <v>703950000</v>
      </c>
      <c r="P11" s="39">
        <v>1000000000</v>
      </c>
      <c r="Q11" s="39">
        <v>12750000000</v>
      </c>
      <c r="R11" s="57">
        <f t="shared" si="0"/>
        <v>707.5</v>
      </c>
      <c r="S11" s="78">
        <v>1.61</v>
      </c>
      <c r="T11" s="78">
        <v>1.69</v>
      </c>
    </row>
    <row r="12" spans="1:22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43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Setting'!$B$2)*1000000)+$V$2</f>
        <v>711050000</v>
      </c>
      <c r="L12" s="39">
        <v>1000000000</v>
      </c>
      <c r="M12" s="39">
        <v>150000</v>
      </c>
      <c r="N12" s="39">
        <v>30000000</v>
      </c>
      <c r="O12" s="53">
        <f>((R12-'Frequency Range Setting'!$B$2)*1000000)-$V$2</f>
        <v>703950000</v>
      </c>
      <c r="P12" s="39">
        <v>1000000000</v>
      </c>
      <c r="Q12" s="39">
        <v>12750000000</v>
      </c>
      <c r="R12" s="57">
        <f t="shared" si="0"/>
        <v>707.5</v>
      </c>
      <c r="S12" s="78">
        <v>1.61</v>
      </c>
      <c r="T12" s="78">
        <v>1.69</v>
      </c>
    </row>
    <row r="13" spans="1:22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43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Setting'!$B$2)*1000000)+$V$2</f>
        <v>711050000</v>
      </c>
      <c r="L13" s="39">
        <v>1000000000</v>
      </c>
      <c r="M13" s="39">
        <v>150000</v>
      </c>
      <c r="N13" s="39">
        <v>30000000</v>
      </c>
      <c r="O13" s="53">
        <f>((R13-'Frequency Range Setting'!$B$2)*1000000)-$V$2</f>
        <v>703950000</v>
      </c>
      <c r="P13" s="39">
        <v>1000000000</v>
      </c>
      <c r="Q13" s="39">
        <v>12750000000</v>
      </c>
      <c r="R13" s="57">
        <f t="shared" si="0"/>
        <v>707.5</v>
      </c>
      <c r="S13" s="78">
        <v>1.61</v>
      </c>
      <c r="T13" s="78">
        <v>1.69</v>
      </c>
    </row>
    <row r="14" spans="1:22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43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((R14+'Frequency Range Setting'!$B$4)*1000000)+$V$2</f>
        <v>720050000</v>
      </c>
      <c r="L14" s="39">
        <v>1000000000</v>
      </c>
      <c r="M14" s="39">
        <v>150000</v>
      </c>
      <c r="N14" s="39">
        <v>30000000</v>
      </c>
      <c r="O14" s="53">
        <f>((R14-'Frequency Range Setting'!$B$4)*1000000)-$V$2</f>
        <v>694950000</v>
      </c>
      <c r="P14" s="39">
        <v>1000000000</v>
      </c>
      <c r="Q14" s="39">
        <v>12750000000</v>
      </c>
      <c r="R14" s="57">
        <f t="shared" si="0"/>
        <v>707.5</v>
      </c>
      <c r="S14" s="78">
        <v>1.61</v>
      </c>
      <c r="T14" s="78">
        <v>1.69</v>
      </c>
    </row>
    <row r="15" spans="1:22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43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((R15+'Frequency Range Setting'!$B$4)*1000000)+$V$2</f>
        <v>720050000</v>
      </c>
      <c r="L15" s="39">
        <v>1000000000</v>
      </c>
      <c r="M15" s="39">
        <v>150000</v>
      </c>
      <c r="N15" s="39">
        <v>30000000</v>
      </c>
      <c r="O15" s="53">
        <f>((R15-'Frequency Range Setting'!$B$4)*1000000)-$V$2</f>
        <v>694950000</v>
      </c>
      <c r="P15" s="39">
        <v>1000000000</v>
      </c>
      <c r="Q15" s="39">
        <v>12750000000</v>
      </c>
      <c r="R15" s="57">
        <f t="shared" si="0"/>
        <v>707.5</v>
      </c>
      <c r="S15" s="78">
        <v>1.61</v>
      </c>
      <c r="T15" s="78">
        <v>1.69</v>
      </c>
    </row>
    <row r="16" spans="1:22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43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((R16+'Frequency Range Setting'!$B$4)*1000000)+$V$2</f>
        <v>720050000</v>
      </c>
      <c r="L16" s="39">
        <v>1000000000</v>
      </c>
      <c r="M16" s="39">
        <v>150000</v>
      </c>
      <c r="N16" s="39">
        <v>30000000</v>
      </c>
      <c r="O16" s="53">
        <f>((R16-'Frequency Range Setting'!$B$4)*1000000)-$V$2</f>
        <v>694950000</v>
      </c>
      <c r="P16" s="39">
        <v>1000000000</v>
      </c>
      <c r="Q16" s="39">
        <v>12750000000</v>
      </c>
      <c r="R16" s="57">
        <f t="shared" si="0"/>
        <v>707.5</v>
      </c>
      <c r="S16" s="78">
        <v>1.61</v>
      </c>
      <c r="T16" s="78">
        <v>1.69</v>
      </c>
    </row>
    <row r="17" spans="1:20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43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((R17+'Frequency Range Setting'!$B$5)*1000000)+$V$2</f>
        <v>727550000</v>
      </c>
      <c r="L17" s="39">
        <v>1000000000</v>
      </c>
      <c r="M17" s="39">
        <v>150000</v>
      </c>
      <c r="N17" s="39">
        <v>30000000</v>
      </c>
      <c r="O17" s="53">
        <f>((R17-'Frequency Range Setting'!$B$5)*1000000)-$V$2</f>
        <v>687450000</v>
      </c>
      <c r="P17" s="39">
        <v>1000000000</v>
      </c>
      <c r="Q17" s="39">
        <v>12750000000</v>
      </c>
      <c r="R17" s="57">
        <f t="shared" si="0"/>
        <v>707.5</v>
      </c>
      <c r="S17" s="78">
        <v>1.61</v>
      </c>
      <c r="T17" s="78">
        <v>1.69</v>
      </c>
    </row>
    <row r="18" spans="1:20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43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((R18+'Frequency Range Setting'!$B$5)*1000000)+$V$2</f>
        <v>727550000</v>
      </c>
      <c r="L18" s="39">
        <v>1000000000</v>
      </c>
      <c r="M18" s="39">
        <v>150000</v>
      </c>
      <c r="N18" s="39">
        <v>30000000</v>
      </c>
      <c r="O18" s="53">
        <f>((R18-'Frequency Range Setting'!$B$5)*1000000)-$V$2</f>
        <v>687450000</v>
      </c>
      <c r="P18" s="39">
        <v>1000000000</v>
      </c>
      <c r="Q18" s="39">
        <v>12750000000</v>
      </c>
      <c r="R18" s="57">
        <f t="shared" si="0"/>
        <v>707.5</v>
      </c>
      <c r="S18" s="78">
        <v>1.61</v>
      </c>
      <c r="T18" s="78">
        <v>1.69</v>
      </c>
    </row>
    <row r="19" spans="1:20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43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((R19+'Frequency Range Setting'!$B$5)*1000000)+$V$2</f>
        <v>727550000</v>
      </c>
      <c r="L19" s="39">
        <v>1000000000</v>
      </c>
      <c r="M19" s="39">
        <v>150000</v>
      </c>
      <c r="N19" s="39">
        <v>30000000</v>
      </c>
      <c r="O19" s="53">
        <f>((R19-'Frequency Range Setting'!$B$5)*1000000)-$V$2</f>
        <v>687450000</v>
      </c>
      <c r="P19" s="39">
        <v>1000000000</v>
      </c>
      <c r="Q19" s="39">
        <v>12750000000</v>
      </c>
      <c r="R19" s="57">
        <f t="shared" si="0"/>
        <v>707.5</v>
      </c>
      <c r="S19" s="78">
        <v>1.61</v>
      </c>
      <c r="T19" s="78">
        <v>1.69</v>
      </c>
    </row>
    <row r="20" spans="1:20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46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((R20+'Frequency Range Setting'!$B$2)*1000000)+$V$2</f>
        <v>718850000</v>
      </c>
      <c r="L20" s="39">
        <v>1000000000</v>
      </c>
      <c r="M20" s="39">
        <v>150000</v>
      </c>
      <c r="N20" s="39">
        <v>30000000</v>
      </c>
      <c r="O20" s="53">
        <f>((R20-'Frequency Range Setting'!$B$2)*1000000)-$V$2</f>
        <v>711750000</v>
      </c>
      <c r="P20" s="39">
        <v>1000000000</v>
      </c>
      <c r="Q20" s="39">
        <v>12750000000</v>
      </c>
      <c r="R20" s="57">
        <f t="shared" si="0"/>
        <v>715.3</v>
      </c>
      <c r="S20" s="78">
        <v>1.63</v>
      </c>
      <c r="T20" s="78">
        <v>1.71</v>
      </c>
    </row>
    <row r="21" spans="1:20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46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((R21+'Frequency Range Setting'!$B$2)*1000000)+$V$2</f>
        <v>718850000</v>
      </c>
      <c r="L21" s="39">
        <v>1000000000</v>
      </c>
      <c r="M21" s="39">
        <v>150000</v>
      </c>
      <c r="N21" s="39">
        <v>30000000</v>
      </c>
      <c r="O21" s="53">
        <f>((R21-'Frequency Range Setting'!$B$2)*1000000)-$V$2</f>
        <v>711750000</v>
      </c>
      <c r="P21" s="39">
        <v>1000000000</v>
      </c>
      <c r="Q21" s="39">
        <v>12750000000</v>
      </c>
      <c r="R21" s="57">
        <f t="shared" si="0"/>
        <v>715.3</v>
      </c>
      <c r="S21" s="78">
        <v>1.63</v>
      </c>
      <c r="T21" s="78">
        <v>1.71</v>
      </c>
    </row>
    <row r="22" spans="1:20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46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((R22+'Frequency Range Setting'!$B$2)*1000000)+$V$2</f>
        <v>718850000</v>
      </c>
      <c r="L22" s="39">
        <v>1000000000</v>
      </c>
      <c r="M22" s="39">
        <v>150000</v>
      </c>
      <c r="N22" s="39">
        <v>30000000</v>
      </c>
      <c r="O22" s="53">
        <f>((R22-'Frequency Range Setting'!$B$2)*1000000)-$V$2</f>
        <v>711750000</v>
      </c>
      <c r="P22" s="39">
        <v>1000000000</v>
      </c>
      <c r="Q22" s="39">
        <v>12750000000</v>
      </c>
      <c r="R22" s="57">
        <f t="shared" si="0"/>
        <v>715.3</v>
      </c>
      <c r="S22" s="78">
        <v>1.63</v>
      </c>
      <c r="T22" s="78">
        <v>1.71</v>
      </c>
    </row>
    <row r="23" spans="1:20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46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((R23+'Frequency Range Setting'!$B$4)*1000000)+$V$2</f>
        <v>726050000</v>
      </c>
      <c r="L23" s="39">
        <v>1000000000</v>
      </c>
      <c r="M23" s="39">
        <v>150000</v>
      </c>
      <c r="N23" s="39">
        <v>30000000</v>
      </c>
      <c r="O23" s="53">
        <f>((R23-'Frequency Range Setting'!$B$4)*1000000)-$V$2</f>
        <v>700950000</v>
      </c>
      <c r="P23" s="39">
        <v>1000000000</v>
      </c>
      <c r="Q23" s="39">
        <v>12750000000</v>
      </c>
      <c r="R23" s="57">
        <f t="shared" si="0"/>
        <v>713.5</v>
      </c>
      <c r="S23" s="78">
        <v>1.62</v>
      </c>
      <c r="T23" s="78">
        <v>1.7</v>
      </c>
    </row>
    <row r="24" spans="1:20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46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((R24+'Frequency Range Setting'!$B$4)*1000000)+$V$2</f>
        <v>726050000</v>
      </c>
      <c r="L24" s="39">
        <v>1000000000</v>
      </c>
      <c r="M24" s="39">
        <v>150000</v>
      </c>
      <c r="N24" s="39">
        <v>30000000</v>
      </c>
      <c r="O24" s="53">
        <f>((R24-'Frequency Range Setting'!$B$4)*1000000)-$V$2</f>
        <v>700950000</v>
      </c>
      <c r="P24" s="39">
        <v>1000000000</v>
      </c>
      <c r="Q24" s="39">
        <v>12750000000</v>
      </c>
      <c r="R24" s="57">
        <f t="shared" si="0"/>
        <v>713.5</v>
      </c>
      <c r="S24" s="78">
        <v>1.62</v>
      </c>
      <c r="T24" s="78">
        <v>1.7</v>
      </c>
    </row>
    <row r="25" spans="1:20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46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((R25+'Frequency Range Setting'!$B$4)*1000000)+$V$2</f>
        <v>726050000</v>
      </c>
      <c r="L25" s="39">
        <v>1000000000</v>
      </c>
      <c r="M25" s="39">
        <v>150000</v>
      </c>
      <c r="N25" s="39">
        <v>30000000</v>
      </c>
      <c r="O25" s="53">
        <f>((R25-'Frequency Range Setting'!$B$4)*1000000)-$V$2</f>
        <v>700950000</v>
      </c>
      <c r="P25" s="39">
        <v>1000000000</v>
      </c>
      <c r="Q25" s="39">
        <v>12750000000</v>
      </c>
      <c r="R25" s="57">
        <f t="shared" si="0"/>
        <v>713.5</v>
      </c>
      <c r="S25" s="78">
        <v>1.62</v>
      </c>
      <c r="T25" s="78">
        <v>1.7</v>
      </c>
    </row>
    <row r="26" spans="1:20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46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((R26+'Frequency Range Setting'!$B$5)*1000000)+$V$2</f>
        <v>731050000</v>
      </c>
      <c r="L26" s="39">
        <v>1000000000</v>
      </c>
      <c r="M26" s="39">
        <v>150000</v>
      </c>
      <c r="N26" s="39">
        <v>30000000</v>
      </c>
      <c r="O26" s="53">
        <f>((R26-'Frequency Range Setting'!$B$5)*1000000)-$V$2</f>
        <v>690950000</v>
      </c>
      <c r="P26" s="39">
        <v>1000000000</v>
      </c>
      <c r="Q26" s="39">
        <v>12750000000</v>
      </c>
      <c r="R26" s="57">
        <f t="shared" si="0"/>
        <v>711</v>
      </c>
      <c r="S26" s="78">
        <v>1.61</v>
      </c>
      <c r="T26" s="78">
        <v>1.69</v>
      </c>
    </row>
    <row r="27" spans="1:20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46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((R27+'Frequency Range Setting'!$B$5)*1000000)+$V$2</f>
        <v>731050000</v>
      </c>
      <c r="L27" s="39">
        <v>1000000000</v>
      </c>
      <c r="M27" s="39">
        <v>150000</v>
      </c>
      <c r="N27" s="39">
        <v>30000000</v>
      </c>
      <c r="O27" s="53">
        <f>((R27-'Frequency Range Setting'!$B$5)*1000000)-$V$2</f>
        <v>690950000</v>
      </c>
      <c r="P27" s="39">
        <v>1000000000</v>
      </c>
      <c r="Q27" s="39">
        <v>12750000000</v>
      </c>
      <c r="R27" s="57">
        <f t="shared" si="0"/>
        <v>711</v>
      </c>
      <c r="S27" s="78">
        <v>1.61</v>
      </c>
      <c r="T27" s="78">
        <v>1.69</v>
      </c>
    </row>
    <row r="28" spans="1:20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46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((R28+'Frequency Range Setting'!$B$5)*1000000)+$V$2</f>
        <v>731050000</v>
      </c>
      <c r="L28" s="39">
        <v>1000000000</v>
      </c>
      <c r="M28" s="39">
        <v>150000</v>
      </c>
      <c r="N28" s="39">
        <v>30000000</v>
      </c>
      <c r="O28" s="53">
        <f>((R28-'Frequency Range Setting'!$B$5)*1000000)-$V$2</f>
        <v>690950000</v>
      </c>
      <c r="P28" s="39">
        <v>1000000000</v>
      </c>
      <c r="Q28" s="39">
        <v>12750000000</v>
      </c>
      <c r="R28" s="57">
        <f t="shared" si="0"/>
        <v>711</v>
      </c>
      <c r="S28" s="78">
        <v>1.61</v>
      </c>
      <c r="T28" s="78">
        <v>1.69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V13"/>
  <sheetViews>
    <sheetView tabSelected="1" topLeftCell="L1" zoomScale="90" zoomScaleNormal="90" workbookViewId="0">
      <selection activeCell="S2" sqref="S2:T2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  <col min="19" max="20" width="12.85546875" style="79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77" t="s">
        <v>95</v>
      </c>
      <c r="T1" s="77"/>
      <c r="U1" s="67" t="s">
        <v>89</v>
      </c>
      <c r="V1" s="67" t="s">
        <v>90</v>
      </c>
    </row>
    <row r="2" spans="1:22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52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((R2+'Frequency Range Setting'!$B$4)*1000000)+$V$2</f>
        <v>792050000</v>
      </c>
      <c r="L2" s="39">
        <v>1000000000</v>
      </c>
      <c r="M2" s="39">
        <v>150000</v>
      </c>
      <c r="N2" s="39">
        <v>30000000</v>
      </c>
      <c r="O2" s="53">
        <f>((R2-'Frequency Range Setting'!$B$4)*1000000)-$V$2</f>
        <v>766950000</v>
      </c>
      <c r="P2" s="39">
        <v>1000000000</v>
      </c>
      <c r="Q2" s="39">
        <v>12750000000</v>
      </c>
      <c r="R2" s="59">
        <f>C2+31</f>
        <v>779.5</v>
      </c>
      <c r="S2" s="80">
        <v>1.81</v>
      </c>
      <c r="T2" s="80">
        <v>1.72</v>
      </c>
      <c r="U2">
        <v>100000</v>
      </c>
      <c r="V2">
        <f>U2/2</f>
        <v>50000</v>
      </c>
    </row>
    <row r="3" spans="1:22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52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((R3+'Frequency Range Setting'!$B$4)*1000000)+$V$2</f>
        <v>792050000</v>
      </c>
      <c r="L3" s="39">
        <v>1000000000</v>
      </c>
      <c r="M3" s="39">
        <v>150000</v>
      </c>
      <c r="N3" s="39">
        <v>30000000</v>
      </c>
      <c r="O3" s="53">
        <f>((R3-'Frequency Range Setting'!$B$4)*1000000)-$V$2</f>
        <v>766950000</v>
      </c>
      <c r="P3" s="39">
        <v>1000000000</v>
      </c>
      <c r="Q3" s="39">
        <v>12750000000</v>
      </c>
      <c r="R3" s="59">
        <f t="shared" ref="R3:R13" si="0">C3+31</f>
        <v>779.5</v>
      </c>
      <c r="S3" s="80">
        <v>1.81</v>
      </c>
      <c r="T3" s="80">
        <v>1.72</v>
      </c>
    </row>
    <row r="4" spans="1:22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52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((R4+'Frequency Range Setting'!$B$4)*1000000)+$V$2</f>
        <v>792050000</v>
      </c>
      <c r="L4" s="39">
        <v>1000000000</v>
      </c>
      <c r="M4" s="39">
        <v>150000</v>
      </c>
      <c r="N4" s="39">
        <v>30000000</v>
      </c>
      <c r="O4" s="53">
        <f>((R4-'Frequency Range Setting'!$B$4)*1000000)-$V$2</f>
        <v>766950000</v>
      </c>
      <c r="P4" s="39">
        <v>1000000000</v>
      </c>
      <c r="Q4" s="39">
        <v>12750000000</v>
      </c>
      <c r="R4" s="59">
        <f t="shared" si="0"/>
        <v>779.5</v>
      </c>
      <c r="S4" s="80">
        <v>1.81</v>
      </c>
      <c r="T4" s="80">
        <v>1.72</v>
      </c>
    </row>
    <row r="5" spans="1:22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52">
        <v>23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((R5+'Frequency Range Setting'!$B$4)*1000000)+$V$2</f>
        <v>794550000</v>
      </c>
      <c r="L5" s="39">
        <v>1000000000</v>
      </c>
      <c r="M5" s="39">
        <v>150000</v>
      </c>
      <c r="N5" s="39">
        <v>30000000</v>
      </c>
      <c r="O5" s="53">
        <f>((R5-'Frequency Range Setting'!$B$4)*1000000)-$V$2</f>
        <v>769450000</v>
      </c>
      <c r="P5" s="39">
        <v>1000000000</v>
      </c>
      <c r="Q5" s="39">
        <v>12750000000</v>
      </c>
      <c r="R5" s="59">
        <f t="shared" si="0"/>
        <v>782</v>
      </c>
      <c r="S5" s="80">
        <v>1.82</v>
      </c>
      <c r="T5" s="80">
        <v>1.73</v>
      </c>
    </row>
    <row r="6" spans="1:22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52">
        <v>23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((R6+'Frequency Range Setting'!$B$4)*1000000)+$V$2</f>
        <v>794550000</v>
      </c>
      <c r="L6" s="39">
        <v>1000000000</v>
      </c>
      <c r="M6" s="39">
        <v>150000</v>
      </c>
      <c r="N6" s="39">
        <v>30000000</v>
      </c>
      <c r="O6" s="53">
        <f>((R6-'Frequency Range Setting'!$B$4)*1000000)-$V$2</f>
        <v>769450000</v>
      </c>
      <c r="P6" s="39">
        <v>1000000000</v>
      </c>
      <c r="Q6" s="39">
        <v>12750000000</v>
      </c>
      <c r="R6" s="59">
        <f t="shared" si="0"/>
        <v>782</v>
      </c>
      <c r="S6" s="80">
        <v>1.82</v>
      </c>
      <c r="T6" s="80">
        <v>1.73</v>
      </c>
    </row>
    <row r="7" spans="1:22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52">
        <v>23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((R7+'Frequency Range Setting'!$B$4)*1000000)+$V$2</f>
        <v>794550000</v>
      </c>
      <c r="L7" s="39">
        <v>1000000000</v>
      </c>
      <c r="M7" s="39">
        <v>150000</v>
      </c>
      <c r="N7" s="39">
        <v>30000000</v>
      </c>
      <c r="O7" s="53">
        <f>((R7-'Frequency Range Setting'!$B$4)*1000000)-$V$2</f>
        <v>769450000</v>
      </c>
      <c r="P7" s="39">
        <v>1000000000</v>
      </c>
      <c r="Q7" s="39">
        <v>12750000000</v>
      </c>
      <c r="R7" s="59">
        <f t="shared" si="0"/>
        <v>782</v>
      </c>
      <c r="S7" s="80">
        <v>1.82</v>
      </c>
      <c r="T7" s="80">
        <v>1.73</v>
      </c>
    </row>
    <row r="8" spans="1:22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52">
        <v>23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((R8+'Frequency Range Setting'!$B$4)*1000000)+$V$2</f>
        <v>797050000</v>
      </c>
      <c r="L8" s="39">
        <v>1000000000</v>
      </c>
      <c r="M8" s="39">
        <v>150000</v>
      </c>
      <c r="N8" s="39">
        <v>30000000</v>
      </c>
      <c r="O8" s="53">
        <f>((R8-'Frequency Range Setting'!$B$4)*1000000)-$V$2</f>
        <v>771950000</v>
      </c>
      <c r="P8" s="39">
        <v>1000000000</v>
      </c>
      <c r="Q8" s="39">
        <v>12750000000</v>
      </c>
      <c r="R8" s="59">
        <f t="shared" si="0"/>
        <v>784.5</v>
      </c>
      <c r="S8" s="80">
        <v>1.83</v>
      </c>
      <c r="T8" s="80">
        <v>1.74</v>
      </c>
    </row>
    <row r="9" spans="1:22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52">
        <v>23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((R9+'Frequency Range Setting'!$B$4)*1000000)+$V$2</f>
        <v>797050000</v>
      </c>
      <c r="L9" s="39">
        <v>1000000000</v>
      </c>
      <c r="M9" s="39">
        <v>150000</v>
      </c>
      <c r="N9" s="39">
        <v>30000000</v>
      </c>
      <c r="O9" s="53">
        <f>((R9-'Frequency Range Setting'!$B$4)*1000000)-$V$2</f>
        <v>771950000</v>
      </c>
      <c r="P9" s="39">
        <v>1000000000</v>
      </c>
      <c r="Q9" s="39">
        <v>12750000000</v>
      </c>
      <c r="R9" s="59">
        <f t="shared" si="0"/>
        <v>784.5</v>
      </c>
      <c r="S9" s="80">
        <v>1.83</v>
      </c>
      <c r="T9" s="80">
        <v>1.74</v>
      </c>
    </row>
    <row r="10" spans="1:22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52">
        <v>23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((R10+'Frequency Range Setting'!$B$4)*1000000)+$V$2</f>
        <v>797050000</v>
      </c>
      <c r="L10" s="39">
        <v>1000000000</v>
      </c>
      <c r="M10" s="39">
        <v>150000</v>
      </c>
      <c r="N10" s="39">
        <v>30000000</v>
      </c>
      <c r="O10" s="53">
        <f>((R10-'Frequency Range Setting'!$B$4)*1000000)-$V$2</f>
        <v>771950000</v>
      </c>
      <c r="P10" s="39">
        <v>1000000000</v>
      </c>
      <c r="Q10" s="39">
        <v>12750000000</v>
      </c>
      <c r="R10" s="59">
        <f t="shared" si="0"/>
        <v>784.5</v>
      </c>
      <c r="S10" s="80">
        <v>1.83</v>
      </c>
      <c r="T10" s="80">
        <v>1.74</v>
      </c>
    </row>
    <row r="11" spans="1:22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52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((R11+'Frequency Range Setting'!$B$5)*1000000)+$V$2</f>
        <v>802050000</v>
      </c>
      <c r="L11" s="39">
        <v>1000000000</v>
      </c>
      <c r="M11" s="39">
        <v>150000</v>
      </c>
      <c r="N11" s="39">
        <v>30000000</v>
      </c>
      <c r="O11" s="53">
        <f>((R11-'Frequency Range Setting'!$B$5)*1000000)-$V$2</f>
        <v>761950000</v>
      </c>
      <c r="P11" s="39">
        <v>1000000000</v>
      </c>
      <c r="Q11" s="39">
        <v>12750000000</v>
      </c>
      <c r="R11" s="59">
        <f t="shared" si="0"/>
        <v>782</v>
      </c>
      <c r="S11" s="80">
        <v>1.82</v>
      </c>
      <c r="T11" s="80">
        <v>1.73</v>
      </c>
    </row>
    <row r="12" spans="1:22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52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((R12+'Frequency Range Setting'!$B$5)*1000000)+$V$2</f>
        <v>802050000</v>
      </c>
      <c r="L12" s="39">
        <v>1000000000</v>
      </c>
      <c r="M12" s="39">
        <v>150000</v>
      </c>
      <c r="N12" s="39">
        <v>30000000</v>
      </c>
      <c r="O12" s="53">
        <f>((R12-'Frequency Range Setting'!$B$5)*1000000)-$V$2</f>
        <v>761950000</v>
      </c>
      <c r="P12" s="39">
        <v>1000000000</v>
      </c>
      <c r="Q12" s="39">
        <v>12750000000</v>
      </c>
      <c r="R12" s="59">
        <f t="shared" si="0"/>
        <v>782</v>
      </c>
      <c r="S12" s="80">
        <v>1.82</v>
      </c>
      <c r="T12" s="80">
        <v>1.73</v>
      </c>
    </row>
    <row r="13" spans="1:22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52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((R13+'Frequency Range Setting'!$B$5)*1000000)+$V$2</f>
        <v>802050000</v>
      </c>
      <c r="L13" s="39">
        <v>1000000000</v>
      </c>
      <c r="M13" s="39">
        <v>150000</v>
      </c>
      <c r="N13" s="39">
        <v>30000000</v>
      </c>
      <c r="O13" s="53">
        <f>((R13-'Frequency Range Setting'!$B$5)*1000000)-$V$2</f>
        <v>761950000</v>
      </c>
      <c r="P13" s="39">
        <v>1000000000</v>
      </c>
      <c r="Q13" s="39">
        <v>12750000000</v>
      </c>
      <c r="R13" s="59">
        <f t="shared" si="0"/>
        <v>782</v>
      </c>
      <c r="S13" s="80">
        <v>1.82</v>
      </c>
      <c r="T13" s="80">
        <v>1.73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V28"/>
  <sheetViews>
    <sheetView zoomScale="90" zoomScaleNormal="90" workbookViewId="0">
      <selection activeCell="L31" sqref="L31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  <col min="19" max="20" width="12.85546875" style="79" bestFit="1" customWidth="1"/>
  </cols>
  <sheetData>
    <row r="1" spans="1:22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37" t="s">
        <v>6</v>
      </c>
      <c r="H1" s="37" t="s">
        <v>78</v>
      </c>
      <c r="I1" s="37" t="s">
        <v>79</v>
      </c>
      <c r="J1" s="37" t="s">
        <v>80</v>
      </c>
      <c r="K1" s="37" t="s">
        <v>81</v>
      </c>
      <c r="L1" s="37" t="s">
        <v>82</v>
      </c>
      <c r="M1" s="37" t="s">
        <v>83</v>
      </c>
      <c r="N1" s="37" t="s">
        <v>84</v>
      </c>
      <c r="O1" s="37" t="s">
        <v>85</v>
      </c>
      <c r="P1" s="37" t="s">
        <v>86</v>
      </c>
      <c r="Q1" s="37" t="s">
        <v>87</v>
      </c>
      <c r="R1" s="50" t="s">
        <v>88</v>
      </c>
      <c r="S1" s="81" t="s">
        <v>91</v>
      </c>
      <c r="T1" s="81" t="s">
        <v>93</v>
      </c>
      <c r="U1" s="67" t="s">
        <v>89</v>
      </c>
      <c r="V1" s="67" t="s">
        <v>90</v>
      </c>
    </row>
    <row r="2" spans="1:22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23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((R2+'Frequency Range Setting'!$B$2)*1000000)+$V$2</f>
        <v>1714699999.9999998</v>
      </c>
      <c r="M2" s="39">
        <v>150000</v>
      </c>
      <c r="N2" s="39">
        <v>30000000</v>
      </c>
      <c r="O2" s="54">
        <v>1000000000</v>
      </c>
      <c r="P2" s="53">
        <f>((R2-'Frequency Range Setting'!$B$2)*1000000)-$V$2</f>
        <v>1706699999.9999998</v>
      </c>
      <c r="Q2" s="39">
        <v>12750000000</v>
      </c>
      <c r="R2" s="57">
        <f>C2-400</f>
        <v>1710.6999999999998</v>
      </c>
      <c r="S2" s="82">
        <v>4.47</v>
      </c>
      <c r="T2" s="82">
        <v>5.61</v>
      </c>
      <c r="U2">
        <v>1000000</v>
      </c>
      <c r="V2">
        <f>U2/2</f>
        <v>500000</v>
      </c>
    </row>
    <row r="3" spans="1:22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23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((R3+'Frequency Range Setting'!$B$2)*1000000)+$V$2</f>
        <v>1714699999.9999998</v>
      </c>
      <c r="M3" s="39">
        <v>150000</v>
      </c>
      <c r="N3" s="39">
        <v>30000000</v>
      </c>
      <c r="O3" s="54">
        <v>1000000000</v>
      </c>
      <c r="P3" s="53">
        <f>((R3-'Frequency Range Setting'!$B$2)*1000000)-$V$2</f>
        <v>1706699999.9999998</v>
      </c>
      <c r="Q3" s="39">
        <v>12750000000</v>
      </c>
      <c r="R3" s="57">
        <f t="shared" ref="R3:R28" si="0">C3-400</f>
        <v>1710.6999999999998</v>
      </c>
      <c r="S3" s="82">
        <v>4.47</v>
      </c>
      <c r="T3" s="82">
        <v>5.61</v>
      </c>
    </row>
    <row r="4" spans="1:22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23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((R4+'Frequency Range Setting'!$B$2)*1000000)+$V$2</f>
        <v>1714699999.9999998</v>
      </c>
      <c r="M4" s="39">
        <v>150000</v>
      </c>
      <c r="N4" s="39">
        <v>30000000</v>
      </c>
      <c r="O4" s="54">
        <v>1000000000</v>
      </c>
      <c r="P4" s="53">
        <f>((R4-'Frequency Range Setting'!$B$2)*1000000)-$V$2</f>
        <v>1706699999.9999998</v>
      </c>
      <c r="Q4" s="39">
        <v>12750000000</v>
      </c>
      <c r="R4" s="57">
        <f t="shared" si="0"/>
        <v>1710.6999999999998</v>
      </c>
      <c r="S4" s="82">
        <v>4.47</v>
      </c>
      <c r="T4" s="82">
        <v>5.61</v>
      </c>
    </row>
    <row r="5" spans="1:22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23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((R5+'Frequency Range Setting'!$B$4)*1000000)+$V$2</f>
        <v>1725500000</v>
      </c>
      <c r="M5" s="39">
        <v>150000</v>
      </c>
      <c r="N5" s="39">
        <v>30000000</v>
      </c>
      <c r="O5" s="54">
        <v>1000000000</v>
      </c>
      <c r="P5" s="58">
        <f>((R5-'Frequency Range Setting'!$B$4)*1000000)-$V$2</f>
        <v>1699500000</v>
      </c>
      <c r="Q5" s="39">
        <v>12750000000</v>
      </c>
      <c r="R5" s="57">
        <f t="shared" si="0"/>
        <v>1712.5</v>
      </c>
      <c r="S5" s="82">
        <v>4.4800000000000004</v>
      </c>
      <c r="T5" s="82">
        <v>5.62</v>
      </c>
    </row>
    <row r="6" spans="1:22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23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((R6+'Frequency Range Setting'!$B$4)*1000000)+$V$2</f>
        <v>1725500000</v>
      </c>
      <c r="M6" s="39">
        <v>150000</v>
      </c>
      <c r="N6" s="39">
        <v>30000000</v>
      </c>
      <c r="O6" s="54">
        <v>1000000000</v>
      </c>
      <c r="P6" s="58">
        <f>((R6-'Frequency Range Setting'!$B$4)*1000000)-$V$2</f>
        <v>1699500000</v>
      </c>
      <c r="Q6" s="39">
        <v>12750000000</v>
      </c>
      <c r="R6" s="57">
        <f t="shared" si="0"/>
        <v>1712.5</v>
      </c>
      <c r="S6" s="82">
        <v>4.4800000000000004</v>
      </c>
      <c r="T6" s="82">
        <v>5.62</v>
      </c>
    </row>
    <row r="7" spans="1:22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23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((R7+'Frequency Range Setting'!$B$4)*1000000)+$V$2</f>
        <v>1725500000</v>
      </c>
      <c r="M7" s="39">
        <v>150000</v>
      </c>
      <c r="N7" s="39">
        <v>30000000</v>
      </c>
      <c r="O7" s="54">
        <v>1000000000</v>
      </c>
      <c r="P7" s="58">
        <f>((R7-'Frequency Range Setting'!$B$4)*1000000)-$V$2</f>
        <v>1699500000</v>
      </c>
      <c r="Q7" s="39">
        <v>12750000000</v>
      </c>
      <c r="R7" s="57">
        <f t="shared" si="0"/>
        <v>1712.5</v>
      </c>
      <c r="S7" s="82">
        <v>4.4800000000000004</v>
      </c>
      <c r="T7" s="82">
        <v>5.62</v>
      </c>
    </row>
    <row r="8" spans="1:22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23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((R8+'Frequency Range Setting'!$B$7)*1000000)+$V$2</f>
        <v>1755500000</v>
      </c>
      <c r="M8" s="39">
        <v>150000</v>
      </c>
      <c r="N8" s="39">
        <v>30000000</v>
      </c>
      <c r="O8" s="54">
        <v>1000000000</v>
      </c>
      <c r="P8" s="53">
        <f>((R8-'Frequency Range Setting'!$B$7)*1000000)-$V$2</f>
        <v>1684500000</v>
      </c>
      <c r="Q8" s="39">
        <v>12750000000</v>
      </c>
      <c r="R8" s="57">
        <f t="shared" si="0"/>
        <v>1720</v>
      </c>
      <c r="S8" s="82">
        <v>4.5</v>
      </c>
      <c r="T8" s="82">
        <v>5.64</v>
      </c>
    </row>
    <row r="9" spans="1:22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23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((R9+'Frequency Range Setting'!$B$7)*1000000)+$V$2</f>
        <v>1755500000</v>
      </c>
      <c r="M9" s="39">
        <v>150000</v>
      </c>
      <c r="N9" s="39">
        <v>30000000</v>
      </c>
      <c r="O9" s="54">
        <v>1000000000</v>
      </c>
      <c r="P9" s="53">
        <f>((R9-'Frequency Range Setting'!$B$7)*1000000)-$V$2</f>
        <v>1684500000</v>
      </c>
      <c r="Q9" s="39">
        <v>12750000000</v>
      </c>
      <c r="R9" s="57">
        <f t="shared" si="0"/>
        <v>1720</v>
      </c>
      <c r="S9" s="82">
        <v>4.5</v>
      </c>
      <c r="T9" s="82">
        <v>5.64</v>
      </c>
    </row>
    <row r="10" spans="1:22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23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((R10+'Frequency Range Setting'!$B$7)*1000000)+$V$2</f>
        <v>1755500000</v>
      </c>
      <c r="M10" s="39">
        <v>150000</v>
      </c>
      <c r="N10" s="39">
        <v>30000000</v>
      </c>
      <c r="O10" s="54">
        <v>1000000000</v>
      </c>
      <c r="P10" s="53">
        <f>((R10-'Frequency Range Setting'!$B$7)*1000000)-$V$2</f>
        <v>1684500000</v>
      </c>
      <c r="Q10" s="39">
        <v>12750000000</v>
      </c>
      <c r="R10" s="57">
        <f t="shared" si="0"/>
        <v>1720</v>
      </c>
      <c r="S10" s="82">
        <v>4.5</v>
      </c>
      <c r="T10" s="82">
        <v>5.64</v>
      </c>
    </row>
    <row r="11" spans="1:22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23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((R11+'Frequency Range Setting'!$B$2)*1000000)+$V$2</f>
        <v>1749000000</v>
      </c>
      <c r="M11" s="39">
        <v>150000</v>
      </c>
      <c r="N11" s="39">
        <v>30000000</v>
      </c>
      <c r="O11" s="54">
        <v>1000000000</v>
      </c>
      <c r="P11" s="53">
        <f>((R11-'Frequency Range Setting'!$B$2)*1000000)-$V$2</f>
        <v>1741000000</v>
      </c>
      <c r="Q11" s="39">
        <v>12750000000</v>
      </c>
      <c r="R11" s="57">
        <f t="shared" si="0"/>
        <v>1745</v>
      </c>
      <c r="S11" s="82">
        <v>4.57</v>
      </c>
      <c r="T11" s="82">
        <v>5.71</v>
      </c>
    </row>
    <row r="12" spans="1:22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23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((R12+'Frequency Range Setting'!$B$2)*1000000)+$V$2</f>
        <v>1749000000</v>
      </c>
      <c r="M12" s="39">
        <v>150000</v>
      </c>
      <c r="N12" s="39">
        <v>30000000</v>
      </c>
      <c r="O12" s="54">
        <v>1000000000</v>
      </c>
      <c r="P12" s="53">
        <f>((R12-'Frequency Range Setting'!$B$2)*1000000)-$V$2</f>
        <v>1741000000</v>
      </c>
      <c r="Q12" s="39">
        <v>12750000000</v>
      </c>
      <c r="R12" s="57">
        <f t="shared" si="0"/>
        <v>1745</v>
      </c>
      <c r="S12" s="82">
        <v>4.57</v>
      </c>
      <c r="T12" s="82">
        <v>5.71</v>
      </c>
    </row>
    <row r="13" spans="1:22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23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((R13+'Frequency Range Setting'!$B$2)*1000000)+$V$2</f>
        <v>1749000000</v>
      </c>
      <c r="M13" s="39">
        <v>150000</v>
      </c>
      <c r="N13" s="39">
        <v>30000000</v>
      </c>
      <c r="O13" s="54">
        <v>1000000000</v>
      </c>
      <c r="P13" s="53">
        <f>((R13-'Frequency Range Setting'!$B$2)*1000000)-$V$2</f>
        <v>1741000000</v>
      </c>
      <c r="Q13" s="39">
        <v>12750000000</v>
      </c>
      <c r="R13" s="57">
        <f t="shared" si="0"/>
        <v>1745</v>
      </c>
      <c r="S13" s="82">
        <v>4.57</v>
      </c>
      <c r="T13" s="82">
        <v>5.71</v>
      </c>
    </row>
    <row r="14" spans="1:22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23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((R14+'Frequency Range Setting'!$B$4)*1000000)+$V$2</f>
        <v>1758000000</v>
      </c>
      <c r="M14" s="39">
        <v>150000</v>
      </c>
      <c r="N14" s="39">
        <v>30000000</v>
      </c>
      <c r="O14" s="54">
        <v>1000000000</v>
      </c>
      <c r="P14" s="58">
        <f>((R14-'Frequency Range Setting'!$B$4)*1000000)-$V$2</f>
        <v>1732000000</v>
      </c>
      <c r="Q14" s="39">
        <v>12750000000</v>
      </c>
      <c r="R14" s="57">
        <f t="shared" si="0"/>
        <v>1745</v>
      </c>
      <c r="S14" s="82">
        <v>4.57</v>
      </c>
      <c r="T14" s="82">
        <v>5.71</v>
      </c>
    </row>
    <row r="15" spans="1:22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23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((R15+'Frequency Range Setting'!$B$4)*1000000)+$V$2</f>
        <v>1758000000</v>
      </c>
      <c r="M15" s="39">
        <v>150000</v>
      </c>
      <c r="N15" s="39">
        <v>30000000</v>
      </c>
      <c r="O15" s="54">
        <v>1000000000</v>
      </c>
      <c r="P15" s="58">
        <f>((R15-'Frequency Range Setting'!$B$4)*1000000)-$V$2</f>
        <v>1732000000</v>
      </c>
      <c r="Q15" s="39">
        <v>12750000000</v>
      </c>
      <c r="R15" s="57">
        <f t="shared" si="0"/>
        <v>1745</v>
      </c>
      <c r="S15" s="82">
        <v>4.57</v>
      </c>
      <c r="T15" s="82">
        <v>5.71</v>
      </c>
    </row>
    <row r="16" spans="1:22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23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((R16+'Frequency Range Setting'!$B$4)*1000000)+$V$2</f>
        <v>1758000000</v>
      </c>
      <c r="M16" s="39">
        <v>150000</v>
      </c>
      <c r="N16" s="39">
        <v>30000000</v>
      </c>
      <c r="O16" s="54">
        <v>1000000000</v>
      </c>
      <c r="P16" s="58">
        <f>((R16-'Frequency Range Setting'!$B$4)*1000000)-$V$2</f>
        <v>1732000000</v>
      </c>
      <c r="Q16" s="39">
        <v>12750000000</v>
      </c>
      <c r="R16" s="57">
        <f t="shared" si="0"/>
        <v>1745</v>
      </c>
      <c r="S16" s="82">
        <v>4.57</v>
      </c>
      <c r="T16" s="82">
        <v>5.71</v>
      </c>
    </row>
    <row r="17" spans="1:20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23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((R17+'Frequency Range Setting'!$B$7)*1000000)+$V$2</f>
        <v>1780500000</v>
      </c>
      <c r="M17" s="39">
        <v>150000</v>
      </c>
      <c r="N17" s="39">
        <v>30000000</v>
      </c>
      <c r="O17" s="54">
        <v>1000000000</v>
      </c>
      <c r="P17" s="53">
        <f>((R17-'Frequency Range Setting'!$B$7)*1000000)-$V$2</f>
        <v>1709500000</v>
      </c>
      <c r="Q17" s="39">
        <v>12750000000</v>
      </c>
      <c r="R17" s="57">
        <f t="shared" si="0"/>
        <v>1745</v>
      </c>
      <c r="S17" s="82">
        <v>4.57</v>
      </c>
      <c r="T17" s="82">
        <v>5.71</v>
      </c>
    </row>
    <row r="18" spans="1:20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23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((R18+'Frequency Range Setting'!$B$7)*1000000)+$V$2</f>
        <v>1780500000</v>
      </c>
      <c r="M18" s="39">
        <v>150000</v>
      </c>
      <c r="N18" s="39">
        <v>30000000</v>
      </c>
      <c r="O18" s="54">
        <v>1000000000</v>
      </c>
      <c r="P18" s="53">
        <f>((R18-'Frequency Range Setting'!$B$7)*1000000)-$V$2</f>
        <v>1709500000</v>
      </c>
      <c r="Q18" s="39">
        <v>12750000000</v>
      </c>
      <c r="R18" s="57">
        <f t="shared" si="0"/>
        <v>1745</v>
      </c>
      <c r="S18" s="82">
        <v>4.57</v>
      </c>
      <c r="T18" s="82">
        <v>5.71</v>
      </c>
    </row>
    <row r="19" spans="1:20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23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((R19+'Frequency Range Setting'!$B$7)*1000000)+$V$2</f>
        <v>1780500000</v>
      </c>
      <c r="M19" s="39">
        <v>150000</v>
      </c>
      <c r="N19" s="39">
        <v>30000000</v>
      </c>
      <c r="O19" s="54">
        <v>1000000000</v>
      </c>
      <c r="P19" s="53">
        <f>((R19-'Frequency Range Setting'!$B$7)*1000000)-$V$2</f>
        <v>1709500000</v>
      </c>
      <c r="Q19" s="39">
        <v>12750000000</v>
      </c>
      <c r="R19" s="57">
        <f t="shared" si="0"/>
        <v>1745</v>
      </c>
      <c r="S19" s="82">
        <v>4.57</v>
      </c>
      <c r="T19" s="82">
        <v>5.71</v>
      </c>
    </row>
    <row r="20" spans="1:20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23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((R20+'Frequency Range Setting'!$B$2)*1000000)+$V$2</f>
        <v>1783300000.0000002</v>
      </c>
      <c r="M20" s="39">
        <v>150000</v>
      </c>
      <c r="N20" s="39">
        <v>30000000</v>
      </c>
      <c r="O20" s="54">
        <v>1000000000</v>
      </c>
      <c r="P20" s="53">
        <f>((R20-'Frequency Range Setting'!$B$2)*1000000)-$V$2</f>
        <v>1775300000.0000002</v>
      </c>
      <c r="Q20" s="39">
        <v>12750000000</v>
      </c>
      <c r="R20" s="57">
        <f t="shared" si="0"/>
        <v>1779.3000000000002</v>
      </c>
      <c r="S20" s="82">
        <v>4.67</v>
      </c>
      <c r="T20" s="82">
        <v>5.81</v>
      </c>
    </row>
    <row r="21" spans="1:20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23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((R21+'Frequency Range Setting'!$B$2)*1000000)+$V$2</f>
        <v>1783300000.0000002</v>
      </c>
      <c r="M21" s="39">
        <v>150000</v>
      </c>
      <c r="N21" s="39">
        <v>30000000</v>
      </c>
      <c r="O21" s="54">
        <v>1000000000</v>
      </c>
      <c r="P21" s="53">
        <f>((R21-'Frequency Range Setting'!$B$2)*1000000)-$V$2</f>
        <v>1775300000.0000002</v>
      </c>
      <c r="Q21" s="39">
        <v>12750000000</v>
      </c>
      <c r="R21" s="57">
        <f t="shared" si="0"/>
        <v>1779.3000000000002</v>
      </c>
      <c r="S21" s="82">
        <v>4.67</v>
      </c>
      <c r="T21" s="82">
        <v>5.81</v>
      </c>
    </row>
    <row r="22" spans="1:20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23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((R22+'Frequency Range Setting'!$B$2)*1000000)+$V$2</f>
        <v>1783300000.0000002</v>
      </c>
      <c r="M22" s="39">
        <v>150000</v>
      </c>
      <c r="N22" s="39">
        <v>30000000</v>
      </c>
      <c r="O22" s="54">
        <v>1000000000</v>
      </c>
      <c r="P22" s="53">
        <f>((R22-'Frequency Range Setting'!$B$2)*1000000)-$V$2</f>
        <v>1775300000.0000002</v>
      </c>
      <c r="Q22" s="39">
        <v>12750000000</v>
      </c>
      <c r="R22" s="57">
        <f t="shared" si="0"/>
        <v>1779.3000000000002</v>
      </c>
      <c r="S22" s="82">
        <v>4.67</v>
      </c>
      <c r="T22" s="82">
        <v>5.81</v>
      </c>
    </row>
    <row r="23" spans="1:20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23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((R23+'Frequency Range Setting'!$B$4)*1000000)+$V$2</f>
        <v>1790500000</v>
      </c>
      <c r="M23" s="39">
        <v>150000</v>
      </c>
      <c r="N23" s="39">
        <v>30000000</v>
      </c>
      <c r="O23" s="54">
        <v>1000000000</v>
      </c>
      <c r="P23" s="58">
        <f>((R23-'Frequency Range Setting'!$B$4)*1000000)-$V$2</f>
        <v>1764500000</v>
      </c>
      <c r="Q23" s="39">
        <v>12750000000</v>
      </c>
      <c r="R23" s="57">
        <f t="shared" si="0"/>
        <v>1777.5</v>
      </c>
      <c r="S23" s="82">
        <v>4.66</v>
      </c>
      <c r="T23" s="82">
        <v>5.8</v>
      </c>
    </row>
    <row r="24" spans="1:20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23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((R24+'Frequency Range Setting'!$B$4)*1000000)+$V$2</f>
        <v>1790500000</v>
      </c>
      <c r="M24" s="39">
        <v>150000</v>
      </c>
      <c r="N24" s="39">
        <v>30000000</v>
      </c>
      <c r="O24" s="54">
        <v>1000000000</v>
      </c>
      <c r="P24" s="58">
        <f>((R24-'Frequency Range Setting'!$B$4)*1000000)-$V$2</f>
        <v>1764500000</v>
      </c>
      <c r="Q24" s="39">
        <v>12750000000</v>
      </c>
      <c r="R24" s="57">
        <f t="shared" si="0"/>
        <v>1777.5</v>
      </c>
      <c r="S24" s="82">
        <v>4.66</v>
      </c>
      <c r="T24" s="82">
        <v>5.8</v>
      </c>
    </row>
    <row r="25" spans="1:20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23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((R25+'Frequency Range Setting'!$B$4)*1000000)+$V$2</f>
        <v>1790500000</v>
      </c>
      <c r="M25" s="39">
        <v>150000</v>
      </c>
      <c r="N25" s="39">
        <v>30000000</v>
      </c>
      <c r="O25" s="54">
        <v>1000000000</v>
      </c>
      <c r="P25" s="58">
        <f>((R25-'Frequency Range Setting'!$B$4)*1000000)-$V$2</f>
        <v>1764500000</v>
      </c>
      <c r="Q25" s="39">
        <v>12750000000</v>
      </c>
      <c r="R25" s="57">
        <f t="shared" si="0"/>
        <v>1777.5</v>
      </c>
      <c r="S25" s="82">
        <v>4.66</v>
      </c>
      <c r="T25" s="82">
        <v>5.8</v>
      </c>
    </row>
    <row r="26" spans="1:20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23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((R26+'Frequency Range Setting'!$B$7)*1000000)+$V$2</f>
        <v>1805500000</v>
      </c>
      <c r="M26" s="39">
        <v>150000</v>
      </c>
      <c r="N26" s="39">
        <v>30000000</v>
      </c>
      <c r="O26" s="54">
        <v>1000000000</v>
      </c>
      <c r="P26" s="53">
        <f>((R26-'Frequency Range Setting'!$B$7)*1000000)-$V$2</f>
        <v>1734500000</v>
      </c>
      <c r="Q26" s="39">
        <v>12750000000</v>
      </c>
      <c r="R26" s="57">
        <f t="shared" si="0"/>
        <v>1770</v>
      </c>
      <c r="S26" s="82">
        <v>4.6399999999999997</v>
      </c>
      <c r="T26" s="82">
        <v>5.78</v>
      </c>
    </row>
    <row r="27" spans="1:20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23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((R27+'Frequency Range Setting'!$B$7)*1000000)+$V$2</f>
        <v>1805500000</v>
      </c>
      <c r="M27" s="39">
        <v>150000</v>
      </c>
      <c r="N27" s="39">
        <v>30000000</v>
      </c>
      <c r="O27" s="54">
        <v>1000000000</v>
      </c>
      <c r="P27" s="53">
        <f>((R27-'Frequency Range Setting'!$B$7)*1000000)-$V$2</f>
        <v>1734500000</v>
      </c>
      <c r="Q27" s="39">
        <v>12750000000</v>
      </c>
      <c r="R27" s="57">
        <f t="shared" si="0"/>
        <v>1770</v>
      </c>
      <c r="S27" s="82">
        <v>4.6399999999999997</v>
      </c>
      <c r="T27" s="82">
        <v>5.78</v>
      </c>
    </row>
    <row r="28" spans="1:20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23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((R28+'Frequency Range Setting'!$B$7)*1000000)+$V$2</f>
        <v>1805500000</v>
      </c>
      <c r="M28" s="39">
        <v>150000</v>
      </c>
      <c r="N28" s="39">
        <v>30000000</v>
      </c>
      <c r="O28" s="54">
        <v>1000000000</v>
      </c>
      <c r="P28" s="53">
        <f>((R28-'Frequency Range Setting'!$B$7)*1000000)-$V$2</f>
        <v>1734500000</v>
      </c>
      <c r="Q28" s="39">
        <v>12750000000</v>
      </c>
      <c r="R28" s="57">
        <f t="shared" si="0"/>
        <v>1770</v>
      </c>
      <c r="S28" s="82">
        <v>4.6399999999999997</v>
      </c>
      <c r="T28" s="82">
        <v>5.78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12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11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13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14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21" sqref="A21:E21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40</v>
      </c>
      <c r="B1" s="32" t="s">
        <v>41</v>
      </c>
      <c r="F1" t="s">
        <v>16</v>
      </c>
    </row>
    <row r="2" spans="1:6" x14ac:dyDescent="0.25">
      <c r="A2" s="32">
        <v>1.4</v>
      </c>
      <c r="B2" s="32">
        <v>3.5</v>
      </c>
      <c r="F2" t="s">
        <v>17</v>
      </c>
    </row>
    <row r="3" spans="1:6" x14ac:dyDescent="0.25">
      <c r="A3" s="32">
        <v>3</v>
      </c>
      <c r="B3" s="32">
        <v>5</v>
      </c>
      <c r="F3" t="s">
        <v>18</v>
      </c>
    </row>
    <row r="4" spans="1:6" x14ac:dyDescent="0.25">
      <c r="A4" s="32">
        <v>5</v>
      </c>
      <c r="B4" s="32">
        <v>12.5</v>
      </c>
      <c r="F4" t="s">
        <v>19</v>
      </c>
    </row>
    <row r="5" spans="1:6" x14ac:dyDescent="0.25">
      <c r="A5" s="32">
        <v>10</v>
      </c>
      <c r="B5" s="32">
        <v>20</v>
      </c>
      <c r="F5" t="s">
        <v>20</v>
      </c>
    </row>
    <row r="6" spans="1:6" x14ac:dyDescent="0.25">
      <c r="A6" s="32">
        <v>15</v>
      </c>
      <c r="B6" s="32">
        <v>27.5</v>
      </c>
      <c r="F6" t="s">
        <v>21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30" t="s">
        <v>29</v>
      </c>
      <c r="B16" s="30" t="s">
        <v>32</v>
      </c>
      <c r="C16" s="30" t="s">
        <v>25</v>
      </c>
    </row>
    <row r="17" spans="1:5" x14ac:dyDescent="0.25">
      <c r="A17" s="29" t="s">
        <v>30</v>
      </c>
      <c r="B17" s="29" t="s">
        <v>25</v>
      </c>
      <c r="C17" s="29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30" t="s">
        <v>29</v>
      </c>
      <c r="C29" s="30" t="s">
        <v>32</v>
      </c>
      <c r="D29" s="30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29" t="s">
        <v>38</v>
      </c>
      <c r="C31" s="29" t="s">
        <v>39</v>
      </c>
      <c r="D31" s="29" t="s">
        <v>26</v>
      </c>
    </row>
    <row r="33" spans="2:6" x14ac:dyDescent="0.25">
      <c r="B33" s="32" t="s">
        <v>23</v>
      </c>
      <c r="C33" s="32" t="s">
        <v>24</v>
      </c>
      <c r="D33" s="32" t="s">
        <v>31</v>
      </c>
      <c r="E33" s="32"/>
      <c r="F33" s="32"/>
    </row>
    <row r="34" spans="2:6" x14ac:dyDescent="0.25">
      <c r="B34" s="32" t="s">
        <v>28</v>
      </c>
      <c r="C34" s="32" t="s">
        <v>31</v>
      </c>
      <c r="D34" s="32" t="s">
        <v>32</v>
      </c>
      <c r="E34" s="32"/>
      <c r="F34" s="32"/>
    </row>
    <row r="35" spans="2:6" x14ac:dyDescent="0.25">
      <c r="B35" s="33" t="s">
        <v>29</v>
      </c>
      <c r="C35" s="33" t="s">
        <v>32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30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38</v>
      </c>
      <c r="C37" s="36" t="e">
        <f>Band5!#REF!</f>
        <v>#REF!</v>
      </c>
      <c r="D37" s="34" t="s">
        <v>26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2021-04-01T19:37:57Z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79757fbb-291e-456b-99a2-e64ffaa26f10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