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ilv\projet perso\"/>
    </mc:Choice>
  </mc:AlternateContent>
  <xr:revisionPtr revIDLastSave="0" documentId="13_ncr:1_{5378A754-C91F-434D-88C6-AC51A912A35C}" xr6:coauthVersionLast="47" xr6:coauthVersionMax="47" xr10:uidLastSave="{00000000-0000-0000-0000-000000000000}"/>
  <bookViews>
    <workbookView xWindow="-98" yWindow="-98" windowWidth="21795" windowHeight="13875" xr2:uid="{EABC2DCA-54E3-4177-8AF0-00C23A5C2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11" i="1" s="1"/>
  <c r="G11" i="1" s="1"/>
  <c r="I11" i="1" s="1"/>
  <c r="B12" i="1"/>
  <c r="B13" i="1"/>
  <c r="B14" i="1"/>
  <c r="B15" i="1"/>
  <c r="B11" i="1"/>
  <c r="E12" i="1"/>
  <c r="E13" i="1"/>
  <c r="E14" i="1"/>
  <c r="E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27" i="1" s="1"/>
  <c r="A14" i="1"/>
  <c r="F27" i="1" l="1"/>
  <c r="H27" i="1" s="1"/>
  <c r="F15" i="1"/>
  <c r="G15" i="1" s="1"/>
  <c r="I15" i="1" s="1"/>
  <c r="F14" i="1"/>
  <c r="G14" i="1" s="1"/>
  <c r="I14" i="1" s="1"/>
  <c r="F13" i="1"/>
  <c r="G13" i="1" s="1"/>
  <c r="I13" i="1" s="1"/>
  <c r="F12" i="1"/>
  <c r="H12" i="1"/>
  <c r="H13" i="1"/>
  <c r="C13" i="1" s="1"/>
  <c r="D13" i="1" s="1"/>
  <c r="E22" i="1"/>
  <c r="F22" i="1" s="1"/>
  <c r="G22" i="1" s="1"/>
  <c r="I22" i="1" s="1"/>
  <c r="E21" i="1"/>
  <c r="F21" i="1" s="1"/>
  <c r="G21" i="1" s="1"/>
  <c r="I21" i="1" s="1"/>
  <c r="E20" i="1"/>
  <c r="F20" i="1" s="1"/>
  <c r="G20" i="1" s="1"/>
  <c r="I20" i="1" s="1"/>
  <c r="E19" i="1"/>
  <c r="F19" i="1" s="1"/>
  <c r="H19" i="1" s="1"/>
  <c r="E17" i="1"/>
  <c r="F17" i="1" s="1"/>
  <c r="G17" i="1" s="1"/>
  <c r="I17" i="1" s="1"/>
  <c r="E18" i="1"/>
  <c r="F18" i="1" s="1"/>
  <c r="G18" i="1" s="1"/>
  <c r="I18" i="1" s="1"/>
  <c r="G12" i="1"/>
  <c r="I12" i="1" s="1"/>
  <c r="H11" i="1"/>
  <c r="H14" i="1"/>
  <c r="C14" i="1" s="1"/>
  <c r="D14" i="1" s="1"/>
  <c r="C11" i="1"/>
  <c r="D11" i="1" s="1"/>
  <c r="B21" i="1"/>
  <c r="E24" i="1"/>
  <c r="F24" i="1" s="1"/>
  <c r="B16" i="1"/>
  <c r="B22" i="1"/>
  <c r="E25" i="1"/>
  <c r="F25" i="1" s="1"/>
  <c r="E23" i="1"/>
  <c r="F23" i="1" s="1"/>
  <c r="B27" i="1"/>
  <c r="E16" i="1"/>
  <c r="F16" i="1" s="1"/>
  <c r="B26" i="1"/>
  <c r="B25" i="1"/>
  <c r="B24" i="1"/>
  <c r="B23" i="1"/>
  <c r="B19" i="1"/>
  <c r="B20" i="1"/>
  <c r="E26" i="1"/>
  <c r="F26" i="1" s="1"/>
  <c r="B18" i="1"/>
  <c r="B17" i="1"/>
  <c r="H15" i="1" l="1"/>
  <c r="G27" i="1"/>
  <c r="I27" i="1" s="1"/>
  <c r="C12" i="1"/>
  <c r="D12" i="1" s="1"/>
  <c r="H21" i="1"/>
  <c r="C21" i="1" s="1"/>
  <c r="D21" i="1" s="1"/>
  <c r="H17" i="1"/>
  <c r="C17" i="1" s="1"/>
  <c r="D17" i="1" s="1"/>
  <c r="H20" i="1"/>
  <c r="C20" i="1" s="1"/>
  <c r="D20" i="1" s="1"/>
  <c r="H18" i="1"/>
  <c r="C18" i="1" s="1"/>
  <c r="D18" i="1" s="1"/>
  <c r="H22" i="1"/>
  <c r="C22" i="1" s="1"/>
  <c r="D22" i="1" s="1"/>
  <c r="G19" i="1"/>
  <c r="I19" i="1" s="1"/>
  <c r="C19" i="1" s="1"/>
  <c r="D19" i="1" s="1"/>
  <c r="C27" i="1"/>
  <c r="D27" i="1" s="1"/>
  <c r="G23" i="1"/>
  <c r="I23" i="1" s="1"/>
  <c r="H23" i="1"/>
  <c r="H25" i="1"/>
  <c r="G25" i="1"/>
  <c r="I25" i="1" s="1"/>
  <c r="G16" i="1"/>
  <c r="I16" i="1" s="1"/>
  <c r="H16" i="1"/>
  <c r="H26" i="1"/>
  <c r="G26" i="1"/>
  <c r="I26" i="1" s="1"/>
  <c r="H24" i="1"/>
  <c r="G24" i="1"/>
  <c r="I24" i="1" s="1"/>
  <c r="C15" i="1"/>
  <c r="D15" i="1" s="1"/>
  <c r="C16" i="1" l="1"/>
  <c r="D16" i="1" s="1"/>
  <c r="C23" i="1"/>
  <c r="D23" i="1" s="1"/>
  <c r="C24" i="1"/>
  <c r="D24" i="1" s="1"/>
  <c r="C26" i="1"/>
  <c r="D26" i="1" s="1"/>
  <c r="C25" i="1"/>
  <c r="D25" i="1" s="1"/>
</calcChain>
</file>

<file path=xl/sharedStrings.xml><?xml version="1.0" encoding="utf-8"?>
<sst xmlns="http://schemas.openxmlformats.org/spreadsheetml/2006/main" count="22" uniqueCount="21">
  <si>
    <t>Call Option value - BS Option Pricing Model</t>
  </si>
  <si>
    <t xml:space="preserve">d1 </t>
  </si>
  <si>
    <t>d2</t>
  </si>
  <si>
    <t>d1 - σ^t.5</t>
  </si>
  <si>
    <t>t</t>
  </si>
  <si>
    <t>K</t>
  </si>
  <si>
    <r>
      <t>(ln(S/K)+(r+</t>
    </r>
    <r>
      <rPr>
        <sz val="11"/>
        <color theme="1"/>
        <rFont val="Aptos Narrow"/>
        <family val="2"/>
      </rPr>
      <t>σ^2/2)*T)/(σ*t^.5)</t>
    </r>
  </si>
  <si>
    <t>C= S*N(d1)-K*e^(-rt)*N(d2)</t>
  </si>
  <si>
    <t>σ</t>
  </si>
  <si>
    <t>r</t>
  </si>
  <si>
    <t>S</t>
  </si>
  <si>
    <t>Intrinsic value</t>
  </si>
  <si>
    <t>CALL value</t>
  </si>
  <si>
    <t>Time value</t>
  </si>
  <si>
    <t>d1</t>
  </si>
  <si>
    <t>N(d1)</t>
  </si>
  <si>
    <t>N(d2)</t>
  </si>
  <si>
    <t>Ln(S/K)</t>
  </si>
  <si>
    <t>(-&gt;)</t>
  </si>
  <si>
    <t>Lorsque qu'on est ATM, la time value est la plus élevée !</t>
  </si>
  <si>
    <t>plus le temps est court plus le call value est proche de la valeur intrinsèque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</si>
</sst>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</a:t>
            </a:r>
            <a:r>
              <a:rPr lang="en-GB" baseline="0"/>
              <a:t> prix intrinsèque et le prix du 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Intrinsic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Sheet1!$B$11:$B$27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4-4CB6-B3E8-AC36D298632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CALL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Sheet1!$C$11:$C$27</c:f>
              <c:numCache>
                <c:formatCode>General</c:formatCode>
                <c:ptCount val="17"/>
                <c:pt idx="0">
                  <c:v>0</c:v>
                </c:pt>
                <c:pt idx="1">
                  <c:v>0.82315349554595585</c:v>
                </c:pt>
                <c:pt idx="2">
                  <c:v>12.615069228908443</c:v>
                </c:pt>
                <c:pt idx="3">
                  <c:v>22.615069228906915</c:v>
                </c:pt>
                <c:pt idx="4">
                  <c:v>42.615069228906911</c:v>
                </c:pt>
                <c:pt idx="5">
                  <c:v>52.615069228906911</c:v>
                </c:pt>
                <c:pt idx="6">
                  <c:v>62.615069228906911</c:v>
                </c:pt>
                <c:pt idx="7">
                  <c:v>72.615069228906918</c:v>
                </c:pt>
                <c:pt idx="8">
                  <c:v>82.615069228906918</c:v>
                </c:pt>
                <c:pt idx="9">
                  <c:v>92.615069228906918</c:v>
                </c:pt>
                <c:pt idx="10">
                  <c:v>102.61506922890692</c:v>
                </c:pt>
                <c:pt idx="11">
                  <c:v>112.61506922890692</c:v>
                </c:pt>
                <c:pt idx="12">
                  <c:v>122.61506922890692</c:v>
                </c:pt>
                <c:pt idx="13">
                  <c:v>132.61506922890692</c:v>
                </c:pt>
                <c:pt idx="14">
                  <c:v>142.61506922890692</c:v>
                </c:pt>
                <c:pt idx="15">
                  <c:v>152.61506922890692</c:v>
                </c:pt>
                <c:pt idx="16">
                  <c:v>162.61506922890692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4-4CB6-B3E8-AC36D298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07551"/>
        <c:axId val="568813791"/>
      </c:lineChart>
      <c:catAx>
        <c:axId val="5688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13791"/>
        <c:crosses val="autoZero"/>
        <c:auto val="1"/>
        <c:lblAlgn val="ctr"/>
        <c:lblOffset val="100"/>
        <c:noMultiLvlLbl val="0"/>
      </c:catAx>
      <c:valAx>
        <c:axId val="568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378618</xdr:colOff>
      <xdr:row>9</xdr:row>
      <xdr:rowOff>119062</xdr:rowOff>
    </xdr:from>
    <xdr:to>
      <xdr:col>16</xdr:col>
      <xdr:colOff>416718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C4BB3-210E-D7BE-84E8-2D5B2AFF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E2C5-3DEA-43BC-97E2-C805E3479428}">
  <dimension ref="A1:I31"/>
  <sheetViews>
    <sheetView tabSelected="1" topLeftCell="A2" zoomScale="124" workbookViewId="0">
      <selection activeCell="I8" sqref="I8"/>
    </sheetView>
  </sheetViews>
  <sheetFormatPr defaultRowHeight="14.25" x14ac:dyDescent="0.45"/>
  <cols>
    <col min="1" max="1" width="11.73046875" bestFit="1" customWidth="1"/>
  </cols>
  <sheetData>
    <row r="1" spans="1:9" x14ac:dyDescent="0.45">
      <c r="A1" t="s">
        <v>0</v>
      </c>
    </row>
    <row r="4" spans="1:9" x14ac:dyDescent="0.45">
      <c r="B4" t="s">
        <v>7</v>
      </c>
      <c r="F4" t="s">
        <v>4</v>
      </c>
      <c r="G4" s="2">
        <f>2/3</f>
        <v>0.66666666666666663</v>
      </c>
      <c r="H4" t="s">
        <v>8</v>
      </c>
      <c r="I4">
        <v>0.18</v>
      </c>
    </row>
    <row r="5" spans="1:9" x14ac:dyDescent="0.45">
      <c r="F5" t="s">
        <v>5</v>
      </c>
      <c r="G5">
        <v>8</v>
      </c>
      <c r="H5" t="s">
        <v>9</v>
      </c>
      <c r="I5">
        <v>0.12</v>
      </c>
    </row>
    <row r="6" spans="1:9" x14ac:dyDescent="0.45">
      <c r="B6" t="s">
        <v>1</v>
      </c>
      <c r="C6" t="s">
        <v>6</v>
      </c>
    </row>
    <row r="8" spans="1:9" x14ac:dyDescent="0.45">
      <c r="B8" t="s">
        <v>2</v>
      </c>
      <c r="C8" t="s">
        <v>3</v>
      </c>
    </row>
    <row r="10" spans="1:9" x14ac:dyDescent="0.45">
      <c r="A10" t="s">
        <v>10</v>
      </c>
      <c r="B10" t="s">
        <v>11</v>
      </c>
      <c r="C10" t="s">
        <v>12</v>
      </c>
      <c r="D10" t="s">
        <v>13</v>
      </c>
      <c r="E10" t="s">
        <v>17</v>
      </c>
      <c r="F10" t="s">
        <v>14</v>
      </c>
      <c r="G10" t="s">
        <v>2</v>
      </c>
      <c r="H10" t="s">
        <v>15</v>
      </c>
      <c r="I10" t="s">
        <v>16</v>
      </c>
    </row>
    <row r="11" spans="1:9" x14ac:dyDescent="0.45">
      <c r="A11">
        <v>0</v>
      </c>
      <c r="B11">
        <f>MAX(A11-$G$5,0)</f>
        <v>0</v>
      </c>
      <c r="C11">
        <f>A11*H11-$G$5*EXP(-$I$5*$G$4)*I11</f>
        <v>0</v>
      </c>
      <c r="D11">
        <f>C11-B11</f>
        <v>0</v>
      </c>
      <c r="E11" s="1">
        <v>-9.9999999999999996E+30</v>
      </c>
      <c r="F11" s="1">
        <f>(E11+($I$5+$I$4^2/2)*$G$4)/($I$4*$G$4^0.5)</f>
        <v>-6.8041381743977168E+31</v>
      </c>
      <c r="G11" s="1">
        <f>F11-$I$4*$G$4^0.5</f>
        <v>-6.8041381743977168E+31</v>
      </c>
      <c r="H11">
        <f>_xlfn.NORM.S.DIST(F11,1)</f>
        <v>0</v>
      </c>
      <c r="I11">
        <f>_xlfn.NORM.S.DIST(G11,1)</f>
        <v>0</v>
      </c>
    </row>
    <row r="12" spans="1:9" x14ac:dyDescent="0.45">
      <c r="A12">
        <v>8</v>
      </c>
      <c r="B12">
        <f t="shared" ref="B12:B27" si="0">MAX(A12-$G$5,0)</f>
        <v>0</v>
      </c>
      <c r="C12">
        <f t="shared" ref="C12:C27" si="1">A12*H12-$G$5*EXP(-$I$5*$G$4)*I12</f>
        <v>0.82315349554595585</v>
      </c>
      <c r="D12">
        <f t="shared" ref="D12:D27" si="2">C12-B12</f>
        <v>0.82315349554595585</v>
      </c>
      <c r="E12">
        <f t="shared" ref="E12:E27" si="3">LN(A12/$G$5)</f>
        <v>0</v>
      </c>
      <c r="F12">
        <f t="shared" ref="F12:F27" si="4">(E12+($I$5+$I$4^2/2)*$G$4)/($I$4*$G$4^0.5)</f>
        <v>0.61781574623531266</v>
      </c>
      <c r="G12" s="1">
        <f t="shared" ref="G12:G27" si="5">F12-$I$4*$G$4^0.5</f>
        <v>0.47084636166832194</v>
      </c>
      <c r="H12">
        <f t="shared" ref="H12:H27" si="6">_xlfn.NORM.S.DIST(F12,1)</f>
        <v>0.73165159871514851</v>
      </c>
      <c r="I12">
        <f t="shared" ref="I12:I27" si="7">_xlfn.NORM.S.DIST(G12,1)</f>
        <v>0.68112477287728246</v>
      </c>
    </row>
    <row r="13" spans="1:9" x14ac:dyDescent="0.45">
      <c r="A13">
        <v>20</v>
      </c>
      <c r="B13">
        <f t="shared" si="0"/>
        <v>12</v>
      </c>
      <c r="C13">
        <f t="shared" si="1"/>
        <v>12.615069228908443</v>
      </c>
      <c r="D13">
        <f t="shared" si="2"/>
        <v>0.61506922890844251</v>
      </c>
      <c r="E13">
        <f t="shared" si="3"/>
        <v>0.91629073187415511</v>
      </c>
      <c r="F13">
        <f t="shared" si="4"/>
        <v>6.8523844938270742</v>
      </c>
      <c r="G13" s="1">
        <f t="shared" si="5"/>
        <v>6.7054151092600831</v>
      </c>
      <c r="H13">
        <f t="shared" si="6"/>
        <v>0.99999999999636857</v>
      </c>
      <c r="I13">
        <f t="shared" si="7"/>
        <v>0.99999999998995825</v>
      </c>
    </row>
    <row r="14" spans="1:9" x14ac:dyDescent="0.45">
      <c r="A14">
        <f>A13+10</f>
        <v>30</v>
      </c>
      <c r="B14">
        <f t="shared" si="0"/>
        <v>22</v>
      </c>
      <c r="C14">
        <f t="shared" si="1"/>
        <v>22.615069228906915</v>
      </c>
      <c r="D14">
        <f t="shared" si="2"/>
        <v>0.61506922890691484</v>
      </c>
      <c r="E14">
        <f t="shared" si="3"/>
        <v>1.3217558399823195</v>
      </c>
      <c r="F14">
        <f t="shared" si="4"/>
        <v>9.6112251142921323</v>
      </c>
      <c r="G14" s="1">
        <f t="shared" si="5"/>
        <v>9.4642557297251422</v>
      </c>
      <c r="H14">
        <f t="shared" si="6"/>
        <v>1</v>
      </c>
      <c r="I14">
        <f t="shared" si="7"/>
        <v>1</v>
      </c>
    </row>
    <row r="15" spans="1:9" x14ac:dyDescent="0.45">
      <c r="A15">
        <v>50</v>
      </c>
      <c r="B15">
        <f t="shared" si="0"/>
        <v>42</v>
      </c>
      <c r="C15">
        <f t="shared" si="1"/>
        <v>42.615069228906911</v>
      </c>
      <c r="D15">
        <f t="shared" si="2"/>
        <v>0.61506922890691129</v>
      </c>
      <c r="E15">
        <f t="shared" si="3"/>
        <v>1.8325814637483102</v>
      </c>
      <c r="F15">
        <f t="shared" si="4"/>
        <v>13.086953241418836</v>
      </c>
      <c r="G15" s="1">
        <f t="shared" si="5"/>
        <v>12.939983856851846</v>
      </c>
      <c r="H15">
        <f t="shared" si="6"/>
        <v>1</v>
      </c>
      <c r="I15">
        <f t="shared" si="7"/>
        <v>1</v>
      </c>
    </row>
    <row r="16" spans="1:9" x14ac:dyDescent="0.45">
      <c r="A16">
        <f t="shared" ref="A16:A27" si="8">A15+10</f>
        <v>60</v>
      </c>
      <c r="B16">
        <f t="shared" si="0"/>
        <v>52</v>
      </c>
      <c r="C16">
        <f t="shared" si="1"/>
        <v>52.615069228906911</v>
      </c>
      <c r="D16">
        <f t="shared" si="2"/>
        <v>0.61506922890691129</v>
      </c>
      <c r="E16">
        <f>LN(A16/$G$5)</f>
        <v>2.0149030205422647</v>
      </c>
      <c r="F16">
        <f t="shared" si="4"/>
        <v>14.327494306016204</v>
      </c>
      <c r="G16" s="1">
        <f t="shared" si="5"/>
        <v>14.180524921449214</v>
      </c>
      <c r="H16">
        <f t="shared" si="6"/>
        <v>1</v>
      </c>
      <c r="I16">
        <f t="shared" si="7"/>
        <v>1</v>
      </c>
    </row>
    <row r="17" spans="1:9" x14ac:dyDescent="0.45">
      <c r="A17">
        <f t="shared" si="8"/>
        <v>70</v>
      </c>
      <c r="B17">
        <f t="shared" si="0"/>
        <v>62</v>
      </c>
      <c r="C17">
        <f t="shared" si="1"/>
        <v>62.615069228906911</v>
      </c>
      <c r="D17">
        <f t="shared" si="2"/>
        <v>0.61506922890691129</v>
      </c>
      <c r="E17">
        <f t="shared" si="3"/>
        <v>2.1690537003695232</v>
      </c>
      <c r="F17">
        <f t="shared" si="4"/>
        <v>15.376356831238212</v>
      </c>
      <c r="G17" s="1">
        <f t="shared" si="5"/>
        <v>15.229387446671222</v>
      </c>
      <c r="H17">
        <f t="shared" si="6"/>
        <v>1</v>
      </c>
      <c r="I17">
        <f t="shared" si="7"/>
        <v>1</v>
      </c>
    </row>
    <row r="18" spans="1:9" x14ac:dyDescent="0.45">
      <c r="A18">
        <f t="shared" si="8"/>
        <v>80</v>
      </c>
      <c r="B18">
        <f t="shared" si="0"/>
        <v>72</v>
      </c>
      <c r="C18">
        <f t="shared" si="1"/>
        <v>72.615069228906918</v>
      </c>
      <c r="D18">
        <f t="shared" si="2"/>
        <v>0.6150692289069184</v>
      </c>
      <c r="E18">
        <f t="shared" si="3"/>
        <v>2.3025850929940459</v>
      </c>
      <c r="F18">
        <f t="shared" si="4"/>
        <v>16.284922877275218</v>
      </c>
      <c r="G18" s="1">
        <f t="shared" si="5"/>
        <v>16.137953492708228</v>
      </c>
      <c r="H18">
        <f t="shared" si="6"/>
        <v>1</v>
      </c>
      <c r="I18">
        <f t="shared" si="7"/>
        <v>1</v>
      </c>
    </row>
    <row r="19" spans="1:9" x14ac:dyDescent="0.45">
      <c r="A19">
        <f t="shared" si="8"/>
        <v>90</v>
      </c>
      <c r="B19">
        <f t="shared" si="0"/>
        <v>82</v>
      </c>
      <c r="C19">
        <f t="shared" si="1"/>
        <v>82.615069228906918</v>
      </c>
      <c r="D19">
        <f t="shared" si="2"/>
        <v>0.6150692289069184</v>
      </c>
      <c r="E19">
        <f t="shared" si="3"/>
        <v>2.4203681286504293</v>
      </c>
      <c r="F19">
        <f t="shared" si="4"/>
        <v>17.086334926481264</v>
      </c>
      <c r="G19" s="1">
        <f t="shared" si="5"/>
        <v>16.939365541914274</v>
      </c>
      <c r="H19">
        <f t="shared" si="6"/>
        <v>1</v>
      </c>
      <c r="I19">
        <f t="shared" si="7"/>
        <v>1</v>
      </c>
    </row>
    <row r="20" spans="1:9" x14ac:dyDescent="0.45">
      <c r="A20">
        <f t="shared" si="8"/>
        <v>100</v>
      </c>
      <c r="B20">
        <f t="shared" si="0"/>
        <v>92</v>
      </c>
      <c r="C20">
        <f t="shared" si="1"/>
        <v>92.615069228906918</v>
      </c>
      <c r="D20">
        <f t="shared" si="2"/>
        <v>0.6150692289069184</v>
      </c>
      <c r="E20">
        <f t="shared" si="3"/>
        <v>2.5257286443082556</v>
      </c>
      <c r="F20">
        <f t="shared" si="4"/>
        <v>17.803222433142906</v>
      </c>
      <c r="G20" s="1">
        <f t="shared" si="5"/>
        <v>17.656253048575916</v>
      </c>
      <c r="H20">
        <f t="shared" si="6"/>
        <v>1</v>
      </c>
      <c r="I20">
        <f t="shared" si="7"/>
        <v>1</v>
      </c>
    </row>
    <row r="21" spans="1:9" x14ac:dyDescent="0.45">
      <c r="A21">
        <f t="shared" si="8"/>
        <v>110</v>
      </c>
      <c r="B21">
        <f t="shared" si="0"/>
        <v>102</v>
      </c>
      <c r="C21">
        <f t="shared" si="1"/>
        <v>102.61506922890692</v>
      </c>
      <c r="D21">
        <f t="shared" si="2"/>
        <v>0.6150692289069184</v>
      </c>
      <c r="E21">
        <f t="shared" si="3"/>
        <v>2.6210388241125804</v>
      </c>
      <c r="F21">
        <f t="shared" si="4"/>
        <v>18.451726065958223</v>
      </c>
      <c r="G21" s="1">
        <f t="shared" si="5"/>
        <v>18.304756681391233</v>
      </c>
      <c r="H21">
        <f t="shared" si="6"/>
        <v>1</v>
      </c>
      <c r="I21">
        <f t="shared" si="7"/>
        <v>1</v>
      </c>
    </row>
    <row r="22" spans="1:9" x14ac:dyDescent="0.45">
      <c r="A22">
        <f t="shared" si="8"/>
        <v>120</v>
      </c>
      <c r="B22">
        <f t="shared" si="0"/>
        <v>112</v>
      </c>
      <c r="C22">
        <f t="shared" si="1"/>
        <v>112.61506922890692</v>
      </c>
      <c r="D22">
        <f t="shared" si="2"/>
        <v>0.6150692289069184</v>
      </c>
      <c r="E22">
        <f t="shared" si="3"/>
        <v>2.7080502011022101</v>
      </c>
      <c r="F22">
        <f t="shared" si="4"/>
        <v>19.043763497740276</v>
      </c>
      <c r="G22" s="1">
        <f t="shared" si="5"/>
        <v>18.896794113173286</v>
      </c>
      <c r="H22">
        <f t="shared" si="6"/>
        <v>1</v>
      </c>
      <c r="I22">
        <f t="shared" si="7"/>
        <v>1</v>
      </c>
    </row>
    <row r="23" spans="1:9" x14ac:dyDescent="0.45">
      <c r="A23">
        <f t="shared" si="8"/>
        <v>130</v>
      </c>
      <c r="B23">
        <f t="shared" si="0"/>
        <v>122</v>
      </c>
      <c r="C23">
        <f t="shared" si="1"/>
        <v>122.61506922890692</v>
      </c>
      <c r="D23">
        <f t="shared" si="2"/>
        <v>0.6150692289069184</v>
      </c>
      <c r="E23">
        <f t="shared" si="3"/>
        <v>2.7880929087757464</v>
      </c>
      <c r="F23">
        <f t="shared" si="4"/>
        <v>19.588385140603943</v>
      </c>
      <c r="G23" s="1">
        <f t="shared" si="5"/>
        <v>19.441415756036953</v>
      </c>
      <c r="H23">
        <f t="shared" si="6"/>
        <v>1</v>
      </c>
      <c r="I23">
        <f t="shared" si="7"/>
        <v>1</v>
      </c>
    </row>
    <row r="24" spans="1:9" x14ac:dyDescent="0.45">
      <c r="A24">
        <f t="shared" si="8"/>
        <v>140</v>
      </c>
      <c r="B24">
        <f t="shared" si="0"/>
        <v>132</v>
      </c>
      <c r="C24">
        <f t="shared" si="1"/>
        <v>132.61506922890692</v>
      </c>
      <c r="D24">
        <f t="shared" si="2"/>
        <v>0.6150692289069184</v>
      </c>
      <c r="E24">
        <f t="shared" si="3"/>
        <v>2.8622008809294686</v>
      </c>
      <c r="F24">
        <f t="shared" si="4"/>
        <v>20.092626022962282</v>
      </c>
      <c r="G24" s="1">
        <f t="shared" si="5"/>
        <v>19.945656638395292</v>
      </c>
      <c r="H24">
        <f t="shared" si="6"/>
        <v>1</v>
      </c>
      <c r="I24">
        <f t="shared" si="7"/>
        <v>1</v>
      </c>
    </row>
    <row r="25" spans="1:9" x14ac:dyDescent="0.45">
      <c r="A25">
        <f t="shared" si="8"/>
        <v>150</v>
      </c>
      <c r="B25">
        <f t="shared" si="0"/>
        <v>142</v>
      </c>
      <c r="C25">
        <f t="shared" si="1"/>
        <v>142.61506922890692</v>
      </c>
      <c r="D25">
        <f t="shared" si="2"/>
        <v>0.6150692289069184</v>
      </c>
      <c r="E25">
        <f t="shared" si="3"/>
        <v>2.9311937524164198</v>
      </c>
      <c r="F25">
        <f t="shared" si="4"/>
        <v>20.562063053607964</v>
      </c>
      <c r="G25" s="1">
        <f t="shared" si="5"/>
        <v>20.415093669040974</v>
      </c>
      <c r="H25">
        <f t="shared" si="6"/>
        <v>1</v>
      </c>
      <c r="I25">
        <f t="shared" si="7"/>
        <v>1</v>
      </c>
    </row>
    <row r="26" spans="1:9" x14ac:dyDescent="0.45">
      <c r="A26">
        <f t="shared" si="8"/>
        <v>160</v>
      </c>
      <c r="B26">
        <f t="shared" si="0"/>
        <v>152</v>
      </c>
      <c r="C26">
        <f t="shared" si="1"/>
        <v>152.61506922890692</v>
      </c>
      <c r="D26">
        <f t="shared" si="2"/>
        <v>0.6150692289069184</v>
      </c>
      <c r="E26">
        <f t="shared" si="3"/>
        <v>2.9957322735539909</v>
      </c>
      <c r="F26">
        <f t="shared" si="4"/>
        <v>21.001192068999288</v>
      </c>
      <c r="G26" s="1">
        <f t="shared" si="5"/>
        <v>20.854222684432298</v>
      </c>
      <c r="H26">
        <f t="shared" si="6"/>
        <v>1</v>
      </c>
      <c r="I26">
        <f t="shared" si="7"/>
        <v>1</v>
      </c>
    </row>
    <row r="27" spans="1:9" x14ac:dyDescent="0.45">
      <c r="A27">
        <f t="shared" si="8"/>
        <v>170</v>
      </c>
      <c r="B27">
        <f t="shared" si="0"/>
        <v>162</v>
      </c>
      <c r="C27">
        <f t="shared" si="1"/>
        <v>162.61506922890692</v>
      </c>
      <c r="D27">
        <f t="shared" si="2"/>
        <v>0.6150692289069184</v>
      </c>
      <c r="E27">
        <f t="shared" si="3"/>
        <v>3.0563568953704259</v>
      </c>
      <c r="F27">
        <f t="shared" si="4"/>
        <v>21.413690372608915</v>
      </c>
      <c r="G27" s="1">
        <f t="shared" si="5"/>
        <v>21.266720988041925</v>
      </c>
      <c r="H27">
        <f t="shared" si="6"/>
        <v>1</v>
      </c>
      <c r="I27">
        <f t="shared" si="7"/>
        <v>1</v>
      </c>
    </row>
    <row r="30" spans="1:9" x14ac:dyDescent="0.45">
      <c r="D30" t="s">
        <v>18</v>
      </c>
      <c r="E30" t="s">
        <v>19</v>
      </c>
    </row>
    <row r="31" spans="1:9" x14ac:dyDescent="0.45">
      <c r="E31" t="s">
        <v>20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Zinenberg</dc:creator>
  <cp:lastModifiedBy>Mark Zinenberg</cp:lastModifiedBy>
  <dcterms:created xsi:type="dcterms:W3CDTF">2024-09-02T19:43:46Z</dcterms:created>
  <dcterms:modified xsi:type="dcterms:W3CDTF">2024-09-04T14:00:24Z</dcterms:modified>
</cp:coreProperties>
</file>