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<sst xmlns="http://schemas.openxmlformats.org/spreadsheetml/2006/main" count="20" uniqueCount="14">
  <si>
    <t>N° CORRIDAS</t>
  </si>
  <si>
    <t>Cantidad Promedio de Vehículos en el Sistema [u]</t>
  </si>
  <si>
    <t>Demora Promedio de Vehículos en el Sistema [s]</t>
  </si>
  <si>
    <t>ESCENARIO A</t>
  </si>
  <si>
    <t>ESCENARIO B</t>
  </si>
  <si>
    <t>A-B</t>
  </si>
  <si>
    <t>Varianza Z</t>
  </si>
  <si>
    <t>[u]=Unidades</t>
  </si>
  <si>
    <t>[s]=Segundos</t>
  </si>
  <si>
    <t>PROMEDIO:</t>
  </si>
  <si>
    <t>IC MIN=</t>
  </si>
  <si>
    <t>IC MAX=</t>
  </si>
  <si>
    <t>IC=[2540;2555]</t>
  </si>
  <si>
    <t>IC=[465;494]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</si>
</sst>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10.0"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sz val="10.0"/>
      <color rgb="FF000000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2" fontId="1" numFmtId="0" xfId="0" applyAlignment="1" applyBorder="1" applyFill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2" fillId="0" fontId="1" numFmtId="0" xfId="0" applyAlignment="1" applyBorder="1" applyFont="1">
      <alignment horizontal="center" readingOrder="0"/>
    </xf>
    <xf borderId="2" fillId="3" fontId="3" numFmtId="0" xfId="0" applyAlignment="1" applyBorder="1" applyFill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7" fillId="0" fontId="5" numFmtId="0" xfId="0" applyAlignment="1" applyBorder="1" applyFont="1">
      <alignment horizontal="center"/>
    </xf>
    <xf borderId="8" fillId="0" fontId="2" numFmtId="0" xfId="0" applyBorder="1" applyFont="1"/>
    <xf borderId="0" fillId="0" fontId="0" numFmtId="0" xfId="0" applyFont="1"/>
    <xf borderId="0" fillId="0" fontId="5" numFmtId="0" xfId="0" applyAlignment="1" applyFont="1">
      <alignment horizontal="center"/>
    </xf>
    <xf borderId="0" fillId="2" fontId="0" numFmtId="0" xfId="0" applyAlignment="1" applyFont="1">
      <alignment horizontal="center"/>
    </xf>
    <xf borderId="0" fillId="2" fontId="0" numFmtId="0" xfId="0" applyFont="1"/>
    <xf borderId="5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/>
    </xf>
    <xf borderId="9" fillId="0" fontId="2" numFmtId="0" xfId="0" applyBorder="1" applyFont="1"/>
    <xf borderId="10" fillId="0" fontId="5" numFmtId="0" xfId="0" applyAlignment="1" applyBorder="1" applyFont="1">
      <alignment horizontal="center"/>
    </xf>
    <xf borderId="11" fillId="0" fontId="2" numFmtId="0" xfId="0" applyBorder="1" applyFont="1"/>
    <xf borderId="9" fillId="0" fontId="0" numFmtId="0" xfId="0" applyBorder="1" applyFont="1"/>
    <xf borderId="12" fillId="0" fontId="1" numFmtId="0" xfId="0" applyAlignment="1" applyBorder="1" applyFont="1">
      <alignment readingOrder="0"/>
    </xf>
    <xf borderId="2" fillId="0" fontId="1" numFmtId="0" xfId="0" applyBorder="1" applyFont="1"/>
    <xf borderId="2" fillId="3" fontId="3" numFmtId="0" xfId="0" applyBorder="1" applyFont="1"/>
    <xf borderId="2" fillId="0" fontId="1" numFmtId="0" xfId="0" applyAlignment="1" applyBorder="1" applyFont="1">
      <alignment readingOrder="0"/>
    </xf>
    <xf borderId="2" fillId="3" fontId="6" numFmtId="0" xfId="0" applyBorder="1" applyFont="1"/>
    <xf borderId="0" fillId="0" fontId="5" numFmtId="0" xfId="0" applyAlignment="1" applyFont="1">
      <alignment horizontal="right" readingOrder="0"/>
    </xf>
    <xf borderId="0" fillId="2" fontId="7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J1" s="2" t="s">
        <v>2</v>
      </c>
      <c r="K1" s="3"/>
      <c r="L1" s="3"/>
      <c r="M1" s="3"/>
      <c r="N1" s="3"/>
      <c r="O1" s="3"/>
      <c r="P1" s="3"/>
      <c r="Q1" s="4"/>
    </row>
    <row r="2">
      <c r="A2" s="5"/>
      <c r="B2" s="6" t="s">
        <v>3</v>
      </c>
      <c r="C2" s="4"/>
      <c r="D2" s="6" t="s">
        <v>4</v>
      </c>
      <c r="E2" s="4"/>
      <c r="F2" s="7" t="s">
        <v>5</v>
      </c>
      <c r="G2" s="4"/>
      <c r="H2" s="7" t="s">
        <v>6</v>
      </c>
      <c r="I2" s="4"/>
      <c r="J2" s="6" t="s">
        <v>3</v>
      </c>
      <c r="K2" s="4"/>
      <c r="L2" s="6" t="s">
        <v>4</v>
      </c>
      <c r="M2" s="4"/>
      <c r="N2" s="8" t="s">
        <v>5</v>
      </c>
      <c r="O2" s="4"/>
      <c r="P2" s="7" t="s">
        <v>6</v>
      </c>
      <c r="Q2" s="4"/>
      <c r="R2" s="9"/>
      <c r="S2" s="9" t="s">
        <v>7</v>
      </c>
    </row>
    <row r="3">
      <c r="A3" s="10">
        <v>1.0</v>
      </c>
      <c r="B3" s="11">
        <f>(2875.1+2928.3)/2</f>
        <v>2901.7</v>
      </c>
      <c r="D3" s="12">
        <f t="shared" ref="D3:D5" si="1">(5570+5622.4)/2</f>
        <v>5596.2</v>
      </c>
      <c r="E3" s="13"/>
      <c r="F3" s="14">
        <f t="shared" ref="F3:F102" si="2">ABS(B3-D3)</f>
        <v>2694.5</v>
      </c>
      <c r="G3" s="13"/>
      <c r="H3" s="14">
        <f>POWER((F3-F103),2)</f>
        <v>21425.34788</v>
      </c>
      <c r="I3" s="13"/>
      <c r="J3" s="15">
        <f t="shared" ref="J3:J22" si="3">(459.7+498.9)/2</f>
        <v>479.3</v>
      </c>
      <c r="L3" s="12">
        <f t="shared" ref="L3:L22" si="4">(69.2+70.4)/2</f>
        <v>69.8</v>
      </c>
      <c r="M3" s="13"/>
      <c r="N3" s="14">
        <f t="shared" ref="N3:N102" si="5">ABS(J3-L3)</f>
        <v>409.5</v>
      </c>
      <c r="O3" s="13"/>
      <c r="P3" s="14">
        <f>POWER((N3-N103),2)</f>
        <v>4927.478416</v>
      </c>
      <c r="Q3" s="13"/>
      <c r="R3" s="9"/>
      <c r="S3" s="9" t="s">
        <v>8</v>
      </c>
    </row>
    <row r="4">
      <c r="A4" s="10">
        <v>2.0</v>
      </c>
      <c r="B4" s="11">
        <f>(2928.3+2981.5)/2</f>
        <v>2954.9</v>
      </c>
      <c r="D4" s="12">
        <f t="shared" si="1"/>
        <v>5596.2</v>
      </c>
      <c r="E4" s="13"/>
      <c r="F4" s="14">
        <f t="shared" si="2"/>
        <v>2641.3</v>
      </c>
      <c r="G4" s="13"/>
      <c r="H4" s="14">
        <f>POWER((F4-F103),2)</f>
        <v>8681.394276</v>
      </c>
      <c r="I4" s="13"/>
      <c r="J4" s="15">
        <f t="shared" si="3"/>
        <v>479.3</v>
      </c>
      <c r="L4" s="12">
        <f t="shared" si="4"/>
        <v>69.8</v>
      </c>
      <c r="M4" s="13"/>
      <c r="N4" s="14">
        <f t="shared" si="5"/>
        <v>409.5</v>
      </c>
      <c r="O4" s="13"/>
      <c r="P4" s="14">
        <f>POWER((N4-N103),2)</f>
        <v>4927.478416</v>
      </c>
      <c r="Q4" s="13"/>
    </row>
    <row r="5">
      <c r="A5" s="10">
        <v>3.0</v>
      </c>
      <c r="B5" s="11">
        <f t="shared" ref="B5:B8" si="6">(2981.5+3034.7)/2</f>
        <v>3008.1</v>
      </c>
      <c r="D5" s="12">
        <f t="shared" si="1"/>
        <v>5596.2</v>
      </c>
      <c r="E5" s="13"/>
      <c r="F5" s="14">
        <f t="shared" si="2"/>
        <v>2588.1</v>
      </c>
      <c r="G5" s="13"/>
      <c r="H5" s="14">
        <f>POWER((F5-F103),2)</f>
        <v>1597.920676</v>
      </c>
      <c r="I5" s="13"/>
      <c r="J5" s="15">
        <f t="shared" si="3"/>
        <v>479.3</v>
      </c>
      <c r="L5" s="12">
        <f t="shared" si="4"/>
        <v>69.8</v>
      </c>
      <c r="M5" s="13"/>
      <c r="N5" s="14">
        <f t="shared" si="5"/>
        <v>409.5</v>
      </c>
      <c r="O5" s="13"/>
      <c r="P5" s="14">
        <f>POWER((N5-N103),2)</f>
        <v>4927.478416</v>
      </c>
      <c r="Q5" s="13"/>
    </row>
    <row r="6">
      <c r="A6" s="10">
        <v>4.0</v>
      </c>
      <c r="B6" s="16">
        <f t="shared" si="6"/>
        <v>3008.1</v>
      </c>
      <c r="D6" s="12">
        <f t="shared" ref="D6:D18" si="7">(5622.4+5674.8)/2</f>
        <v>5648.6</v>
      </c>
      <c r="E6" s="13"/>
      <c r="F6" s="14">
        <f t="shared" si="2"/>
        <v>2640.5</v>
      </c>
      <c r="G6" s="13"/>
      <c r="H6" s="14">
        <f>POWER(F6-F103,2)</f>
        <v>8532.955876</v>
      </c>
      <c r="I6" s="13"/>
      <c r="J6" s="15">
        <f t="shared" si="3"/>
        <v>479.3</v>
      </c>
      <c r="L6" s="12">
        <f t="shared" si="4"/>
        <v>69.8</v>
      </c>
      <c r="M6" s="13"/>
      <c r="N6" s="14">
        <f t="shared" si="5"/>
        <v>409.5</v>
      </c>
      <c r="O6" s="13"/>
      <c r="P6" s="14">
        <f>POWER(N6-N103,2)</f>
        <v>4927.478416</v>
      </c>
      <c r="Q6" s="13"/>
    </row>
    <row r="7">
      <c r="A7" s="10">
        <v>5.0</v>
      </c>
      <c r="B7" s="16">
        <f t="shared" si="6"/>
        <v>3008.1</v>
      </c>
      <c r="D7" s="12">
        <f t="shared" si="7"/>
        <v>5648.6</v>
      </c>
      <c r="E7" s="13"/>
      <c r="F7" s="14">
        <f t="shared" si="2"/>
        <v>2640.5</v>
      </c>
      <c r="G7" s="13"/>
      <c r="H7" s="14">
        <f>POWER(F7-F103,2)</f>
        <v>8532.955876</v>
      </c>
      <c r="I7" s="13"/>
      <c r="J7" s="15">
        <f t="shared" si="3"/>
        <v>479.3</v>
      </c>
      <c r="L7" s="12">
        <f t="shared" si="4"/>
        <v>69.8</v>
      </c>
      <c r="M7" s="13"/>
      <c r="N7" s="14">
        <f t="shared" si="5"/>
        <v>409.5</v>
      </c>
      <c r="O7" s="13"/>
      <c r="P7" s="14">
        <f>POWER(N7-N103,2)</f>
        <v>4927.478416</v>
      </c>
      <c r="Q7" s="13"/>
    </row>
    <row r="8">
      <c r="A8" s="10">
        <v>6.0</v>
      </c>
      <c r="B8" s="16">
        <f t="shared" si="6"/>
        <v>3008.1</v>
      </c>
      <c r="D8" s="12">
        <f t="shared" si="7"/>
        <v>5648.6</v>
      </c>
      <c r="E8" s="13"/>
      <c r="F8" s="14">
        <f t="shared" si="2"/>
        <v>2640.5</v>
      </c>
      <c r="G8" s="13"/>
      <c r="H8" s="14">
        <f>POWER(F8-F103,2)</f>
        <v>8532.955876</v>
      </c>
      <c r="I8" s="13"/>
      <c r="J8" s="15">
        <f t="shared" si="3"/>
        <v>479.3</v>
      </c>
      <c r="L8" s="12">
        <f t="shared" si="4"/>
        <v>69.8</v>
      </c>
      <c r="M8" s="13"/>
      <c r="N8" s="14">
        <f t="shared" si="5"/>
        <v>409.5</v>
      </c>
      <c r="O8" s="13"/>
      <c r="P8" s="14">
        <f>POWER(N8-N103,2)</f>
        <v>4927.478416</v>
      </c>
      <c r="Q8" s="13"/>
    </row>
    <row r="9">
      <c r="A9" s="10">
        <v>7.0</v>
      </c>
      <c r="B9" s="15">
        <f t="shared" ref="B9:B13" si="8">(3034.7+3087.9)/2</f>
        <v>3061.3</v>
      </c>
      <c r="D9" s="12">
        <f t="shared" si="7"/>
        <v>5648.6</v>
      </c>
      <c r="E9" s="13"/>
      <c r="F9" s="17">
        <f t="shared" si="2"/>
        <v>2587.3</v>
      </c>
      <c r="G9" s="13"/>
      <c r="H9" s="14">
        <f>POWER(F9-F103,2)</f>
        <v>1534.602276</v>
      </c>
      <c r="I9" s="13"/>
      <c r="J9" s="15">
        <f t="shared" si="3"/>
        <v>479.3</v>
      </c>
      <c r="L9" s="12">
        <f t="shared" si="4"/>
        <v>69.8</v>
      </c>
      <c r="M9" s="13"/>
      <c r="N9" s="17">
        <f t="shared" si="5"/>
        <v>409.5</v>
      </c>
      <c r="O9" s="13"/>
      <c r="P9" s="14">
        <f>POWER(N9-N103,2)</f>
        <v>4927.478416</v>
      </c>
      <c r="Q9" s="13"/>
    </row>
    <row r="10">
      <c r="A10" s="10">
        <v>8.0</v>
      </c>
      <c r="B10" s="15">
        <f t="shared" si="8"/>
        <v>3061.3</v>
      </c>
      <c r="D10" s="12">
        <f t="shared" si="7"/>
        <v>5648.6</v>
      </c>
      <c r="E10" s="13"/>
      <c r="F10" s="14">
        <f t="shared" si="2"/>
        <v>2587.3</v>
      </c>
      <c r="G10" s="13"/>
      <c r="H10" s="14">
        <f>POWER(F10-F103,2)</f>
        <v>1534.602276</v>
      </c>
      <c r="I10" s="13"/>
      <c r="J10" s="15">
        <f t="shared" si="3"/>
        <v>479.3</v>
      </c>
      <c r="L10" s="12">
        <f t="shared" si="4"/>
        <v>69.8</v>
      </c>
      <c r="M10" s="13"/>
      <c r="N10" s="14">
        <f t="shared" si="5"/>
        <v>409.5</v>
      </c>
      <c r="O10" s="13"/>
      <c r="P10" s="14">
        <f>POWER(N10-N103,2)</f>
        <v>4927.478416</v>
      </c>
      <c r="Q10" s="13"/>
    </row>
    <row r="11">
      <c r="A11" s="10">
        <v>9.0</v>
      </c>
      <c r="B11" s="15">
        <f t="shared" si="8"/>
        <v>3061.3</v>
      </c>
      <c r="D11" s="12">
        <f t="shared" si="7"/>
        <v>5648.6</v>
      </c>
      <c r="E11" s="13"/>
      <c r="F11" s="14">
        <f t="shared" si="2"/>
        <v>2587.3</v>
      </c>
      <c r="G11" s="13"/>
      <c r="H11" s="14">
        <f>POWER(F11-F103,2)</f>
        <v>1534.602276</v>
      </c>
      <c r="I11" s="13"/>
      <c r="J11" s="15">
        <f t="shared" si="3"/>
        <v>479.3</v>
      </c>
      <c r="L11" s="12">
        <f t="shared" si="4"/>
        <v>69.8</v>
      </c>
      <c r="M11" s="13"/>
      <c r="N11" s="14">
        <f t="shared" si="5"/>
        <v>409.5</v>
      </c>
      <c r="O11" s="13"/>
      <c r="P11" s="14">
        <f>POWER(N11-N103,2)</f>
        <v>4927.478416</v>
      </c>
      <c r="Q11" s="13"/>
    </row>
    <row r="12">
      <c r="A12" s="10">
        <v>10.0</v>
      </c>
      <c r="B12" s="15">
        <f t="shared" si="8"/>
        <v>3061.3</v>
      </c>
      <c r="D12" s="12">
        <f t="shared" si="7"/>
        <v>5648.6</v>
      </c>
      <c r="E12" s="13"/>
      <c r="F12" s="14">
        <f t="shared" si="2"/>
        <v>2587.3</v>
      </c>
      <c r="G12" s="13"/>
      <c r="H12" s="14">
        <f>POWER(F12-F103,2)</f>
        <v>1534.602276</v>
      </c>
      <c r="I12" s="13"/>
      <c r="J12" s="15">
        <f t="shared" si="3"/>
        <v>479.3</v>
      </c>
      <c r="L12" s="12">
        <f t="shared" si="4"/>
        <v>69.8</v>
      </c>
      <c r="M12" s="13"/>
      <c r="N12" s="14">
        <f t="shared" si="5"/>
        <v>409.5</v>
      </c>
      <c r="O12" s="13"/>
      <c r="P12" s="14">
        <f>POWER(N12-N103,2)</f>
        <v>4927.478416</v>
      </c>
      <c r="Q12" s="13"/>
    </row>
    <row r="13">
      <c r="A13" s="10">
        <v>11.0</v>
      </c>
      <c r="B13" s="15">
        <f t="shared" si="8"/>
        <v>3061.3</v>
      </c>
      <c r="D13" s="12">
        <f t="shared" si="7"/>
        <v>5648.6</v>
      </c>
      <c r="E13" s="13"/>
      <c r="F13" s="14">
        <f t="shared" si="2"/>
        <v>2587.3</v>
      </c>
      <c r="G13" s="13"/>
      <c r="H13" s="14">
        <f>POWER(F13-F103,2)</f>
        <v>1534.602276</v>
      </c>
      <c r="I13" s="13"/>
      <c r="J13" s="15">
        <f t="shared" si="3"/>
        <v>479.3</v>
      </c>
      <c r="L13" s="12">
        <f t="shared" si="4"/>
        <v>69.8</v>
      </c>
      <c r="M13" s="13"/>
      <c r="N13" s="14">
        <f t="shared" si="5"/>
        <v>409.5</v>
      </c>
      <c r="O13" s="13"/>
      <c r="P13" s="14">
        <f>POWER(N13-N103,2)</f>
        <v>4927.478416</v>
      </c>
      <c r="Q13" s="13"/>
    </row>
    <row r="14">
      <c r="A14" s="10">
        <v>12.0</v>
      </c>
      <c r="B14" s="15">
        <f t="shared" ref="B14:B23" si="9">(3087.9+3141.1)/2</f>
        <v>3114.5</v>
      </c>
      <c r="D14" s="12">
        <f t="shared" si="7"/>
        <v>5648.6</v>
      </c>
      <c r="E14" s="13"/>
      <c r="F14" s="14">
        <f t="shared" si="2"/>
        <v>2534.1</v>
      </c>
      <c r="G14" s="13"/>
      <c r="H14" s="14">
        <f>POWER(F14-F103,2)</f>
        <v>196.728676</v>
      </c>
      <c r="I14" s="13"/>
      <c r="J14" s="15">
        <f t="shared" si="3"/>
        <v>479.3</v>
      </c>
      <c r="L14" s="12">
        <f t="shared" si="4"/>
        <v>69.8</v>
      </c>
      <c r="M14" s="13"/>
      <c r="N14" s="14">
        <f t="shared" si="5"/>
        <v>409.5</v>
      </c>
      <c r="O14" s="13"/>
      <c r="P14" s="14">
        <f>POWER(N14-N103,2)</f>
        <v>4927.478416</v>
      </c>
      <c r="Q14" s="13"/>
    </row>
    <row r="15">
      <c r="A15" s="10">
        <v>13.0</v>
      </c>
      <c r="B15" s="15">
        <f t="shared" si="9"/>
        <v>3114.5</v>
      </c>
      <c r="D15" s="12">
        <f t="shared" si="7"/>
        <v>5648.6</v>
      </c>
      <c r="E15" s="13"/>
      <c r="F15" s="14">
        <f t="shared" si="2"/>
        <v>2534.1</v>
      </c>
      <c r="G15" s="13"/>
      <c r="H15" s="14">
        <f>POWER(F15-F103,2)</f>
        <v>196.728676</v>
      </c>
      <c r="I15" s="13"/>
      <c r="J15" s="15">
        <f t="shared" si="3"/>
        <v>479.3</v>
      </c>
      <c r="L15" s="12">
        <f t="shared" si="4"/>
        <v>69.8</v>
      </c>
      <c r="M15" s="13"/>
      <c r="N15" s="14">
        <f t="shared" si="5"/>
        <v>409.5</v>
      </c>
      <c r="O15" s="13"/>
      <c r="P15" s="14">
        <f>POWER(N15-N103,2)</f>
        <v>4927.478416</v>
      </c>
      <c r="Q15" s="13"/>
    </row>
    <row r="16">
      <c r="A16" s="10">
        <v>14.0</v>
      </c>
      <c r="B16" s="15">
        <f t="shared" si="9"/>
        <v>3114.5</v>
      </c>
      <c r="D16" s="12">
        <f t="shared" si="7"/>
        <v>5648.6</v>
      </c>
      <c r="E16" s="13"/>
      <c r="F16" s="14">
        <f t="shared" si="2"/>
        <v>2534.1</v>
      </c>
      <c r="G16" s="13"/>
      <c r="H16" s="14">
        <f>POWER(F16-F103,2)</f>
        <v>196.728676</v>
      </c>
      <c r="I16" s="13"/>
      <c r="J16" s="15">
        <f t="shared" si="3"/>
        <v>479.3</v>
      </c>
      <c r="L16" s="12">
        <f t="shared" si="4"/>
        <v>69.8</v>
      </c>
      <c r="M16" s="13"/>
      <c r="N16" s="14">
        <f t="shared" si="5"/>
        <v>409.5</v>
      </c>
      <c r="O16" s="13"/>
      <c r="P16" s="14">
        <f>POWER(N16-N103,2)</f>
        <v>4927.478416</v>
      </c>
      <c r="Q16" s="13"/>
    </row>
    <row r="17">
      <c r="A17" s="10">
        <v>15.0</v>
      </c>
      <c r="B17" s="15">
        <f t="shared" si="9"/>
        <v>3114.5</v>
      </c>
      <c r="D17" s="12">
        <f t="shared" si="7"/>
        <v>5648.6</v>
      </c>
      <c r="E17" s="13"/>
      <c r="F17" s="14">
        <f t="shared" si="2"/>
        <v>2534.1</v>
      </c>
      <c r="G17" s="13"/>
      <c r="H17" s="14">
        <f>POWER(F17-F103,2)</f>
        <v>196.728676</v>
      </c>
      <c r="I17" s="13"/>
      <c r="J17" s="15">
        <f t="shared" si="3"/>
        <v>479.3</v>
      </c>
      <c r="L17" s="12">
        <f t="shared" si="4"/>
        <v>69.8</v>
      </c>
      <c r="M17" s="13"/>
      <c r="N17" s="14">
        <f t="shared" si="5"/>
        <v>409.5</v>
      </c>
      <c r="O17" s="13"/>
      <c r="P17" s="14">
        <f>POWER(N17-N103,2)</f>
        <v>4927.478416</v>
      </c>
      <c r="Q17" s="13"/>
    </row>
    <row r="18">
      <c r="A18" s="10">
        <v>16.0</v>
      </c>
      <c r="B18" s="15">
        <f t="shared" si="9"/>
        <v>3114.5</v>
      </c>
      <c r="D18" s="12">
        <f t="shared" si="7"/>
        <v>5648.6</v>
      </c>
      <c r="E18" s="13"/>
      <c r="F18" s="14">
        <f t="shared" si="2"/>
        <v>2534.1</v>
      </c>
      <c r="G18" s="13"/>
      <c r="H18" s="14">
        <f>POWER(F18-F103,2)</f>
        <v>196.728676</v>
      </c>
      <c r="I18" s="13"/>
      <c r="J18" s="15">
        <f t="shared" si="3"/>
        <v>479.3</v>
      </c>
      <c r="L18" s="12">
        <f t="shared" si="4"/>
        <v>69.8</v>
      </c>
      <c r="M18" s="13"/>
      <c r="N18" s="14">
        <f t="shared" si="5"/>
        <v>409.5</v>
      </c>
      <c r="O18" s="13"/>
      <c r="P18" s="14">
        <f>POWER(N18-N103,2)</f>
        <v>4927.478416</v>
      </c>
      <c r="Q18" s="13"/>
    </row>
    <row r="19">
      <c r="A19" s="10">
        <v>17.0</v>
      </c>
      <c r="B19" s="15">
        <f t="shared" si="9"/>
        <v>3114.5</v>
      </c>
      <c r="D19" s="12">
        <f t="shared" ref="D19:D48" si="10">(5674.8+5727.2)/2</f>
        <v>5701</v>
      </c>
      <c r="E19" s="13"/>
      <c r="F19" s="14">
        <f t="shared" si="2"/>
        <v>2586.5</v>
      </c>
      <c r="G19" s="13"/>
      <c r="H19" s="17">
        <f>POWER(F19-F103,2)</f>
        <v>1472.563876</v>
      </c>
      <c r="I19" s="13"/>
      <c r="J19" s="15">
        <f t="shared" si="3"/>
        <v>479.3</v>
      </c>
      <c r="L19" s="12">
        <f t="shared" si="4"/>
        <v>69.8</v>
      </c>
      <c r="M19" s="13"/>
      <c r="N19" s="14">
        <f t="shared" si="5"/>
        <v>409.5</v>
      </c>
      <c r="O19" s="13"/>
      <c r="P19" s="17">
        <f>POWER(N19-N103,2)</f>
        <v>4927.478416</v>
      </c>
      <c r="Q19" s="13"/>
    </row>
    <row r="20">
      <c r="A20" s="10">
        <v>18.0</v>
      </c>
      <c r="B20" s="15">
        <f t="shared" si="9"/>
        <v>3114.5</v>
      </c>
      <c r="D20" s="12">
        <f t="shared" si="10"/>
        <v>5701</v>
      </c>
      <c r="E20" s="13"/>
      <c r="F20" s="14">
        <f t="shared" si="2"/>
        <v>2586.5</v>
      </c>
      <c r="G20" s="13"/>
      <c r="H20" s="17">
        <f>POWER(F20-F103,2)</f>
        <v>1472.563876</v>
      </c>
      <c r="I20" s="13"/>
      <c r="J20" s="15">
        <f t="shared" si="3"/>
        <v>479.3</v>
      </c>
      <c r="L20" s="12">
        <f t="shared" si="4"/>
        <v>69.8</v>
      </c>
      <c r="M20" s="13"/>
      <c r="N20" s="14">
        <f t="shared" si="5"/>
        <v>409.5</v>
      </c>
      <c r="O20" s="13"/>
      <c r="P20" s="17">
        <f>POWER(N20-N103,2)</f>
        <v>4927.478416</v>
      </c>
      <c r="Q20" s="13"/>
    </row>
    <row r="21">
      <c r="A21" s="10">
        <v>19.0</v>
      </c>
      <c r="B21" s="15">
        <f t="shared" si="9"/>
        <v>3114.5</v>
      </c>
      <c r="D21" s="12">
        <f t="shared" si="10"/>
        <v>5701</v>
      </c>
      <c r="E21" s="13"/>
      <c r="F21" s="14">
        <f t="shared" si="2"/>
        <v>2586.5</v>
      </c>
      <c r="G21" s="13"/>
      <c r="H21" s="17">
        <f>POWER(F21-F103,2)</f>
        <v>1472.563876</v>
      </c>
      <c r="I21" s="13"/>
      <c r="J21" s="15">
        <f t="shared" si="3"/>
        <v>479.3</v>
      </c>
      <c r="L21" s="12">
        <f t="shared" si="4"/>
        <v>69.8</v>
      </c>
      <c r="M21" s="13"/>
      <c r="N21" s="14">
        <f t="shared" si="5"/>
        <v>409.5</v>
      </c>
      <c r="O21" s="13"/>
      <c r="P21" s="17">
        <f>POWER(N21-N103,2)</f>
        <v>4927.478416</v>
      </c>
      <c r="Q21" s="13"/>
    </row>
    <row r="22">
      <c r="A22" s="10">
        <v>20.0</v>
      </c>
      <c r="B22" s="15">
        <f t="shared" si="9"/>
        <v>3114.5</v>
      </c>
      <c r="D22" s="12">
        <f t="shared" si="10"/>
        <v>5701</v>
      </c>
      <c r="E22" s="13"/>
      <c r="F22" s="14">
        <f t="shared" si="2"/>
        <v>2586.5</v>
      </c>
      <c r="G22" s="13"/>
      <c r="H22" s="17">
        <f>POWER(F22-F103,2)</f>
        <v>1472.563876</v>
      </c>
      <c r="I22" s="13"/>
      <c r="J22" s="15">
        <f t="shared" si="3"/>
        <v>479.3</v>
      </c>
      <c r="L22" s="12">
        <f t="shared" si="4"/>
        <v>69.8</v>
      </c>
      <c r="M22" s="13"/>
      <c r="N22" s="14">
        <f t="shared" si="5"/>
        <v>409.5</v>
      </c>
      <c r="O22" s="13"/>
      <c r="P22" s="17">
        <f>POWER(N22-N103,2)</f>
        <v>4927.478416</v>
      </c>
      <c r="Q22" s="13"/>
    </row>
    <row r="23">
      <c r="A23" s="10">
        <v>21.0</v>
      </c>
      <c r="B23" s="15">
        <f t="shared" si="9"/>
        <v>3114.5</v>
      </c>
      <c r="D23" s="12">
        <f t="shared" si="10"/>
        <v>5701</v>
      </c>
      <c r="E23" s="13"/>
      <c r="F23" s="14">
        <f t="shared" si="2"/>
        <v>2586.5</v>
      </c>
      <c r="G23" s="13"/>
      <c r="H23" s="17">
        <f>POWER(F23-F103,2)</f>
        <v>1472.563876</v>
      </c>
      <c r="I23" s="13"/>
      <c r="J23" s="15">
        <f t="shared" ref="J23:J47" si="11">(498.9+538.1)/2</f>
        <v>518.5</v>
      </c>
      <c r="L23" s="12">
        <f t="shared" ref="L23:L46" si="12">(70.4+71.6)/2</f>
        <v>71</v>
      </c>
      <c r="M23" s="13"/>
      <c r="N23" s="14">
        <f t="shared" si="5"/>
        <v>447.5</v>
      </c>
      <c r="O23" s="13"/>
      <c r="P23" s="17">
        <f>POWER(N23-N103,2)</f>
        <v>1036.582416</v>
      </c>
      <c r="Q23" s="13"/>
    </row>
    <row r="24">
      <c r="A24" s="10">
        <v>22.0</v>
      </c>
      <c r="B24" s="15">
        <f t="shared" ref="B24:B46" si="13">(3141.1+3194.3)/2</f>
        <v>3167.7</v>
      </c>
      <c r="D24" s="12">
        <f t="shared" si="10"/>
        <v>5701</v>
      </c>
      <c r="E24" s="13"/>
      <c r="F24" s="14">
        <f t="shared" si="2"/>
        <v>2533.3</v>
      </c>
      <c r="G24" s="13"/>
      <c r="H24" s="17">
        <f>POWER(F24-F103,2)</f>
        <v>219.810276</v>
      </c>
      <c r="I24" s="13"/>
      <c r="J24" s="15">
        <f t="shared" si="11"/>
        <v>518.5</v>
      </c>
      <c r="L24" s="12">
        <f t="shared" si="12"/>
        <v>71</v>
      </c>
      <c r="M24" s="13"/>
      <c r="N24" s="14">
        <f t="shared" si="5"/>
        <v>447.5</v>
      </c>
      <c r="O24" s="13"/>
      <c r="P24" s="17">
        <f>POWER(N24-N103,2)</f>
        <v>1036.582416</v>
      </c>
      <c r="Q24" s="13"/>
    </row>
    <row r="25">
      <c r="A25" s="10">
        <v>23.0</v>
      </c>
      <c r="B25" s="15">
        <f t="shared" si="13"/>
        <v>3167.7</v>
      </c>
      <c r="D25" s="12">
        <f t="shared" si="10"/>
        <v>5701</v>
      </c>
      <c r="E25" s="13"/>
      <c r="F25" s="14">
        <f t="shared" si="2"/>
        <v>2533.3</v>
      </c>
      <c r="G25" s="13"/>
      <c r="H25" s="17">
        <f>POWER(F25-F103,2)</f>
        <v>219.810276</v>
      </c>
      <c r="I25" s="13"/>
      <c r="J25" s="15">
        <f t="shared" si="11"/>
        <v>518.5</v>
      </c>
      <c r="L25" s="12">
        <f t="shared" si="12"/>
        <v>71</v>
      </c>
      <c r="M25" s="13"/>
      <c r="N25" s="14">
        <f t="shared" si="5"/>
        <v>447.5</v>
      </c>
      <c r="O25" s="13"/>
      <c r="P25" s="17">
        <f>POWER(N25-N103,2)</f>
        <v>1036.582416</v>
      </c>
      <c r="Q25" s="13"/>
    </row>
    <row r="26">
      <c r="A26" s="10">
        <v>24.0</v>
      </c>
      <c r="B26" s="15">
        <f t="shared" si="13"/>
        <v>3167.7</v>
      </c>
      <c r="D26" s="12">
        <f t="shared" si="10"/>
        <v>5701</v>
      </c>
      <c r="E26" s="13"/>
      <c r="F26" s="14">
        <f t="shared" si="2"/>
        <v>2533.3</v>
      </c>
      <c r="G26" s="13"/>
      <c r="H26" s="17">
        <f>POWER(F26-F103,2)</f>
        <v>219.810276</v>
      </c>
      <c r="I26" s="13"/>
      <c r="J26" s="15">
        <f t="shared" si="11"/>
        <v>518.5</v>
      </c>
      <c r="L26" s="12">
        <f t="shared" si="12"/>
        <v>71</v>
      </c>
      <c r="M26" s="13"/>
      <c r="N26" s="14">
        <f t="shared" si="5"/>
        <v>447.5</v>
      </c>
      <c r="O26" s="13"/>
      <c r="P26" s="17">
        <f>POWER(N26-N103,2)</f>
        <v>1036.582416</v>
      </c>
      <c r="Q26" s="13"/>
    </row>
    <row r="27">
      <c r="A27" s="10">
        <v>25.0</v>
      </c>
      <c r="B27" s="15">
        <f t="shared" si="13"/>
        <v>3167.7</v>
      </c>
      <c r="D27" s="12">
        <f t="shared" si="10"/>
        <v>5701</v>
      </c>
      <c r="E27" s="13"/>
      <c r="F27" s="17">
        <f t="shared" si="2"/>
        <v>2533.3</v>
      </c>
      <c r="G27" s="13"/>
      <c r="H27" s="17">
        <f>POWER(F27-F103,2)</f>
        <v>219.810276</v>
      </c>
      <c r="I27" s="13"/>
      <c r="J27" s="15">
        <f t="shared" si="11"/>
        <v>518.5</v>
      </c>
      <c r="L27" s="12">
        <f t="shared" si="12"/>
        <v>71</v>
      </c>
      <c r="M27" s="13"/>
      <c r="N27" s="17">
        <f t="shared" si="5"/>
        <v>447.5</v>
      </c>
      <c r="O27" s="13"/>
      <c r="P27" s="17">
        <f>POWER(N27-N103,2)</f>
        <v>1036.582416</v>
      </c>
      <c r="Q27" s="13"/>
    </row>
    <row r="28">
      <c r="A28" s="10">
        <v>26.0</v>
      </c>
      <c r="B28" s="15">
        <f t="shared" si="13"/>
        <v>3167.7</v>
      </c>
      <c r="D28" s="12">
        <f t="shared" si="10"/>
        <v>5701</v>
      </c>
      <c r="E28" s="13"/>
      <c r="F28" s="14">
        <f t="shared" si="2"/>
        <v>2533.3</v>
      </c>
      <c r="G28" s="13"/>
      <c r="H28" s="17">
        <f>POWER(F28-F103,2)</f>
        <v>219.810276</v>
      </c>
      <c r="I28" s="13"/>
      <c r="J28" s="15">
        <f t="shared" si="11"/>
        <v>518.5</v>
      </c>
      <c r="L28" s="12">
        <f t="shared" si="12"/>
        <v>71</v>
      </c>
      <c r="M28" s="13"/>
      <c r="N28" s="14">
        <f t="shared" si="5"/>
        <v>447.5</v>
      </c>
      <c r="O28" s="13"/>
      <c r="P28" s="17">
        <f>POWER(N28-N103,2)</f>
        <v>1036.582416</v>
      </c>
      <c r="Q28" s="13"/>
    </row>
    <row r="29">
      <c r="A29" s="10">
        <v>27.0</v>
      </c>
      <c r="B29" s="15">
        <f t="shared" si="13"/>
        <v>3167.7</v>
      </c>
      <c r="D29" s="12">
        <f t="shared" si="10"/>
        <v>5701</v>
      </c>
      <c r="E29" s="13"/>
      <c r="F29" s="14">
        <f t="shared" si="2"/>
        <v>2533.3</v>
      </c>
      <c r="G29" s="13"/>
      <c r="H29" s="17">
        <f>POWER(F29-F103,2)</f>
        <v>219.810276</v>
      </c>
      <c r="I29" s="13"/>
      <c r="J29" s="15">
        <f t="shared" si="11"/>
        <v>518.5</v>
      </c>
      <c r="L29" s="12">
        <f t="shared" si="12"/>
        <v>71</v>
      </c>
      <c r="M29" s="13"/>
      <c r="N29" s="14">
        <f t="shared" si="5"/>
        <v>447.5</v>
      </c>
      <c r="O29" s="13"/>
      <c r="P29" s="17">
        <f>POWER(N29-N103,2)</f>
        <v>1036.582416</v>
      </c>
      <c r="Q29" s="13"/>
    </row>
    <row r="30">
      <c r="A30" s="10">
        <v>28.0</v>
      </c>
      <c r="B30" s="15">
        <f t="shared" si="13"/>
        <v>3167.7</v>
      </c>
      <c r="D30" s="12">
        <f t="shared" si="10"/>
        <v>5701</v>
      </c>
      <c r="E30" s="13"/>
      <c r="F30" s="14">
        <f t="shared" si="2"/>
        <v>2533.3</v>
      </c>
      <c r="G30" s="13"/>
      <c r="H30" s="17">
        <f>POWER(F30-F103,2)</f>
        <v>219.810276</v>
      </c>
      <c r="I30" s="13"/>
      <c r="J30" s="15">
        <f t="shared" si="11"/>
        <v>518.5</v>
      </c>
      <c r="L30" s="12">
        <f t="shared" si="12"/>
        <v>71</v>
      </c>
      <c r="M30" s="13"/>
      <c r="N30" s="14">
        <f t="shared" si="5"/>
        <v>447.5</v>
      </c>
      <c r="O30" s="13"/>
      <c r="P30" s="17">
        <f>POWER(N30-N103,2)</f>
        <v>1036.582416</v>
      </c>
      <c r="Q30" s="13"/>
    </row>
    <row r="31">
      <c r="A31" s="10">
        <v>29.0</v>
      </c>
      <c r="B31" s="15">
        <f t="shared" si="13"/>
        <v>3167.7</v>
      </c>
      <c r="D31" s="12">
        <f t="shared" si="10"/>
        <v>5701</v>
      </c>
      <c r="E31" s="13"/>
      <c r="F31" s="14">
        <f t="shared" si="2"/>
        <v>2533.3</v>
      </c>
      <c r="G31" s="13"/>
      <c r="H31" s="17">
        <f>POWER(F31-F103,2)</f>
        <v>219.810276</v>
      </c>
      <c r="I31" s="13"/>
      <c r="J31" s="15">
        <f t="shared" si="11"/>
        <v>518.5</v>
      </c>
      <c r="L31" s="12">
        <f t="shared" si="12"/>
        <v>71</v>
      </c>
      <c r="M31" s="13"/>
      <c r="N31" s="14">
        <f t="shared" si="5"/>
        <v>447.5</v>
      </c>
      <c r="O31" s="13"/>
      <c r="P31" s="17">
        <f>POWER(N31-N103,2)</f>
        <v>1036.582416</v>
      </c>
      <c r="Q31" s="13"/>
    </row>
    <row r="32">
      <c r="A32" s="10">
        <v>30.0</v>
      </c>
      <c r="B32" s="15">
        <f t="shared" si="13"/>
        <v>3167.7</v>
      </c>
      <c r="D32" s="12">
        <f t="shared" si="10"/>
        <v>5701</v>
      </c>
      <c r="E32" s="13"/>
      <c r="F32" s="14">
        <f t="shared" si="2"/>
        <v>2533.3</v>
      </c>
      <c r="G32" s="13"/>
      <c r="H32" s="17">
        <f>POWER(F32-F103,2)</f>
        <v>219.810276</v>
      </c>
      <c r="I32" s="13"/>
      <c r="J32" s="15">
        <f t="shared" si="11"/>
        <v>518.5</v>
      </c>
      <c r="L32" s="12">
        <f t="shared" si="12"/>
        <v>71</v>
      </c>
      <c r="M32" s="13"/>
      <c r="N32" s="14">
        <f t="shared" si="5"/>
        <v>447.5</v>
      </c>
      <c r="O32" s="13"/>
      <c r="P32" s="17">
        <f>POWER(N32-N103,2)</f>
        <v>1036.582416</v>
      </c>
      <c r="Q32" s="13"/>
    </row>
    <row r="33">
      <c r="A33" s="10">
        <v>31.0</v>
      </c>
      <c r="B33" s="15">
        <f t="shared" si="13"/>
        <v>3167.7</v>
      </c>
      <c r="D33" s="12">
        <f t="shared" si="10"/>
        <v>5701</v>
      </c>
      <c r="E33" s="13"/>
      <c r="F33" s="14">
        <f t="shared" si="2"/>
        <v>2533.3</v>
      </c>
      <c r="G33" s="13"/>
      <c r="H33" s="17">
        <f>POWER(F33-F103,2)</f>
        <v>219.810276</v>
      </c>
      <c r="I33" s="13"/>
      <c r="J33" s="15">
        <f t="shared" si="11"/>
        <v>518.5</v>
      </c>
      <c r="L33" s="12">
        <f t="shared" si="12"/>
        <v>71</v>
      </c>
      <c r="M33" s="13"/>
      <c r="N33" s="14">
        <f t="shared" si="5"/>
        <v>447.5</v>
      </c>
      <c r="O33" s="13"/>
      <c r="P33" s="17">
        <f>POWER(N33-N103,2)</f>
        <v>1036.582416</v>
      </c>
      <c r="Q33" s="13"/>
    </row>
    <row r="34">
      <c r="A34" s="10">
        <v>32.0</v>
      </c>
      <c r="B34" s="15">
        <f t="shared" si="13"/>
        <v>3167.7</v>
      </c>
      <c r="D34" s="12">
        <f t="shared" si="10"/>
        <v>5701</v>
      </c>
      <c r="E34" s="13"/>
      <c r="F34" s="14">
        <f t="shared" si="2"/>
        <v>2533.3</v>
      </c>
      <c r="G34" s="13"/>
      <c r="H34" s="17">
        <f>POWER(F34-F103,2)</f>
        <v>219.810276</v>
      </c>
      <c r="I34" s="13"/>
      <c r="J34" s="15">
        <f t="shared" si="11"/>
        <v>518.5</v>
      </c>
      <c r="L34" s="12">
        <f t="shared" si="12"/>
        <v>71</v>
      </c>
      <c r="M34" s="13"/>
      <c r="N34" s="14">
        <f t="shared" si="5"/>
        <v>447.5</v>
      </c>
      <c r="O34" s="13"/>
      <c r="P34" s="17">
        <f>POWER(N34-N103,2)</f>
        <v>1036.582416</v>
      </c>
      <c r="Q34" s="13"/>
    </row>
    <row r="35">
      <c r="A35" s="10">
        <v>33.0</v>
      </c>
      <c r="B35" s="15">
        <f t="shared" si="13"/>
        <v>3167.7</v>
      </c>
      <c r="D35" s="12">
        <f t="shared" si="10"/>
        <v>5701</v>
      </c>
      <c r="E35" s="13"/>
      <c r="F35" s="14">
        <f t="shared" si="2"/>
        <v>2533.3</v>
      </c>
      <c r="G35" s="13"/>
      <c r="H35" s="17">
        <f>POWER(F35-F103,2)</f>
        <v>219.810276</v>
      </c>
      <c r="I35" s="13"/>
      <c r="J35" s="15">
        <f t="shared" si="11"/>
        <v>518.5</v>
      </c>
      <c r="L35" s="12">
        <f t="shared" si="12"/>
        <v>71</v>
      </c>
      <c r="M35" s="13"/>
      <c r="N35" s="14">
        <f t="shared" si="5"/>
        <v>447.5</v>
      </c>
      <c r="O35" s="13"/>
      <c r="P35" s="17">
        <f>POWER(N35-N103,2)</f>
        <v>1036.582416</v>
      </c>
      <c r="Q35" s="13"/>
    </row>
    <row r="36">
      <c r="A36" s="10">
        <v>34.0</v>
      </c>
      <c r="B36" s="15">
        <f t="shared" si="13"/>
        <v>3167.7</v>
      </c>
      <c r="D36" s="12">
        <f t="shared" si="10"/>
        <v>5701</v>
      </c>
      <c r="E36" s="13"/>
      <c r="F36" s="14">
        <f t="shared" si="2"/>
        <v>2533.3</v>
      </c>
      <c r="G36" s="13"/>
      <c r="H36" s="17">
        <f>POWER(F36-F103,2)</f>
        <v>219.810276</v>
      </c>
      <c r="I36" s="13"/>
      <c r="J36" s="15">
        <f t="shared" si="11"/>
        <v>518.5</v>
      </c>
      <c r="L36" s="12">
        <f t="shared" si="12"/>
        <v>71</v>
      </c>
      <c r="M36" s="13"/>
      <c r="N36" s="14">
        <f t="shared" si="5"/>
        <v>447.5</v>
      </c>
      <c r="O36" s="13"/>
      <c r="P36" s="17">
        <f>POWER(N36-N103,2)</f>
        <v>1036.582416</v>
      </c>
      <c r="Q36" s="13"/>
    </row>
    <row r="37">
      <c r="A37" s="10">
        <v>35.0</v>
      </c>
      <c r="B37" s="15">
        <f t="shared" si="13"/>
        <v>3167.7</v>
      </c>
      <c r="D37" s="12">
        <f t="shared" si="10"/>
        <v>5701</v>
      </c>
      <c r="E37" s="13"/>
      <c r="F37" s="14">
        <f t="shared" si="2"/>
        <v>2533.3</v>
      </c>
      <c r="G37" s="13"/>
      <c r="H37" s="17">
        <f>POWER(F37-F103,2)</f>
        <v>219.810276</v>
      </c>
      <c r="I37" s="13"/>
      <c r="J37" s="15">
        <f t="shared" si="11"/>
        <v>518.5</v>
      </c>
      <c r="L37" s="12">
        <f t="shared" si="12"/>
        <v>71</v>
      </c>
      <c r="M37" s="13"/>
      <c r="N37" s="14">
        <f t="shared" si="5"/>
        <v>447.5</v>
      </c>
      <c r="O37" s="13"/>
      <c r="P37" s="17">
        <f>POWER(N37-N103,2)</f>
        <v>1036.582416</v>
      </c>
      <c r="Q37" s="13"/>
    </row>
    <row r="38">
      <c r="A38" s="10">
        <v>36.0</v>
      </c>
      <c r="B38" s="15">
        <f t="shared" si="13"/>
        <v>3167.7</v>
      </c>
      <c r="D38" s="12">
        <f t="shared" si="10"/>
        <v>5701</v>
      </c>
      <c r="E38" s="13"/>
      <c r="F38" s="14">
        <f t="shared" si="2"/>
        <v>2533.3</v>
      </c>
      <c r="G38" s="13"/>
      <c r="H38" s="17">
        <f>POWER(F38-F103,2)</f>
        <v>219.810276</v>
      </c>
      <c r="I38" s="13"/>
      <c r="J38" s="15">
        <f t="shared" si="11"/>
        <v>518.5</v>
      </c>
      <c r="L38" s="12">
        <f t="shared" si="12"/>
        <v>71</v>
      </c>
      <c r="M38" s="13"/>
      <c r="N38" s="14">
        <f t="shared" si="5"/>
        <v>447.5</v>
      </c>
      <c r="O38" s="13"/>
      <c r="P38" s="17">
        <f>POWER(N38-N103,2)</f>
        <v>1036.582416</v>
      </c>
      <c r="Q38" s="13"/>
    </row>
    <row r="39">
      <c r="A39" s="10">
        <v>37.0</v>
      </c>
      <c r="B39" s="15">
        <f t="shared" si="13"/>
        <v>3167.7</v>
      </c>
      <c r="D39" s="12">
        <f t="shared" si="10"/>
        <v>5701</v>
      </c>
      <c r="E39" s="13"/>
      <c r="F39" s="14">
        <f t="shared" si="2"/>
        <v>2533.3</v>
      </c>
      <c r="G39" s="13"/>
      <c r="H39" s="17">
        <f>POWER(F39-F103,2)</f>
        <v>219.810276</v>
      </c>
      <c r="I39" s="13"/>
      <c r="J39" s="15">
        <f t="shared" si="11"/>
        <v>518.5</v>
      </c>
      <c r="L39" s="12">
        <f t="shared" si="12"/>
        <v>71</v>
      </c>
      <c r="M39" s="13"/>
      <c r="N39" s="14">
        <f t="shared" si="5"/>
        <v>447.5</v>
      </c>
      <c r="O39" s="13"/>
      <c r="P39" s="17">
        <f>POWER(N39-N103,2)</f>
        <v>1036.582416</v>
      </c>
      <c r="Q39" s="13"/>
    </row>
    <row r="40">
      <c r="A40" s="10">
        <v>38.0</v>
      </c>
      <c r="B40" s="15">
        <f t="shared" si="13"/>
        <v>3167.7</v>
      </c>
      <c r="D40" s="12">
        <f t="shared" si="10"/>
        <v>5701</v>
      </c>
      <c r="E40" s="13"/>
      <c r="F40" s="14">
        <f t="shared" si="2"/>
        <v>2533.3</v>
      </c>
      <c r="G40" s="13"/>
      <c r="H40" s="17">
        <f>POWER(F40-F103,2)</f>
        <v>219.810276</v>
      </c>
      <c r="I40" s="13"/>
      <c r="J40" s="15">
        <f t="shared" si="11"/>
        <v>518.5</v>
      </c>
      <c r="L40" s="12">
        <f t="shared" si="12"/>
        <v>71</v>
      </c>
      <c r="M40" s="13"/>
      <c r="N40" s="14">
        <f t="shared" si="5"/>
        <v>447.5</v>
      </c>
      <c r="O40" s="13"/>
      <c r="P40" s="17">
        <f>POWER(N40-N103,2)</f>
        <v>1036.582416</v>
      </c>
      <c r="Q40" s="13"/>
    </row>
    <row r="41">
      <c r="A41" s="10">
        <v>39.0</v>
      </c>
      <c r="B41" s="15">
        <f t="shared" si="13"/>
        <v>3167.7</v>
      </c>
      <c r="D41" s="12">
        <f t="shared" si="10"/>
        <v>5701</v>
      </c>
      <c r="E41" s="13"/>
      <c r="F41" s="14">
        <f t="shared" si="2"/>
        <v>2533.3</v>
      </c>
      <c r="G41" s="13"/>
      <c r="H41" s="17">
        <f>POWER(F41-F103,2)</f>
        <v>219.810276</v>
      </c>
      <c r="I41" s="13"/>
      <c r="J41" s="15">
        <f t="shared" si="11"/>
        <v>518.5</v>
      </c>
      <c r="L41" s="12">
        <f t="shared" si="12"/>
        <v>71</v>
      </c>
      <c r="M41" s="13"/>
      <c r="N41" s="14">
        <f t="shared" si="5"/>
        <v>447.5</v>
      </c>
      <c r="O41" s="13"/>
      <c r="P41" s="17">
        <f>POWER(N41-N103,2)</f>
        <v>1036.582416</v>
      </c>
      <c r="Q41" s="13"/>
    </row>
    <row r="42">
      <c r="A42" s="10">
        <v>40.0</v>
      </c>
      <c r="B42" s="15">
        <f t="shared" si="13"/>
        <v>3167.7</v>
      </c>
      <c r="D42" s="12">
        <f t="shared" si="10"/>
        <v>5701</v>
      </c>
      <c r="E42" s="13"/>
      <c r="F42" s="14">
        <f t="shared" si="2"/>
        <v>2533.3</v>
      </c>
      <c r="G42" s="13"/>
      <c r="H42" s="17">
        <f>POWER(F42-F103,2)</f>
        <v>219.810276</v>
      </c>
      <c r="I42" s="13"/>
      <c r="J42" s="15">
        <f t="shared" si="11"/>
        <v>518.5</v>
      </c>
      <c r="L42" s="12">
        <f t="shared" si="12"/>
        <v>71</v>
      </c>
      <c r="M42" s="13"/>
      <c r="N42" s="14">
        <f t="shared" si="5"/>
        <v>447.5</v>
      </c>
      <c r="O42" s="13"/>
      <c r="P42" s="17">
        <f>POWER(N42-N103,2)</f>
        <v>1036.582416</v>
      </c>
      <c r="Q42" s="13"/>
    </row>
    <row r="43">
      <c r="A43" s="10">
        <v>41.0</v>
      </c>
      <c r="B43" s="15">
        <f t="shared" si="13"/>
        <v>3167.7</v>
      </c>
      <c r="D43" s="12">
        <f t="shared" si="10"/>
        <v>5701</v>
      </c>
      <c r="E43" s="13"/>
      <c r="F43" s="14">
        <f t="shared" si="2"/>
        <v>2533.3</v>
      </c>
      <c r="G43" s="13"/>
      <c r="H43" s="17">
        <f>POWER(F43-F103,2)</f>
        <v>219.810276</v>
      </c>
      <c r="I43" s="13"/>
      <c r="J43" s="15">
        <f t="shared" si="11"/>
        <v>518.5</v>
      </c>
      <c r="L43" s="12">
        <f t="shared" si="12"/>
        <v>71</v>
      </c>
      <c r="M43" s="13"/>
      <c r="N43" s="14">
        <f t="shared" si="5"/>
        <v>447.5</v>
      </c>
      <c r="O43" s="13"/>
      <c r="P43" s="17">
        <f>POWER(N43-N103,2)</f>
        <v>1036.582416</v>
      </c>
      <c r="Q43" s="13"/>
    </row>
    <row r="44">
      <c r="A44" s="10">
        <v>42.0</v>
      </c>
      <c r="B44" s="15">
        <f t="shared" si="13"/>
        <v>3167.7</v>
      </c>
      <c r="D44" s="12">
        <f t="shared" si="10"/>
        <v>5701</v>
      </c>
      <c r="E44" s="13"/>
      <c r="F44" s="14">
        <f t="shared" si="2"/>
        <v>2533.3</v>
      </c>
      <c r="G44" s="13"/>
      <c r="H44" s="17">
        <f>POWER(F44-F103,2)</f>
        <v>219.810276</v>
      </c>
      <c r="I44" s="13"/>
      <c r="J44" s="15">
        <f t="shared" si="11"/>
        <v>518.5</v>
      </c>
      <c r="L44" s="12">
        <f t="shared" si="12"/>
        <v>71</v>
      </c>
      <c r="M44" s="13"/>
      <c r="N44" s="14">
        <f t="shared" si="5"/>
        <v>447.5</v>
      </c>
      <c r="O44" s="13"/>
      <c r="P44" s="17">
        <f>POWER(N44-N103,2)</f>
        <v>1036.582416</v>
      </c>
      <c r="Q44" s="13"/>
    </row>
    <row r="45">
      <c r="A45" s="10">
        <v>43.0</v>
      </c>
      <c r="B45" s="15">
        <f t="shared" si="13"/>
        <v>3167.7</v>
      </c>
      <c r="D45" s="12">
        <f t="shared" si="10"/>
        <v>5701</v>
      </c>
      <c r="E45" s="13"/>
      <c r="F45" s="14">
        <f t="shared" si="2"/>
        <v>2533.3</v>
      </c>
      <c r="G45" s="13"/>
      <c r="H45" s="17">
        <f>POWER(F45-F103,2)</f>
        <v>219.810276</v>
      </c>
      <c r="I45" s="13"/>
      <c r="J45" s="15">
        <f t="shared" si="11"/>
        <v>518.5</v>
      </c>
      <c r="L45" s="12">
        <f t="shared" si="12"/>
        <v>71</v>
      </c>
      <c r="M45" s="13"/>
      <c r="N45" s="14">
        <f t="shared" si="5"/>
        <v>447.5</v>
      </c>
      <c r="O45" s="13"/>
      <c r="P45" s="17">
        <f>POWER(N45-N103,2)</f>
        <v>1036.582416</v>
      </c>
      <c r="Q45" s="13"/>
    </row>
    <row r="46">
      <c r="A46" s="10">
        <v>44.0</v>
      </c>
      <c r="B46" s="15">
        <f t="shared" si="13"/>
        <v>3167.7</v>
      </c>
      <c r="D46" s="12">
        <f t="shared" si="10"/>
        <v>5701</v>
      </c>
      <c r="E46" s="13"/>
      <c r="F46" s="14">
        <f t="shared" si="2"/>
        <v>2533.3</v>
      </c>
      <c r="G46" s="13"/>
      <c r="H46" s="17">
        <f>POWER(F46-F103,2)</f>
        <v>219.810276</v>
      </c>
      <c r="I46" s="13"/>
      <c r="J46" s="15">
        <f t="shared" si="11"/>
        <v>518.5</v>
      </c>
      <c r="L46" s="12">
        <f t="shared" si="12"/>
        <v>71</v>
      </c>
      <c r="M46" s="13"/>
      <c r="N46" s="14">
        <f t="shared" si="5"/>
        <v>447.5</v>
      </c>
      <c r="O46" s="13"/>
      <c r="P46" s="17">
        <f>POWER(N46-N1036,2)</f>
        <v>200256.25</v>
      </c>
      <c r="Q46" s="13"/>
    </row>
    <row r="47">
      <c r="A47" s="10">
        <v>45.0</v>
      </c>
      <c r="B47" s="15">
        <f t="shared" ref="B47:B71" si="14">(3194.3+3247.5)/2</f>
        <v>3220.9</v>
      </c>
      <c r="D47" s="12">
        <f t="shared" si="10"/>
        <v>5701</v>
      </c>
      <c r="E47" s="13"/>
      <c r="F47" s="14">
        <f t="shared" si="2"/>
        <v>2480.1</v>
      </c>
      <c r="G47" s="13"/>
      <c r="H47" s="17">
        <f>POWER(F47-F103,2)</f>
        <v>4627.536676</v>
      </c>
      <c r="I47" s="13"/>
      <c r="J47" s="15">
        <f t="shared" si="11"/>
        <v>518.5</v>
      </c>
      <c r="L47" s="12">
        <f t="shared" ref="L47:L56" si="15">(71.6+72.8)/2</f>
        <v>72.2</v>
      </c>
      <c r="M47" s="13"/>
      <c r="N47" s="14">
        <f t="shared" si="5"/>
        <v>446.3</v>
      </c>
      <c r="O47" s="13"/>
      <c r="P47" s="17">
        <f>POWER(N47-N103,2)</f>
        <v>1115.292816</v>
      </c>
      <c r="Q47" s="13"/>
    </row>
    <row r="48">
      <c r="A48" s="10">
        <v>46.0</v>
      </c>
      <c r="B48" s="15">
        <f t="shared" si="14"/>
        <v>3220.9</v>
      </c>
      <c r="D48" s="12">
        <f t="shared" si="10"/>
        <v>5701</v>
      </c>
      <c r="E48" s="13"/>
      <c r="F48" s="14">
        <f t="shared" si="2"/>
        <v>2480.1</v>
      </c>
      <c r="G48" s="13"/>
      <c r="H48" s="17">
        <f>POWER(F48-F103,2)</f>
        <v>4627.536676</v>
      </c>
      <c r="I48" s="13"/>
      <c r="J48" s="15">
        <f t="shared" ref="J48:J75" si="16">(538.1+577.3)/2</f>
        <v>557.7</v>
      </c>
      <c r="L48" s="12">
        <f t="shared" si="15"/>
        <v>72.2</v>
      </c>
      <c r="M48" s="13"/>
      <c r="N48" s="14">
        <f t="shared" si="5"/>
        <v>485.5</v>
      </c>
      <c r="O48" s="13"/>
      <c r="P48" s="17">
        <f>POWER(N48-N103,2)</f>
        <v>33.686416</v>
      </c>
      <c r="Q48" s="13"/>
    </row>
    <row r="49">
      <c r="A49" s="10">
        <v>47.0</v>
      </c>
      <c r="B49" s="15">
        <f t="shared" si="14"/>
        <v>3220.9</v>
      </c>
      <c r="D49" s="12">
        <f t="shared" ref="D49:D72" si="17">(5727.2+5779.6)/2</f>
        <v>5753.4</v>
      </c>
      <c r="E49" s="13"/>
      <c r="F49" s="14">
        <f t="shared" si="2"/>
        <v>2532.5</v>
      </c>
      <c r="G49" s="13"/>
      <c r="H49" s="17">
        <f>POWER(F49-F103,2)</f>
        <v>244.171876</v>
      </c>
      <c r="I49" s="13"/>
      <c r="J49" s="15">
        <f t="shared" si="16"/>
        <v>557.7</v>
      </c>
      <c r="L49" s="12">
        <f t="shared" si="15"/>
        <v>72.2</v>
      </c>
      <c r="M49" s="13"/>
      <c r="N49" s="14">
        <f t="shared" si="5"/>
        <v>485.5</v>
      </c>
      <c r="O49" s="13"/>
      <c r="P49" s="17">
        <f>POWER(N49-N103,2)</f>
        <v>33.686416</v>
      </c>
      <c r="Q49" s="13"/>
    </row>
    <row r="50">
      <c r="A50" s="10">
        <v>48.0</v>
      </c>
      <c r="B50" s="15">
        <f t="shared" si="14"/>
        <v>3220.9</v>
      </c>
      <c r="D50" s="12">
        <f t="shared" si="17"/>
        <v>5753.4</v>
      </c>
      <c r="E50" s="13"/>
      <c r="F50" s="14">
        <f t="shared" si="2"/>
        <v>2532.5</v>
      </c>
      <c r="G50" s="13"/>
      <c r="H50" s="17">
        <f>POWER(F50-F103,2)</f>
        <v>244.171876</v>
      </c>
      <c r="I50" s="13"/>
      <c r="J50" s="15">
        <f t="shared" si="16"/>
        <v>557.7</v>
      </c>
      <c r="L50" s="12">
        <f t="shared" si="15"/>
        <v>72.2</v>
      </c>
      <c r="M50" s="13"/>
      <c r="N50" s="14">
        <f t="shared" si="5"/>
        <v>485.5</v>
      </c>
      <c r="O50" s="13"/>
      <c r="P50" s="17">
        <f>POWER(N50-N103,2)</f>
        <v>33.686416</v>
      </c>
      <c r="Q50" s="13"/>
    </row>
    <row r="51">
      <c r="A51" s="10">
        <v>49.0</v>
      </c>
      <c r="B51" s="15">
        <f t="shared" si="14"/>
        <v>3220.9</v>
      </c>
      <c r="D51" s="12">
        <f t="shared" si="17"/>
        <v>5753.4</v>
      </c>
      <c r="E51" s="13"/>
      <c r="F51" s="14">
        <f t="shared" si="2"/>
        <v>2532.5</v>
      </c>
      <c r="G51" s="13"/>
      <c r="H51" s="17">
        <f>POWER(F51-F103,2)</f>
        <v>244.171876</v>
      </c>
      <c r="I51" s="13"/>
      <c r="J51" s="15">
        <f t="shared" si="16"/>
        <v>557.7</v>
      </c>
      <c r="L51" s="12">
        <f t="shared" si="15"/>
        <v>72.2</v>
      </c>
      <c r="M51" s="13"/>
      <c r="N51" s="14">
        <f t="shared" si="5"/>
        <v>485.5</v>
      </c>
      <c r="O51" s="13"/>
      <c r="P51" s="17">
        <f>POWER(N51-N103,2)</f>
        <v>33.686416</v>
      </c>
      <c r="Q51" s="13"/>
    </row>
    <row r="52">
      <c r="A52" s="10">
        <v>50.0</v>
      </c>
      <c r="B52" s="15">
        <f t="shared" si="14"/>
        <v>3220.9</v>
      </c>
      <c r="D52" s="12">
        <f t="shared" si="17"/>
        <v>5753.4</v>
      </c>
      <c r="E52" s="13"/>
      <c r="F52" s="14">
        <f t="shared" si="2"/>
        <v>2532.5</v>
      </c>
      <c r="G52" s="13"/>
      <c r="H52" s="17">
        <f>POWER(F52-F103,2)</f>
        <v>244.171876</v>
      </c>
      <c r="I52" s="13"/>
      <c r="J52" s="15">
        <f t="shared" si="16"/>
        <v>557.7</v>
      </c>
      <c r="L52" s="12">
        <f t="shared" si="15"/>
        <v>72.2</v>
      </c>
      <c r="M52" s="13"/>
      <c r="N52" s="14">
        <f t="shared" si="5"/>
        <v>485.5</v>
      </c>
      <c r="O52" s="13"/>
      <c r="P52" s="17">
        <f>POWER(N52-N103,2)</f>
        <v>33.686416</v>
      </c>
      <c r="Q52" s="13"/>
    </row>
    <row r="53">
      <c r="A53" s="10">
        <v>51.0</v>
      </c>
      <c r="B53" s="15">
        <f t="shared" si="14"/>
        <v>3220.9</v>
      </c>
      <c r="D53" s="12">
        <f t="shared" si="17"/>
        <v>5753.4</v>
      </c>
      <c r="E53" s="13"/>
      <c r="F53" s="14">
        <f t="shared" si="2"/>
        <v>2532.5</v>
      </c>
      <c r="G53" s="13"/>
      <c r="H53" s="17">
        <f>POWER(F53-F103,2)</f>
        <v>244.171876</v>
      </c>
      <c r="I53" s="13"/>
      <c r="J53" s="15">
        <f t="shared" si="16"/>
        <v>557.7</v>
      </c>
      <c r="L53" s="12">
        <f t="shared" si="15"/>
        <v>72.2</v>
      </c>
      <c r="M53" s="13"/>
      <c r="N53" s="14">
        <f t="shared" si="5"/>
        <v>485.5</v>
      </c>
      <c r="O53" s="13"/>
      <c r="P53" s="17">
        <f>POWER(N53-N103,2)</f>
        <v>33.686416</v>
      </c>
      <c r="Q53" s="13"/>
    </row>
    <row r="54">
      <c r="A54" s="10">
        <v>52.0</v>
      </c>
      <c r="B54" s="15">
        <f t="shared" si="14"/>
        <v>3220.9</v>
      </c>
      <c r="D54" s="12">
        <f t="shared" si="17"/>
        <v>5753.4</v>
      </c>
      <c r="E54" s="13"/>
      <c r="F54" s="14">
        <f t="shared" si="2"/>
        <v>2532.5</v>
      </c>
      <c r="G54" s="13"/>
      <c r="H54" s="17">
        <f>POWER(F54-F103,2)</f>
        <v>244.171876</v>
      </c>
      <c r="I54" s="13"/>
      <c r="J54" s="15">
        <f t="shared" si="16"/>
        <v>557.7</v>
      </c>
      <c r="L54" s="12">
        <f t="shared" si="15"/>
        <v>72.2</v>
      </c>
      <c r="M54" s="13"/>
      <c r="N54" s="14">
        <f t="shared" si="5"/>
        <v>485.5</v>
      </c>
      <c r="O54" s="13"/>
      <c r="P54" s="17">
        <f>POWER(N54-N103,2)</f>
        <v>33.686416</v>
      </c>
      <c r="Q54" s="13"/>
    </row>
    <row r="55">
      <c r="A55" s="10">
        <v>53.0</v>
      </c>
      <c r="B55" s="15">
        <f t="shared" si="14"/>
        <v>3220.9</v>
      </c>
      <c r="D55" s="12">
        <f t="shared" si="17"/>
        <v>5753.4</v>
      </c>
      <c r="E55" s="13"/>
      <c r="F55" s="14">
        <f t="shared" si="2"/>
        <v>2532.5</v>
      </c>
      <c r="G55" s="13"/>
      <c r="H55" s="17">
        <f>POWER(F55-F103,2)</f>
        <v>244.171876</v>
      </c>
      <c r="I55" s="13"/>
      <c r="J55" s="15">
        <f t="shared" si="16"/>
        <v>557.7</v>
      </c>
      <c r="L55" s="12">
        <f t="shared" si="15"/>
        <v>72.2</v>
      </c>
      <c r="M55" s="13"/>
      <c r="N55" s="14">
        <f t="shared" si="5"/>
        <v>485.5</v>
      </c>
      <c r="O55" s="13"/>
      <c r="P55" s="17">
        <f>POWER(N55-N103,2)</f>
        <v>33.686416</v>
      </c>
      <c r="Q55" s="13"/>
    </row>
    <row r="56">
      <c r="A56" s="10">
        <v>54.0</v>
      </c>
      <c r="B56" s="15">
        <f t="shared" si="14"/>
        <v>3220.9</v>
      </c>
      <c r="D56" s="12">
        <f t="shared" si="17"/>
        <v>5753.4</v>
      </c>
      <c r="E56" s="13"/>
      <c r="F56" s="14">
        <f t="shared" si="2"/>
        <v>2532.5</v>
      </c>
      <c r="G56" s="13"/>
      <c r="H56" s="17">
        <f>POWER(F56-F103,2)</f>
        <v>244.171876</v>
      </c>
      <c r="I56" s="13"/>
      <c r="J56" s="15">
        <f t="shared" si="16"/>
        <v>557.7</v>
      </c>
      <c r="L56" s="12">
        <f t="shared" si="15"/>
        <v>72.2</v>
      </c>
      <c r="M56" s="13"/>
      <c r="N56" s="14">
        <f t="shared" si="5"/>
        <v>485.5</v>
      </c>
      <c r="O56" s="13"/>
      <c r="P56" s="17">
        <f>POWER(N56-N103,2)</f>
        <v>33.686416</v>
      </c>
      <c r="Q56" s="13"/>
    </row>
    <row r="57">
      <c r="A57" s="10">
        <v>55.0</v>
      </c>
      <c r="B57" s="15">
        <f t="shared" si="14"/>
        <v>3220.9</v>
      </c>
      <c r="D57" s="12">
        <f t="shared" si="17"/>
        <v>5753.4</v>
      </c>
      <c r="E57" s="13"/>
      <c r="F57" s="14">
        <f t="shared" si="2"/>
        <v>2532.5</v>
      </c>
      <c r="G57" s="13"/>
      <c r="H57" s="17">
        <f>POWER(F57-F103,2)</f>
        <v>244.171876</v>
      </c>
      <c r="I57" s="13"/>
      <c r="J57" s="15">
        <f t="shared" si="16"/>
        <v>557.7</v>
      </c>
      <c r="L57" s="12">
        <f t="shared" ref="L57:L69" si="18">(72.8+74)/2</f>
        <v>73.4</v>
      </c>
      <c r="M57" s="13"/>
      <c r="N57" s="14">
        <f t="shared" si="5"/>
        <v>484.3</v>
      </c>
      <c r="O57" s="13"/>
      <c r="P57" s="17">
        <f>POWER(N57-N103,2)</f>
        <v>21.196816</v>
      </c>
      <c r="Q57" s="13"/>
    </row>
    <row r="58">
      <c r="A58" s="10">
        <v>56.0</v>
      </c>
      <c r="B58" s="15">
        <f t="shared" si="14"/>
        <v>3220.9</v>
      </c>
      <c r="D58" s="12">
        <f t="shared" si="17"/>
        <v>5753.4</v>
      </c>
      <c r="E58" s="13"/>
      <c r="F58" s="14">
        <f t="shared" si="2"/>
        <v>2532.5</v>
      </c>
      <c r="G58" s="13"/>
      <c r="H58" s="17">
        <f>POWER(F58-F103,2)</f>
        <v>244.171876</v>
      </c>
      <c r="I58" s="13"/>
      <c r="J58" s="15">
        <f t="shared" si="16"/>
        <v>557.7</v>
      </c>
      <c r="L58" s="12">
        <f t="shared" si="18"/>
        <v>73.4</v>
      </c>
      <c r="M58" s="13"/>
      <c r="N58" s="14">
        <f t="shared" si="5"/>
        <v>484.3</v>
      </c>
      <c r="O58" s="13"/>
      <c r="P58" s="17">
        <f>POWER(N58-N103,2)</f>
        <v>21.196816</v>
      </c>
      <c r="Q58" s="13"/>
    </row>
    <row r="59">
      <c r="A59" s="10">
        <v>57.0</v>
      </c>
      <c r="B59" s="15">
        <f t="shared" si="14"/>
        <v>3220.9</v>
      </c>
      <c r="D59" s="12">
        <f t="shared" si="17"/>
        <v>5753.4</v>
      </c>
      <c r="E59" s="13"/>
      <c r="F59" s="14">
        <f t="shared" si="2"/>
        <v>2532.5</v>
      </c>
      <c r="G59" s="13"/>
      <c r="H59" s="17">
        <f>POWER(F59-F103,2)</f>
        <v>244.171876</v>
      </c>
      <c r="I59" s="13"/>
      <c r="J59" s="15">
        <f t="shared" si="16"/>
        <v>557.7</v>
      </c>
      <c r="L59" s="12">
        <f t="shared" si="18"/>
        <v>73.4</v>
      </c>
      <c r="M59" s="13"/>
      <c r="N59" s="14">
        <f t="shared" si="5"/>
        <v>484.3</v>
      </c>
      <c r="O59" s="13"/>
      <c r="P59" s="17">
        <f>POWER(N59-N103,2)</f>
        <v>21.196816</v>
      </c>
      <c r="Q59" s="13"/>
    </row>
    <row r="60">
      <c r="A60" s="10">
        <v>58.0</v>
      </c>
      <c r="B60" s="15">
        <f t="shared" si="14"/>
        <v>3220.9</v>
      </c>
      <c r="D60" s="12">
        <f t="shared" si="17"/>
        <v>5753.4</v>
      </c>
      <c r="E60" s="13"/>
      <c r="F60" s="14">
        <f t="shared" si="2"/>
        <v>2532.5</v>
      </c>
      <c r="G60" s="13"/>
      <c r="H60" s="17">
        <f>POWER(F60-F103,2)</f>
        <v>244.171876</v>
      </c>
      <c r="I60" s="13"/>
      <c r="J60" s="15">
        <f t="shared" si="16"/>
        <v>557.7</v>
      </c>
      <c r="L60" s="12">
        <f t="shared" si="18"/>
        <v>73.4</v>
      </c>
      <c r="M60" s="13"/>
      <c r="N60" s="14">
        <f t="shared" si="5"/>
        <v>484.3</v>
      </c>
      <c r="O60" s="13"/>
      <c r="P60" s="17">
        <f>POWER(N60-N103,2)</f>
        <v>21.196816</v>
      </c>
      <c r="Q60" s="13"/>
    </row>
    <row r="61">
      <c r="A61" s="10">
        <v>59.0</v>
      </c>
      <c r="B61" s="15">
        <f t="shared" si="14"/>
        <v>3220.9</v>
      </c>
      <c r="D61" s="12">
        <f t="shared" si="17"/>
        <v>5753.4</v>
      </c>
      <c r="E61" s="13"/>
      <c r="F61" s="14">
        <f t="shared" si="2"/>
        <v>2532.5</v>
      </c>
      <c r="G61" s="13"/>
      <c r="H61" s="17">
        <f>POWER(F61-F103,2)</f>
        <v>244.171876</v>
      </c>
      <c r="I61" s="13"/>
      <c r="J61" s="15">
        <f t="shared" si="16"/>
        <v>557.7</v>
      </c>
      <c r="L61" s="12">
        <f t="shared" si="18"/>
        <v>73.4</v>
      </c>
      <c r="M61" s="13"/>
      <c r="N61" s="14">
        <f t="shared" si="5"/>
        <v>484.3</v>
      </c>
      <c r="O61" s="13"/>
      <c r="P61" s="17">
        <f>POWER(N61-N103,2)</f>
        <v>21.196816</v>
      </c>
      <c r="Q61" s="13"/>
    </row>
    <row r="62">
      <c r="A62" s="10">
        <v>60.0</v>
      </c>
      <c r="B62" s="15">
        <f t="shared" si="14"/>
        <v>3220.9</v>
      </c>
      <c r="D62" s="12">
        <f t="shared" si="17"/>
        <v>5753.4</v>
      </c>
      <c r="E62" s="13"/>
      <c r="F62" s="14">
        <f t="shared" si="2"/>
        <v>2532.5</v>
      </c>
      <c r="G62" s="13"/>
      <c r="H62" s="17">
        <f>POWER(F62-F103,2)</f>
        <v>244.171876</v>
      </c>
      <c r="I62" s="13"/>
      <c r="J62" s="15">
        <f t="shared" si="16"/>
        <v>557.7</v>
      </c>
      <c r="L62" s="12">
        <f t="shared" si="18"/>
        <v>73.4</v>
      </c>
      <c r="M62" s="13"/>
      <c r="N62" s="14">
        <f t="shared" si="5"/>
        <v>484.3</v>
      </c>
      <c r="O62" s="13"/>
      <c r="P62" s="17">
        <f>POWER(N62-N103,2)</f>
        <v>21.196816</v>
      </c>
      <c r="Q62" s="13"/>
    </row>
    <row r="63">
      <c r="A63" s="10">
        <v>61.0</v>
      </c>
      <c r="B63" s="15">
        <f t="shared" si="14"/>
        <v>3220.9</v>
      </c>
      <c r="D63" s="12">
        <f t="shared" si="17"/>
        <v>5753.4</v>
      </c>
      <c r="E63" s="13"/>
      <c r="F63" s="14">
        <f t="shared" si="2"/>
        <v>2532.5</v>
      </c>
      <c r="G63" s="13"/>
      <c r="H63" s="17">
        <f>POWER(F63-F103,2)</f>
        <v>244.171876</v>
      </c>
      <c r="I63" s="13"/>
      <c r="J63" s="15">
        <f t="shared" si="16"/>
        <v>557.7</v>
      </c>
      <c r="L63" s="12">
        <f t="shared" si="18"/>
        <v>73.4</v>
      </c>
      <c r="M63" s="13"/>
      <c r="N63" s="14">
        <f t="shared" si="5"/>
        <v>484.3</v>
      </c>
      <c r="O63" s="13"/>
      <c r="P63" s="17">
        <f>POWER(N63-N103,2)</f>
        <v>21.196816</v>
      </c>
      <c r="Q63" s="13"/>
    </row>
    <row r="64">
      <c r="A64" s="10">
        <v>62.0</v>
      </c>
      <c r="B64" s="15">
        <f t="shared" si="14"/>
        <v>3220.9</v>
      </c>
      <c r="D64" s="12">
        <f t="shared" si="17"/>
        <v>5753.4</v>
      </c>
      <c r="E64" s="13"/>
      <c r="F64" s="14">
        <f t="shared" si="2"/>
        <v>2532.5</v>
      </c>
      <c r="G64" s="13"/>
      <c r="H64" s="17">
        <f>POWER(F64-F103,2)</f>
        <v>244.171876</v>
      </c>
      <c r="I64" s="13"/>
      <c r="J64" s="15">
        <f t="shared" si="16"/>
        <v>557.7</v>
      </c>
      <c r="L64" s="12">
        <f t="shared" si="18"/>
        <v>73.4</v>
      </c>
      <c r="M64" s="13"/>
      <c r="N64" s="14">
        <f t="shared" si="5"/>
        <v>484.3</v>
      </c>
      <c r="O64" s="13"/>
      <c r="P64" s="17">
        <f>POWER(N64-N103,2)</f>
        <v>21.196816</v>
      </c>
      <c r="Q64" s="13"/>
    </row>
    <row r="65">
      <c r="A65" s="10">
        <v>63.0</v>
      </c>
      <c r="B65" s="15">
        <f t="shared" si="14"/>
        <v>3220.9</v>
      </c>
      <c r="D65" s="12">
        <f t="shared" si="17"/>
        <v>5753.4</v>
      </c>
      <c r="E65" s="13"/>
      <c r="F65" s="14">
        <f t="shared" si="2"/>
        <v>2532.5</v>
      </c>
      <c r="G65" s="13"/>
      <c r="H65" s="17">
        <f>POWER(F65-F103,2)</f>
        <v>244.171876</v>
      </c>
      <c r="I65" s="13"/>
      <c r="J65" s="15">
        <f t="shared" si="16"/>
        <v>557.7</v>
      </c>
      <c r="L65" s="12">
        <f t="shared" si="18"/>
        <v>73.4</v>
      </c>
      <c r="M65" s="13"/>
      <c r="N65" s="14">
        <f t="shared" si="5"/>
        <v>484.3</v>
      </c>
      <c r="O65" s="13"/>
      <c r="P65" s="17">
        <f>POWER(N65-N103,2)</f>
        <v>21.196816</v>
      </c>
      <c r="Q65" s="13"/>
    </row>
    <row r="66">
      <c r="A66" s="10">
        <v>64.0</v>
      </c>
      <c r="B66" s="15">
        <f t="shared" si="14"/>
        <v>3220.9</v>
      </c>
      <c r="D66" s="12">
        <f t="shared" si="17"/>
        <v>5753.4</v>
      </c>
      <c r="E66" s="13"/>
      <c r="F66" s="14">
        <f t="shared" si="2"/>
        <v>2532.5</v>
      </c>
      <c r="G66" s="13"/>
      <c r="H66" s="17">
        <f>POWER(F66-F103,2)</f>
        <v>244.171876</v>
      </c>
      <c r="I66" s="13"/>
      <c r="J66" s="15">
        <f t="shared" si="16"/>
        <v>557.7</v>
      </c>
      <c r="L66" s="12">
        <f t="shared" si="18"/>
        <v>73.4</v>
      </c>
      <c r="M66" s="13"/>
      <c r="N66" s="14">
        <f t="shared" si="5"/>
        <v>484.3</v>
      </c>
      <c r="O66" s="13"/>
      <c r="P66" s="17">
        <f>POWER(N66-N103,2)</f>
        <v>21.196816</v>
      </c>
      <c r="Q66" s="13"/>
    </row>
    <row r="67">
      <c r="A67" s="10">
        <v>65.0</v>
      </c>
      <c r="B67" s="15">
        <f t="shared" si="14"/>
        <v>3220.9</v>
      </c>
      <c r="D67" s="12">
        <f t="shared" si="17"/>
        <v>5753.4</v>
      </c>
      <c r="E67" s="13"/>
      <c r="F67" s="14">
        <f t="shared" si="2"/>
        <v>2532.5</v>
      </c>
      <c r="G67" s="13"/>
      <c r="H67" s="17">
        <f>POWER(F67-F103,2)</f>
        <v>244.171876</v>
      </c>
      <c r="I67" s="13"/>
      <c r="J67" s="15">
        <f t="shared" si="16"/>
        <v>557.7</v>
      </c>
      <c r="L67" s="12">
        <f t="shared" si="18"/>
        <v>73.4</v>
      </c>
      <c r="M67" s="13"/>
      <c r="N67" s="14">
        <f t="shared" si="5"/>
        <v>484.3</v>
      </c>
      <c r="O67" s="13"/>
      <c r="P67" s="17">
        <f>POWER(N67-N103,2)</f>
        <v>21.196816</v>
      </c>
      <c r="Q67" s="13"/>
    </row>
    <row r="68">
      <c r="A68" s="10">
        <v>66.0</v>
      </c>
      <c r="B68" s="15">
        <f t="shared" si="14"/>
        <v>3220.9</v>
      </c>
      <c r="D68" s="12">
        <f t="shared" si="17"/>
        <v>5753.4</v>
      </c>
      <c r="E68" s="13"/>
      <c r="F68" s="14">
        <f t="shared" si="2"/>
        <v>2532.5</v>
      </c>
      <c r="G68" s="13"/>
      <c r="H68" s="17">
        <f>POWER(F68-F103,2)</f>
        <v>244.171876</v>
      </c>
      <c r="I68" s="13"/>
      <c r="J68" s="15">
        <f t="shared" si="16"/>
        <v>557.7</v>
      </c>
      <c r="L68" s="12">
        <f t="shared" si="18"/>
        <v>73.4</v>
      </c>
      <c r="M68" s="13"/>
      <c r="N68" s="14">
        <f t="shared" si="5"/>
        <v>484.3</v>
      </c>
      <c r="O68" s="13"/>
      <c r="P68" s="17">
        <f>POWER(N68-N103,2)</f>
        <v>21.196816</v>
      </c>
      <c r="Q68" s="13"/>
    </row>
    <row r="69">
      <c r="A69" s="10">
        <v>67.0</v>
      </c>
      <c r="B69" s="15">
        <f t="shared" si="14"/>
        <v>3220.9</v>
      </c>
      <c r="D69" s="12">
        <f t="shared" si="17"/>
        <v>5753.4</v>
      </c>
      <c r="E69" s="13"/>
      <c r="F69" s="14">
        <f t="shared" si="2"/>
        <v>2532.5</v>
      </c>
      <c r="G69" s="13"/>
      <c r="H69" s="17">
        <f>POWER(F69-F103,2)</f>
        <v>244.171876</v>
      </c>
      <c r="I69" s="13"/>
      <c r="J69" s="15">
        <f t="shared" si="16"/>
        <v>557.7</v>
      </c>
      <c r="L69" s="12">
        <f t="shared" si="18"/>
        <v>73.4</v>
      </c>
      <c r="M69" s="13"/>
      <c r="N69" s="14">
        <f t="shared" si="5"/>
        <v>484.3</v>
      </c>
      <c r="O69" s="13"/>
      <c r="P69" s="17">
        <f>POWER(N69-N103,2)</f>
        <v>21.196816</v>
      </c>
      <c r="Q69" s="13"/>
    </row>
    <row r="70">
      <c r="A70" s="10">
        <v>68.0</v>
      </c>
      <c r="B70" s="15">
        <f t="shared" si="14"/>
        <v>3220.9</v>
      </c>
      <c r="D70" s="12">
        <f t="shared" si="17"/>
        <v>5753.4</v>
      </c>
      <c r="E70" s="13"/>
      <c r="F70" s="14">
        <f t="shared" si="2"/>
        <v>2532.5</v>
      </c>
      <c r="G70" s="13"/>
      <c r="H70" s="17">
        <f>POWER(F70-F103,2)</f>
        <v>244.171876</v>
      </c>
      <c r="I70" s="13"/>
      <c r="J70" s="15">
        <f t="shared" si="16"/>
        <v>557.7</v>
      </c>
      <c r="L70" s="12">
        <f t="shared" ref="L70:L80" si="19">(74+75.2)/2</f>
        <v>74.6</v>
      </c>
      <c r="M70" s="13"/>
      <c r="N70" s="14">
        <f t="shared" si="5"/>
        <v>483.1</v>
      </c>
      <c r="O70" s="13"/>
      <c r="P70" s="17">
        <f>POWER(N70-N103,2)</f>
        <v>11.587216</v>
      </c>
      <c r="Q70" s="13"/>
    </row>
    <row r="71">
      <c r="A71" s="10">
        <v>69.0</v>
      </c>
      <c r="B71" s="15">
        <f t="shared" si="14"/>
        <v>3220.9</v>
      </c>
      <c r="D71" s="12">
        <f t="shared" si="17"/>
        <v>5753.4</v>
      </c>
      <c r="E71" s="13"/>
      <c r="F71" s="14">
        <f t="shared" si="2"/>
        <v>2532.5</v>
      </c>
      <c r="G71" s="13"/>
      <c r="H71" s="17">
        <f>POWER(F71-F103,2)</f>
        <v>244.171876</v>
      </c>
      <c r="I71" s="13"/>
      <c r="J71" s="15">
        <f t="shared" si="16"/>
        <v>557.7</v>
      </c>
      <c r="L71" s="12">
        <f t="shared" si="19"/>
        <v>74.6</v>
      </c>
      <c r="M71" s="13"/>
      <c r="N71" s="14">
        <f t="shared" si="5"/>
        <v>483.1</v>
      </c>
      <c r="O71" s="13"/>
      <c r="P71" s="17">
        <f>POWER(N71-N103,2)</f>
        <v>11.587216</v>
      </c>
      <c r="Q71" s="13"/>
    </row>
    <row r="72">
      <c r="A72" s="10">
        <v>70.0</v>
      </c>
      <c r="B72" s="15">
        <f t="shared" ref="B72:B102" si="20">(3247.5+3300.7)/2</f>
        <v>3274.1</v>
      </c>
      <c r="D72" s="12">
        <f t="shared" si="17"/>
        <v>5753.4</v>
      </c>
      <c r="E72" s="13"/>
      <c r="F72" s="17">
        <f t="shared" si="2"/>
        <v>2479.3</v>
      </c>
      <c r="G72" s="13"/>
      <c r="H72" s="17">
        <f>POWER(F72-F103,2)</f>
        <v>4737.018276</v>
      </c>
      <c r="I72" s="13"/>
      <c r="J72" s="15">
        <f t="shared" si="16"/>
        <v>557.7</v>
      </c>
      <c r="L72" s="12">
        <f t="shared" si="19"/>
        <v>74.6</v>
      </c>
      <c r="M72" s="13"/>
      <c r="N72" s="17">
        <f t="shared" si="5"/>
        <v>483.1</v>
      </c>
      <c r="O72" s="13"/>
      <c r="P72" s="17">
        <f>POWER(N72-N103,2)</f>
        <v>11.587216</v>
      </c>
      <c r="Q72" s="13"/>
    </row>
    <row r="73">
      <c r="A73" s="10">
        <v>71.0</v>
      </c>
      <c r="B73" s="11">
        <f t="shared" si="20"/>
        <v>3274.1</v>
      </c>
      <c r="D73" s="12">
        <f t="shared" ref="D73:D94" si="21">(5779.6+5832)/2</f>
        <v>5805.8</v>
      </c>
      <c r="E73" s="13"/>
      <c r="F73" s="14">
        <f t="shared" si="2"/>
        <v>2531.7</v>
      </c>
      <c r="G73" s="13"/>
      <c r="H73" s="17">
        <f>POWER(F73-F103,2)</f>
        <v>269.813476</v>
      </c>
      <c r="I73" s="13"/>
      <c r="J73" s="15">
        <f t="shared" si="16"/>
        <v>557.7</v>
      </c>
      <c r="L73" s="12">
        <f t="shared" si="19"/>
        <v>74.6</v>
      </c>
      <c r="M73" s="13"/>
      <c r="N73" s="14">
        <f t="shared" si="5"/>
        <v>483.1</v>
      </c>
      <c r="O73" s="13"/>
      <c r="P73" s="17">
        <f>POWER(N73-N103,2)</f>
        <v>11.587216</v>
      </c>
      <c r="Q73" s="13"/>
    </row>
    <row r="74">
      <c r="A74" s="10">
        <v>72.0</v>
      </c>
      <c r="B74" s="15">
        <f t="shared" si="20"/>
        <v>3274.1</v>
      </c>
      <c r="D74" s="12">
        <f t="shared" si="21"/>
        <v>5805.8</v>
      </c>
      <c r="E74" s="13"/>
      <c r="F74" s="17">
        <f t="shared" si="2"/>
        <v>2531.7</v>
      </c>
      <c r="G74" s="13"/>
      <c r="H74" s="17">
        <f>POWER(F74-F103,2)</f>
        <v>269.813476</v>
      </c>
      <c r="I74" s="13"/>
      <c r="J74" s="15">
        <f t="shared" si="16"/>
        <v>557.7</v>
      </c>
      <c r="L74" s="12">
        <f t="shared" si="19"/>
        <v>74.6</v>
      </c>
      <c r="M74" s="13"/>
      <c r="N74" s="17">
        <f t="shared" si="5"/>
        <v>483.1</v>
      </c>
      <c r="O74" s="13"/>
      <c r="P74" s="17">
        <f>POWER(N74-N103,2)</f>
        <v>11.587216</v>
      </c>
      <c r="Q74" s="13"/>
    </row>
    <row r="75">
      <c r="A75" s="10">
        <v>73.0</v>
      </c>
      <c r="B75" s="15">
        <f t="shared" si="20"/>
        <v>3274.1</v>
      </c>
      <c r="D75" s="12">
        <f t="shared" si="21"/>
        <v>5805.8</v>
      </c>
      <c r="E75" s="13"/>
      <c r="F75" s="14">
        <f t="shared" si="2"/>
        <v>2531.7</v>
      </c>
      <c r="G75" s="13"/>
      <c r="H75" s="17">
        <f>POWER(F75-F103,2)</f>
        <v>269.813476</v>
      </c>
      <c r="I75" s="13"/>
      <c r="J75" s="15">
        <f t="shared" si="16"/>
        <v>557.7</v>
      </c>
      <c r="L75" s="12">
        <f t="shared" si="19"/>
        <v>74.6</v>
      </c>
      <c r="M75" s="13"/>
      <c r="N75" s="14">
        <f t="shared" si="5"/>
        <v>483.1</v>
      </c>
      <c r="O75" s="13"/>
      <c r="P75" s="17">
        <f>POWER(N75-N103,2)</f>
        <v>11.587216</v>
      </c>
      <c r="Q75" s="13"/>
    </row>
    <row r="76">
      <c r="A76" s="10">
        <v>74.0</v>
      </c>
      <c r="B76" s="15">
        <f t="shared" si="20"/>
        <v>3274.1</v>
      </c>
      <c r="D76" s="12">
        <f t="shared" si="21"/>
        <v>5805.8</v>
      </c>
      <c r="E76" s="13"/>
      <c r="F76" s="14">
        <f t="shared" si="2"/>
        <v>2531.7</v>
      </c>
      <c r="G76" s="13"/>
      <c r="H76" s="17">
        <f>POWER(F76-F103,2)</f>
        <v>269.813476</v>
      </c>
      <c r="I76" s="13"/>
      <c r="J76" s="15">
        <f t="shared" ref="J76:J86" si="22">(577.3+616.5)/2</f>
        <v>596.9</v>
      </c>
      <c r="L76" s="12">
        <f t="shared" si="19"/>
        <v>74.6</v>
      </c>
      <c r="M76" s="13"/>
      <c r="N76" s="14">
        <f t="shared" si="5"/>
        <v>522.3</v>
      </c>
      <c r="O76" s="13"/>
      <c r="P76" s="17">
        <f>POWER(N76-N103,2)</f>
        <v>1815.100816</v>
      </c>
      <c r="Q76" s="13"/>
    </row>
    <row r="77">
      <c r="A77" s="10">
        <v>75.0</v>
      </c>
      <c r="B77" s="15">
        <f t="shared" si="20"/>
        <v>3274.1</v>
      </c>
      <c r="D77" s="12">
        <f t="shared" si="21"/>
        <v>5805.8</v>
      </c>
      <c r="E77" s="13"/>
      <c r="F77" s="14">
        <f t="shared" si="2"/>
        <v>2531.7</v>
      </c>
      <c r="G77" s="13"/>
      <c r="H77" s="17">
        <f>POWER(F77-F103,2)</f>
        <v>269.813476</v>
      </c>
      <c r="I77" s="13"/>
      <c r="J77" s="15">
        <f t="shared" si="22"/>
        <v>596.9</v>
      </c>
      <c r="L77" s="12">
        <f t="shared" si="19"/>
        <v>74.6</v>
      </c>
      <c r="M77" s="13"/>
      <c r="N77" s="14">
        <f t="shared" si="5"/>
        <v>522.3</v>
      </c>
      <c r="O77" s="13"/>
      <c r="P77" s="17">
        <f>POWER(N77-N103,2)</f>
        <v>1815.100816</v>
      </c>
      <c r="Q77" s="13"/>
    </row>
    <row r="78">
      <c r="A78" s="10">
        <v>76.0</v>
      </c>
      <c r="B78" s="15">
        <f t="shared" si="20"/>
        <v>3274.1</v>
      </c>
      <c r="D78" s="12">
        <f t="shared" si="21"/>
        <v>5805.8</v>
      </c>
      <c r="E78" s="13"/>
      <c r="F78" s="14">
        <f t="shared" si="2"/>
        <v>2531.7</v>
      </c>
      <c r="G78" s="13"/>
      <c r="H78" s="17">
        <f>POWER(F78-F103,2)</f>
        <v>269.813476</v>
      </c>
      <c r="I78" s="13"/>
      <c r="J78" s="15">
        <f t="shared" si="22"/>
        <v>596.9</v>
      </c>
      <c r="L78" s="12">
        <f t="shared" si="19"/>
        <v>74.6</v>
      </c>
      <c r="M78" s="13"/>
      <c r="N78" s="14">
        <f t="shared" si="5"/>
        <v>522.3</v>
      </c>
      <c r="O78" s="13"/>
      <c r="P78" s="17">
        <f>POWER(N78-N103,2)</f>
        <v>1815.100816</v>
      </c>
      <c r="Q78" s="13"/>
    </row>
    <row r="79">
      <c r="A79" s="10">
        <v>77.0</v>
      </c>
      <c r="B79" s="15">
        <f t="shared" si="20"/>
        <v>3274.1</v>
      </c>
      <c r="D79" s="12">
        <f t="shared" si="21"/>
        <v>5805.8</v>
      </c>
      <c r="E79" s="13"/>
      <c r="F79" s="14">
        <f t="shared" si="2"/>
        <v>2531.7</v>
      </c>
      <c r="G79" s="13"/>
      <c r="H79" s="17">
        <f>POWER(F79-F103,2)</f>
        <v>269.813476</v>
      </c>
      <c r="I79" s="13"/>
      <c r="J79" s="15">
        <f t="shared" si="22"/>
        <v>596.9</v>
      </c>
      <c r="L79" s="12">
        <f t="shared" si="19"/>
        <v>74.6</v>
      </c>
      <c r="M79" s="13"/>
      <c r="N79" s="14">
        <f t="shared" si="5"/>
        <v>522.3</v>
      </c>
      <c r="O79" s="13"/>
      <c r="P79" s="17">
        <f>POWER(N79-N103,2)</f>
        <v>1815.100816</v>
      </c>
      <c r="Q79" s="13"/>
    </row>
    <row r="80">
      <c r="A80" s="10">
        <v>78.0</v>
      </c>
      <c r="B80" s="15">
        <f t="shared" si="20"/>
        <v>3274.1</v>
      </c>
      <c r="D80" s="12">
        <f t="shared" si="21"/>
        <v>5805.8</v>
      </c>
      <c r="E80" s="13"/>
      <c r="F80" s="14">
        <f t="shared" si="2"/>
        <v>2531.7</v>
      </c>
      <c r="G80" s="13"/>
      <c r="H80" s="17">
        <f>POWER(F80-F103,2)</f>
        <v>269.813476</v>
      </c>
      <c r="I80" s="13"/>
      <c r="J80" s="15">
        <f t="shared" si="22"/>
        <v>596.9</v>
      </c>
      <c r="L80" s="12">
        <f t="shared" si="19"/>
        <v>74.6</v>
      </c>
      <c r="M80" s="13"/>
      <c r="N80" s="14">
        <f t="shared" si="5"/>
        <v>522.3</v>
      </c>
      <c r="O80" s="13"/>
      <c r="P80" s="17">
        <f>POWER(N80-N103,2)</f>
        <v>1815.100816</v>
      </c>
      <c r="Q80" s="13"/>
    </row>
    <row r="81">
      <c r="A81" s="10">
        <v>79.0</v>
      </c>
      <c r="B81" s="15">
        <f t="shared" si="20"/>
        <v>3274.1</v>
      </c>
      <c r="D81" s="12">
        <f t="shared" si="21"/>
        <v>5805.8</v>
      </c>
      <c r="E81" s="13"/>
      <c r="F81" s="14">
        <f t="shared" si="2"/>
        <v>2531.7</v>
      </c>
      <c r="G81" s="13"/>
      <c r="H81" s="17">
        <f>POWER(F81-F103,2)</f>
        <v>269.813476</v>
      </c>
      <c r="I81" s="13"/>
      <c r="J81" s="15">
        <f t="shared" si="22"/>
        <v>596.9</v>
      </c>
      <c r="L81" s="12">
        <f t="shared" ref="L81:L89" si="23">(75.2+76.4)/2</f>
        <v>75.8</v>
      </c>
      <c r="M81" s="13"/>
      <c r="N81" s="14">
        <f t="shared" si="5"/>
        <v>521.1</v>
      </c>
      <c r="O81" s="13"/>
      <c r="P81" s="17">
        <f>POWER(N81-N103,2)</f>
        <v>1714.291216</v>
      </c>
      <c r="Q81" s="13"/>
    </row>
    <row r="82">
      <c r="A82" s="10">
        <v>80.0</v>
      </c>
      <c r="B82" s="15">
        <f t="shared" si="20"/>
        <v>3274.1</v>
      </c>
      <c r="D82" s="12">
        <f t="shared" si="21"/>
        <v>5805.8</v>
      </c>
      <c r="E82" s="13"/>
      <c r="F82" s="14">
        <f t="shared" si="2"/>
        <v>2531.7</v>
      </c>
      <c r="G82" s="13"/>
      <c r="H82" s="17">
        <f>POWER(F82-F103,2)</f>
        <v>269.813476</v>
      </c>
      <c r="I82" s="13"/>
      <c r="J82" s="15">
        <f t="shared" si="22"/>
        <v>596.9</v>
      </c>
      <c r="L82" s="12">
        <f t="shared" si="23"/>
        <v>75.8</v>
      </c>
      <c r="M82" s="13"/>
      <c r="N82" s="14">
        <f t="shared" si="5"/>
        <v>521.1</v>
      </c>
      <c r="O82" s="13"/>
      <c r="P82" s="17">
        <f>POWER(N82-N103,2)</f>
        <v>1714.291216</v>
      </c>
      <c r="Q82" s="13"/>
    </row>
    <row r="83">
      <c r="A83" s="10">
        <v>81.0</v>
      </c>
      <c r="B83" s="15">
        <f t="shared" si="20"/>
        <v>3274.1</v>
      </c>
      <c r="D83" s="12">
        <f t="shared" si="21"/>
        <v>5805.8</v>
      </c>
      <c r="E83" s="13"/>
      <c r="F83" s="14">
        <f t="shared" si="2"/>
        <v>2531.7</v>
      </c>
      <c r="G83" s="13"/>
      <c r="H83" s="17">
        <f>POWER(F83-F103,2)</f>
        <v>269.813476</v>
      </c>
      <c r="I83" s="13"/>
      <c r="J83" s="15">
        <f t="shared" si="22"/>
        <v>596.9</v>
      </c>
      <c r="L83" s="12">
        <f t="shared" si="23"/>
        <v>75.8</v>
      </c>
      <c r="M83" s="13"/>
      <c r="N83" s="14">
        <f t="shared" si="5"/>
        <v>521.1</v>
      </c>
      <c r="O83" s="13"/>
      <c r="P83" s="17">
        <f>POWER(N83-N103,2)</f>
        <v>1714.291216</v>
      </c>
      <c r="Q83" s="13"/>
    </row>
    <row r="84">
      <c r="A84" s="10">
        <v>82.0</v>
      </c>
      <c r="B84" s="15">
        <f t="shared" si="20"/>
        <v>3274.1</v>
      </c>
      <c r="D84" s="12">
        <f t="shared" si="21"/>
        <v>5805.8</v>
      </c>
      <c r="E84" s="13"/>
      <c r="F84" s="14">
        <f t="shared" si="2"/>
        <v>2531.7</v>
      </c>
      <c r="G84" s="13"/>
      <c r="H84" s="17">
        <f>POWER(F84-F103,2)</f>
        <v>269.813476</v>
      </c>
      <c r="I84" s="13"/>
      <c r="J84" s="15">
        <f t="shared" si="22"/>
        <v>596.9</v>
      </c>
      <c r="L84" s="12">
        <f t="shared" si="23"/>
        <v>75.8</v>
      </c>
      <c r="M84" s="13"/>
      <c r="N84" s="14">
        <f t="shared" si="5"/>
        <v>521.1</v>
      </c>
      <c r="O84" s="13"/>
      <c r="P84" s="17">
        <f>POWER(N84-N103,2)</f>
        <v>1714.291216</v>
      </c>
      <c r="Q84" s="13"/>
    </row>
    <row r="85">
      <c r="A85" s="10">
        <v>83.0</v>
      </c>
      <c r="B85" s="15">
        <f t="shared" si="20"/>
        <v>3274.1</v>
      </c>
      <c r="D85" s="12">
        <f t="shared" si="21"/>
        <v>5805.8</v>
      </c>
      <c r="E85" s="13"/>
      <c r="F85" s="14">
        <f t="shared" si="2"/>
        <v>2531.7</v>
      </c>
      <c r="G85" s="13"/>
      <c r="H85" s="17">
        <f>POWER(F85-F103,2)</f>
        <v>269.813476</v>
      </c>
      <c r="I85" s="13"/>
      <c r="J85" s="15">
        <f t="shared" si="22"/>
        <v>596.9</v>
      </c>
      <c r="L85" s="12">
        <f t="shared" si="23"/>
        <v>75.8</v>
      </c>
      <c r="M85" s="13"/>
      <c r="N85" s="14">
        <f t="shared" si="5"/>
        <v>521.1</v>
      </c>
      <c r="O85" s="13"/>
      <c r="P85" s="17">
        <f>POWER(N85-N103,2)</f>
        <v>1714.291216</v>
      </c>
      <c r="Q85" s="13"/>
    </row>
    <row r="86">
      <c r="A86" s="10">
        <v>84.0</v>
      </c>
      <c r="B86" s="15">
        <f t="shared" si="20"/>
        <v>3274.1</v>
      </c>
      <c r="D86" s="12">
        <f t="shared" si="21"/>
        <v>5805.8</v>
      </c>
      <c r="E86" s="13"/>
      <c r="F86" s="14">
        <f t="shared" si="2"/>
        <v>2531.7</v>
      </c>
      <c r="G86" s="13"/>
      <c r="H86" s="17">
        <f>POWER(F86-F103,2)</f>
        <v>269.813476</v>
      </c>
      <c r="I86" s="13"/>
      <c r="J86" s="15">
        <f t="shared" si="22"/>
        <v>596.9</v>
      </c>
      <c r="L86" s="12">
        <f t="shared" si="23"/>
        <v>75.8</v>
      </c>
      <c r="M86" s="13"/>
      <c r="N86" s="14">
        <f t="shared" si="5"/>
        <v>521.1</v>
      </c>
      <c r="O86" s="13"/>
      <c r="P86" s="17">
        <f>POWER(N86-N103,2)</f>
        <v>1714.291216</v>
      </c>
      <c r="Q86" s="13"/>
    </row>
    <row r="87">
      <c r="A87" s="10">
        <v>85.0</v>
      </c>
      <c r="B87" s="15">
        <f t="shared" si="20"/>
        <v>3274.1</v>
      </c>
      <c r="D87" s="12">
        <f t="shared" si="21"/>
        <v>5805.8</v>
      </c>
      <c r="E87" s="13"/>
      <c r="F87" s="14">
        <f t="shared" si="2"/>
        <v>2531.7</v>
      </c>
      <c r="G87" s="13"/>
      <c r="H87" s="17">
        <f>POWER(F87-F103,2)</f>
        <v>269.813476</v>
      </c>
      <c r="I87" s="13"/>
      <c r="J87" s="15">
        <f t="shared" ref="J87:J95" si="24">(616.5+655.7)/2</f>
        <v>636.1</v>
      </c>
      <c r="L87" s="12">
        <f t="shared" si="23"/>
        <v>75.8</v>
      </c>
      <c r="M87" s="13"/>
      <c r="N87" s="14">
        <f t="shared" si="5"/>
        <v>560.3</v>
      </c>
      <c r="O87" s="13"/>
      <c r="P87" s="17">
        <f>POWER(N87-N103,2)</f>
        <v>6497.004816</v>
      </c>
      <c r="Q87" s="13"/>
    </row>
    <row r="88">
      <c r="A88" s="10">
        <v>86.0</v>
      </c>
      <c r="B88" s="15">
        <f t="shared" si="20"/>
        <v>3274.1</v>
      </c>
      <c r="D88" s="12">
        <f t="shared" si="21"/>
        <v>5805.8</v>
      </c>
      <c r="E88" s="13"/>
      <c r="F88" s="14">
        <f t="shared" si="2"/>
        <v>2531.7</v>
      </c>
      <c r="G88" s="13"/>
      <c r="H88" s="17">
        <f>POWER(F88-F103,2)</f>
        <v>269.813476</v>
      </c>
      <c r="I88" s="13"/>
      <c r="J88" s="15">
        <f t="shared" si="24"/>
        <v>636.1</v>
      </c>
      <c r="L88" s="12">
        <f t="shared" si="23"/>
        <v>75.8</v>
      </c>
      <c r="M88" s="13"/>
      <c r="N88" s="14">
        <f t="shared" si="5"/>
        <v>560.3</v>
      </c>
      <c r="O88" s="13"/>
      <c r="P88" s="17">
        <f>POWER(N88-N103,2)</f>
        <v>6497.004816</v>
      </c>
      <c r="Q88" s="13"/>
    </row>
    <row r="89">
      <c r="A89" s="10">
        <v>87.0</v>
      </c>
      <c r="B89" s="15">
        <f t="shared" si="20"/>
        <v>3274.1</v>
      </c>
      <c r="D89" s="12">
        <f t="shared" si="21"/>
        <v>5805.8</v>
      </c>
      <c r="E89" s="13"/>
      <c r="F89" s="14">
        <f t="shared" si="2"/>
        <v>2531.7</v>
      </c>
      <c r="G89" s="13"/>
      <c r="H89" s="17">
        <f>POWER(F89-F103,2)</f>
        <v>269.813476</v>
      </c>
      <c r="I89" s="13"/>
      <c r="J89" s="15">
        <f t="shared" si="24"/>
        <v>636.1</v>
      </c>
      <c r="L89" s="12">
        <f t="shared" si="23"/>
        <v>75.8</v>
      </c>
      <c r="M89" s="13"/>
      <c r="N89" s="14">
        <f t="shared" si="5"/>
        <v>560.3</v>
      </c>
      <c r="O89" s="13"/>
      <c r="P89" s="17">
        <f>POWER(N89-N103,2)</f>
        <v>6497.004816</v>
      </c>
      <c r="Q89" s="13"/>
    </row>
    <row r="90">
      <c r="A90" s="10">
        <v>88.0</v>
      </c>
      <c r="B90" s="15">
        <f t="shared" si="20"/>
        <v>3274.1</v>
      </c>
      <c r="D90" s="12">
        <f t="shared" si="21"/>
        <v>5805.8</v>
      </c>
      <c r="E90" s="13"/>
      <c r="F90" s="14">
        <f t="shared" si="2"/>
        <v>2531.7</v>
      </c>
      <c r="G90" s="13"/>
      <c r="H90" s="17">
        <f>POWER(F90-F103,2)</f>
        <v>269.813476</v>
      </c>
      <c r="I90" s="13"/>
      <c r="J90" s="15">
        <f t="shared" si="24"/>
        <v>636.1</v>
      </c>
      <c r="L90" s="12">
        <f t="shared" ref="L90:L95" si="25">(76.4+77.6)/2</f>
        <v>77</v>
      </c>
      <c r="M90" s="13"/>
      <c r="N90" s="14">
        <f t="shared" si="5"/>
        <v>559.1</v>
      </c>
      <c r="O90" s="13"/>
      <c r="P90" s="17">
        <f>POWER(N90-N103,2)</f>
        <v>6304.995216</v>
      </c>
      <c r="Q90" s="13"/>
    </row>
    <row r="91">
      <c r="A91" s="10">
        <v>89.0</v>
      </c>
      <c r="B91" s="15">
        <f t="shared" si="20"/>
        <v>3274.1</v>
      </c>
      <c r="D91" s="12">
        <f t="shared" si="21"/>
        <v>5805.8</v>
      </c>
      <c r="E91" s="13"/>
      <c r="F91" s="14">
        <f t="shared" si="2"/>
        <v>2531.7</v>
      </c>
      <c r="G91" s="13"/>
      <c r="H91" s="17">
        <f>POWER(F91-F103,2)</f>
        <v>269.813476</v>
      </c>
      <c r="I91" s="13"/>
      <c r="J91" s="15">
        <f t="shared" si="24"/>
        <v>636.1</v>
      </c>
      <c r="L91" s="12">
        <f t="shared" si="25"/>
        <v>77</v>
      </c>
      <c r="M91" s="13"/>
      <c r="N91" s="14">
        <f t="shared" si="5"/>
        <v>559.1</v>
      </c>
      <c r="O91" s="13"/>
      <c r="P91" s="17">
        <f>POWER(N91-N103,2)</f>
        <v>6304.995216</v>
      </c>
      <c r="Q91" s="13"/>
    </row>
    <row r="92">
      <c r="A92" s="10">
        <v>90.0</v>
      </c>
      <c r="B92" s="15">
        <f t="shared" si="20"/>
        <v>3274.1</v>
      </c>
      <c r="D92" s="12">
        <f t="shared" si="21"/>
        <v>5805.8</v>
      </c>
      <c r="E92" s="13"/>
      <c r="F92" s="14">
        <f t="shared" si="2"/>
        <v>2531.7</v>
      </c>
      <c r="G92" s="13"/>
      <c r="H92" s="17">
        <f>POWER(F92-F103,2)</f>
        <v>269.813476</v>
      </c>
      <c r="I92" s="13"/>
      <c r="J92" s="15">
        <f t="shared" si="24"/>
        <v>636.1</v>
      </c>
      <c r="L92" s="12">
        <f t="shared" si="25"/>
        <v>77</v>
      </c>
      <c r="M92" s="13"/>
      <c r="N92" s="14">
        <f t="shared" si="5"/>
        <v>559.1</v>
      </c>
      <c r="O92" s="13"/>
      <c r="P92" s="17">
        <f>POWER(N92-N103,2)</f>
        <v>6304.995216</v>
      </c>
      <c r="Q92" s="13"/>
    </row>
    <row r="93">
      <c r="A93" s="10">
        <v>91.0</v>
      </c>
      <c r="B93" s="15">
        <f t="shared" si="20"/>
        <v>3274.1</v>
      </c>
      <c r="D93" s="12">
        <f t="shared" si="21"/>
        <v>5805.8</v>
      </c>
      <c r="E93" s="13"/>
      <c r="F93" s="14">
        <f t="shared" si="2"/>
        <v>2531.7</v>
      </c>
      <c r="G93" s="13"/>
      <c r="H93" s="17">
        <f>POWER(F93-F103,2)</f>
        <v>269.813476</v>
      </c>
      <c r="I93" s="13"/>
      <c r="J93" s="15">
        <f t="shared" si="24"/>
        <v>636.1</v>
      </c>
      <c r="L93" s="12">
        <f t="shared" si="25"/>
        <v>77</v>
      </c>
      <c r="M93" s="13"/>
      <c r="N93" s="14">
        <f t="shared" si="5"/>
        <v>559.1</v>
      </c>
      <c r="O93" s="13"/>
      <c r="P93" s="17">
        <f>POWER(N93-N103,2)</f>
        <v>6304.995216</v>
      </c>
      <c r="Q93" s="13"/>
    </row>
    <row r="94">
      <c r="A94" s="10">
        <v>92.0</v>
      </c>
      <c r="B94" s="15">
        <f t="shared" si="20"/>
        <v>3274.1</v>
      </c>
      <c r="D94" s="12">
        <f t="shared" si="21"/>
        <v>5805.8</v>
      </c>
      <c r="E94" s="13"/>
      <c r="F94" s="14">
        <f t="shared" si="2"/>
        <v>2531.7</v>
      </c>
      <c r="G94" s="13"/>
      <c r="H94" s="17">
        <f>POWER(F94-F103,2)</f>
        <v>269.813476</v>
      </c>
      <c r="I94" s="13"/>
      <c r="J94" s="15">
        <f t="shared" si="24"/>
        <v>636.1</v>
      </c>
      <c r="L94" s="12">
        <f t="shared" si="25"/>
        <v>77</v>
      </c>
      <c r="M94" s="13"/>
      <c r="N94" s="14">
        <f t="shared" si="5"/>
        <v>559.1</v>
      </c>
      <c r="O94" s="13"/>
      <c r="P94" s="17">
        <f>POWER(N94-N103,2)</f>
        <v>6304.995216</v>
      </c>
      <c r="Q94" s="13"/>
    </row>
    <row r="95">
      <c r="A95" s="10">
        <v>93.0</v>
      </c>
      <c r="B95" s="15">
        <f t="shared" si="20"/>
        <v>3274.1</v>
      </c>
      <c r="D95" s="12">
        <f t="shared" ref="D95:D99" si="26">(5832+5854.4)/2</f>
        <v>5843.2</v>
      </c>
      <c r="E95" s="13"/>
      <c r="F95" s="14">
        <f t="shared" si="2"/>
        <v>2569.1</v>
      </c>
      <c r="G95" s="13"/>
      <c r="H95" s="17">
        <f>POWER(F95-F103,2)</f>
        <v>439.908676</v>
      </c>
      <c r="I95" s="13"/>
      <c r="J95" s="15">
        <f t="shared" si="24"/>
        <v>636.1</v>
      </c>
      <c r="L95" s="12">
        <f t="shared" si="25"/>
        <v>77</v>
      </c>
      <c r="M95" s="13"/>
      <c r="N95" s="14">
        <f t="shared" si="5"/>
        <v>559.1</v>
      </c>
      <c r="O95" s="13"/>
      <c r="P95" s="17">
        <f>POWER(N95-N103,2)</f>
        <v>6304.995216</v>
      </c>
      <c r="Q95" s="13"/>
    </row>
    <row r="96">
      <c r="A96" s="10">
        <v>94.0</v>
      </c>
      <c r="B96" s="15">
        <f t="shared" si="20"/>
        <v>3274.1</v>
      </c>
      <c r="D96" s="12">
        <f t="shared" si="26"/>
        <v>5843.2</v>
      </c>
      <c r="E96" s="13"/>
      <c r="F96" s="14">
        <f t="shared" si="2"/>
        <v>2569.1</v>
      </c>
      <c r="G96" s="13"/>
      <c r="H96" s="17">
        <f>POWER(F96-F103,2)</f>
        <v>439.908676</v>
      </c>
      <c r="I96" s="13"/>
      <c r="J96" s="15">
        <f t="shared" ref="J96:J100" si="27">(655.7+694.9)/2</f>
        <v>675.3</v>
      </c>
      <c r="L96" s="12">
        <f t="shared" ref="L96:L100" si="28">(77.6+78.8)/2</f>
        <v>78.2</v>
      </c>
      <c r="M96" s="13"/>
      <c r="N96" s="14">
        <f t="shared" si="5"/>
        <v>597.1</v>
      </c>
      <c r="O96" s="13"/>
      <c r="P96" s="17">
        <f>POWER(N96-N103,2)</f>
        <v>13783.69922</v>
      </c>
      <c r="Q96" s="13"/>
    </row>
    <row r="97">
      <c r="A97" s="10">
        <v>95.0</v>
      </c>
      <c r="B97" s="15">
        <f t="shared" si="20"/>
        <v>3274.1</v>
      </c>
      <c r="D97" s="12">
        <f t="shared" si="26"/>
        <v>5843.2</v>
      </c>
      <c r="E97" s="13"/>
      <c r="F97" s="14">
        <f t="shared" si="2"/>
        <v>2569.1</v>
      </c>
      <c r="G97" s="13"/>
      <c r="H97" s="17">
        <f>POWER(F97-F103,2)</f>
        <v>439.908676</v>
      </c>
      <c r="I97" s="13"/>
      <c r="J97" s="15">
        <f t="shared" si="27"/>
        <v>675.3</v>
      </c>
      <c r="L97" s="12">
        <f t="shared" si="28"/>
        <v>78.2</v>
      </c>
      <c r="M97" s="13"/>
      <c r="N97" s="14">
        <f t="shared" si="5"/>
        <v>597.1</v>
      </c>
      <c r="O97" s="13"/>
      <c r="P97" s="17">
        <f>POWER(N97-N103,2)</f>
        <v>13783.69922</v>
      </c>
      <c r="Q97" s="13"/>
    </row>
    <row r="98">
      <c r="A98" s="10">
        <v>96.0</v>
      </c>
      <c r="B98" s="15">
        <f t="shared" si="20"/>
        <v>3274.1</v>
      </c>
      <c r="D98" s="12">
        <f t="shared" si="26"/>
        <v>5843.2</v>
      </c>
      <c r="E98" s="13"/>
      <c r="F98" s="14">
        <f t="shared" si="2"/>
        <v>2569.1</v>
      </c>
      <c r="G98" s="13"/>
      <c r="H98" s="17">
        <f>POWER(F98-F103,2)</f>
        <v>439.908676</v>
      </c>
      <c r="I98" s="13"/>
      <c r="J98" s="15">
        <f t="shared" si="27"/>
        <v>675.3</v>
      </c>
      <c r="L98" s="12">
        <f t="shared" si="28"/>
        <v>78.2</v>
      </c>
      <c r="M98" s="13"/>
      <c r="N98" s="14">
        <f t="shared" si="5"/>
        <v>597.1</v>
      </c>
      <c r="O98" s="13"/>
      <c r="P98" s="17">
        <f>POWER(N98-N103,2)</f>
        <v>13783.69922</v>
      </c>
      <c r="Q98" s="13"/>
    </row>
    <row r="99">
      <c r="A99" s="10">
        <v>97.0</v>
      </c>
      <c r="B99" s="15">
        <f t="shared" si="20"/>
        <v>3274.1</v>
      </c>
      <c r="D99" s="12">
        <f t="shared" si="26"/>
        <v>5843.2</v>
      </c>
      <c r="E99" s="13"/>
      <c r="F99" s="14">
        <f t="shared" si="2"/>
        <v>2569.1</v>
      </c>
      <c r="G99" s="13"/>
      <c r="H99" s="17">
        <f>POWER(F99-F103,2)</f>
        <v>439.908676</v>
      </c>
      <c r="I99" s="13"/>
      <c r="J99" s="15">
        <f t="shared" si="27"/>
        <v>675.3</v>
      </c>
      <c r="L99" s="12">
        <f t="shared" si="28"/>
        <v>78.2</v>
      </c>
      <c r="M99" s="13"/>
      <c r="N99" s="14">
        <f t="shared" si="5"/>
        <v>597.1</v>
      </c>
      <c r="O99" s="13"/>
      <c r="P99" s="17">
        <f>POWER(N99-N103,2)</f>
        <v>13783.69922</v>
      </c>
      <c r="Q99" s="13"/>
    </row>
    <row r="100">
      <c r="A100" s="10">
        <v>98.0</v>
      </c>
      <c r="B100" s="15">
        <f t="shared" si="20"/>
        <v>3274.1</v>
      </c>
      <c r="D100" s="12">
        <f t="shared" ref="D100:D101" si="29">(5854.4+5936.8)/2</f>
        <v>5895.6</v>
      </c>
      <c r="E100" s="13"/>
      <c r="F100" s="14">
        <f t="shared" si="2"/>
        <v>2621.5</v>
      </c>
      <c r="G100" s="13"/>
      <c r="H100" s="17">
        <f>POWER(F100-F103,2)</f>
        <v>5383.743876</v>
      </c>
      <c r="I100" s="13"/>
      <c r="J100" s="15">
        <f t="shared" si="27"/>
        <v>675.3</v>
      </c>
      <c r="L100" s="12">
        <f t="shared" si="28"/>
        <v>78.2</v>
      </c>
      <c r="M100" s="13"/>
      <c r="N100" s="14">
        <f t="shared" si="5"/>
        <v>597.1</v>
      </c>
      <c r="O100" s="13"/>
      <c r="P100" s="17">
        <f>POWER(N100-N103,2)</f>
        <v>13783.69922</v>
      </c>
      <c r="Q100" s="13"/>
    </row>
    <row r="101">
      <c r="A101" s="10">
        <v>99.0</v>
      </c>
      <c r="B101" s="15">
        <f t="shared" si="20"/>
        <v>3274.1</v>
      </c>
      <c r="D101" s="12">
        <f t="shared" si="29"/>
        <v>5895.6</v>
      </c>
      <c r="E101" s="13"/>
      <c r="F101" s="14">
        <f t="shared" si="2"/>
        <v>2621.5</v>
      </c>
      <c r="G101" s="13"/>
      <c r="H101" s="17">
        <f>POWER(F101-F103,2)</f>
        <v>5383.743876</v>
      </c>
      <c r="I101" s="13"/>
      <c r="J101" s="15">
        <f t="shared" ref="J101:J102" si="30">(694.9+734.1)/2</f>
        <v>714.5</v>
      </c>
      <c r="L101" s="12">
        <f t="shared" ref="L101:L102" si="31">(78.8+80)/2</f>
        <v>79.4</v>
      </c>
      <c r="M101" s="13"/>
      <c r="N101" s="14">
        <f t="shared" si="5"/>
        <v>635.1</v>
      </c>
      <c r="O101" s="13"/>
      <c r="P101" s="17">
        <f>POWER(N101-N103,2)</f>
        <v>24150.40322</v>
      </c>
      <c r="Q101" s="13"/>
    </row>
    <row r="102">
      <c r="A102" s="18">
        <v>100.0</v>
      </c>
      <c r="B102" s="19">
        <f t="shared" si="20"/>
        <v>3274.1</v>
      </c>
      <c r="C102" s="20"/>
      <c r="D102" s="21">
        <f>(5936.8+5989.2)/2</f>
        <v>5963</v>
      </c>
      <c r="E102" s="22"/>
      <c r="F102" s="23">
        <f t="shared" si="2"/>
        <v>2688.9</v>
      </c>
      <c r="G102" s="22"/>
      <c r="H102" s="17">
        <f>POWER(F102-F103,2)</f>
        <v>19817.31908</v>
      </c>
      <c r="I102" s="13"/>
      <c r="J102" s="19">
        <f t="shared" si="30"/>
        <v>714.5</v>
      </c>
      <c r="K102" s="20"/>
      <c r="L102" s="21">
        <f t="shared" si="31"/>
        <v>79.4</v>
      </c>
      <c r="M102" s="22"/>
      <c r="N102" s="23">
        <f t="shared" si="5"/>
        <v>635.1</v>
      </c>
      <c r="O102" s="22"/>
      <c r="P102" s="17">
        <f>POWER(N102-N103,2)</f>
        <v>24150.40322</v>
      </c>
      <c r="Q102" s="13"/>
    </row>
    <row r="103">
      <c r="A103" s="24" t="s">
        <v>9</v>
      </c>
      <c r="B103" s="25">
        <f>AVERAGE(B3:C102)</f>
        <v>3192.172</v>
      </c>
      <c r="C103" s="4"/>
      <c r="D103" s="25">
        <f>AVERAGE(D3:E102)</f>
        <v>5740.298</v>
      </c>
      <c r="E103" s="4"/>
      <c r="F103" s="26">
        <f>AVERAGE(F3:F102)</f>
        <v>2548.126</v>
      </c>
      <c r="G103" s="4"/>
      <c r="H103" s="26">
        <f>SUM(H3:H102)/(100*99)</f>
        <v>13.80878105</v>
      </c>
      <c r="I103" s="4"/>
      <c r="J103" s="25">
        <f>AVERAGE(J3:K102)</f>
        <v>552.604</v>
      </c>
      <c r="K103" s="4"/>
      <c r="L103" s="27">
        <f>AVERAGE(L3:M102)</f>
        <v>72.908</v>
      </c>
      <c r="M103" s="4"/>
      <c r="N103" s="28">
        <f>AVERAGE(N3:O102)</f>
        <v>479.696</v>
      </c>
      <c r="O103" s="4"/>
      <c r="P103" s="26">
        <f>SUM(P3:P102)/(100*99)</f>
        <v>52.35477838</v>
      </c>
      <c r="Q103" s="4"/>
    </row>
    <row r="104"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Q104" s="30"/>
    </row>
    <row r="105">
      <c r="H105" s="31" t="s">
        <v>10</v>
      </c>
      <c r="I105" s="32">
        <f>F103-1.9842*SQRT(H103)</f>
        <v>2540.752679</v>
      </c>
      <c r="P105" s="31" t="s">
        <v>10</v>
      </c>
      <c r="Q105" s="32">
        <f>N103-1.9842*SQRT(P103)</f>
        <v>465.3390031</v>
      </c>
    </row>
    <row r="106">
      <c r="H106" s="31" t="s">
        <v>11</v>
      </c>
      <c r="I106" s="32">
        <f>F103+1.9842*SQRT(H103)</f>
        <v>2555.499321</v>
      </c>
      <c r="P106" s="31" t="s">
        <v>11</v>
      </c>
      <c r="Q106" s="32">
        <f>N103+1.9842*SQRT(P103)</f>
        <v>494.0529969</v>
      </c>
    </row>
    <row r="107">
      <c r="H107" s="32"/>
      <c r="I107" s="32"/>
      <c r="P107" s="32"/>
      <c r="Q107" s="32"/>
    </row>
    <row r="108">
      <c r="H108" s="31" t="s">
        <v>12</v>
      </c>
      <c r="I108" s="32"/>
      <c r="P108" s="31" t="s">
        <v>13</v>
      </c>
      <c r="Q108" s="32"/>
    </row>
  </sheetData>
  <mergeCells count="819">
    <mergeCell ref="N74:O74"/>
    <mergeCell ref="P74:Q74"/>
    <mergeCell ref="B73:C73"/>
    <mergeCell ref="B74:C74"/>
    <mergeCell ref="D74:E74"/>
    <mergeCell ref="F74:G74"/>
    <mergeCell ref="H74:I74"/>
    <mergeCell ref="J74:K74"/>
    <mergeCell ref="L74:M74"/>
    <mergeCell ref="D75:E75"/>
    <mergeCell ref="F75:G75"/>
    <mergeCell ref="H75:I75"/>
    <mergeCell ref="J75:K75"/>
    <mergeCell ref="L75:M75"/>
    <mergeCell ref="N75:O75"/>
    <mergeCell ref="P75:Q75"/>
    <mergeCell ref="B75:C75"/>
    <mergeCell ref="B76:C76"/>
    <mergeCell ref="D76:E76"/>
    <mergeCell ref="F76:G76"/>
    <mergeCell ref="H76:I76"/>
    <mergeCell ref="J76:K76"/>
    <mergeCell ref="L76:M76"/>
    <mergeCell ref="L77:M77"/>
    <mergeCell ref="N77:O77"/>
    <mergeCell ref="N76:O76"/>
    <mergeCell ref="P76:Q76"/>
    <mergeCell ref="D77:E77"/>
    <mergeCell ref="F77:G77"/>
    <mergeCell ref="H77:I77"/>
    <mergeCell ref="J77:K77"/>
    <mergeCell ref="P77:Q77"/>
    <mergeCell ref="N78:O78"/>
    <mergeCell ref="P78:Q78"/>
    <mergeCell ref="B77:C77"/>
    <mergeCell ref="B78:C78"/>
    <mergeCell ref="D78:E78"/>
    <mergeCell ref="F78:G78"/>
    <mergeCell ref="H78:I78"/>
    <mergeCell ref="J78:K78"/>
    <mergeCell ref="L78:M78"/>
    <mergeCell ref="D79:E79"/>
    <mergeCell ref="F79:G79"/>
    <mergeCell ref="H79:I79"/>
    <mergeCell ref="J79:K79"/>
    <mergeCell ref="L79:M79"/>
    <mergeCell ref="N79:O79"/>
    <mergeCell ref="P79:Q79"/>
    <mergeCell ref="B79:C79"/>
    <mergeCell ref="B80:C80"/>
    <mergeCell ref="D80:E80"/>
    <mergeCell ref="F80:G80"/>
    <mergeCell ref="H80:I80"/>
    <mergeCell ref="J80:K80"/>
    <mergeCell ref="L80:M80"/>
    <mergeCell ref="L81:M81"/>
    <mergeCell ref="N81:O81"/>
    <mergeCell ref="N80:O80"/>
    <mergeCell ref="P80:Q80"/>
    <mergeCell ref="D81:E81"/>
    <mergeCell ref="F81:G81"/>
    <mergeCell ref="H81:I81"/>
    <mergeCell ref="J81:K81"/>
    <mergeCell ref="P81:Q81"/>
    <mergeCell ref="N82:O82"/>
    <mergeCell ref="P82:Q82"/>
    <mergeCell ref="B81:C81"/>
    <mergeCell ref="B82:C82"/>
    <mergeCell ref="D82:E82"/>
    <mergeCell ref="F82:G82"/>
    <mergeCell ref="H82:I82"/>
    <mergeCell ref="J82:K82"/>
    <mergeCell ref="L82:M82"/>
    <mergeCell ref="D83:E83"/>
    <mergeCell ref="F83:G83"/>
    <mergeCell ref="H83:I83"/>
    <mergeCell ref="J83:K83"/>
    <mergeCell ref="L83:M83"/>
    <mergeCell ref="N83:O83"/>
    <mergeCell ref="P83:Q83"/>
    <mergeCell ref="B83:C83"/>
    <mergeCell ref="B84:C84"/>
    <mergeCell ref="D84:E84"/>
    <mergeCell ref="F84:G84"/>
    <mergeCell ref="H84:I84"/>
    <mergeCell ref="J84:K84"/>
    <mergeCell ref="L84:M84"/>
    <mergeCell ref="L85:M85"/>
    <mergeCell ref="N85:O85"/>
    <mergeCell ref="N84:O84"/>
    <mergeCell ref="P84:Q84"/>
    <mergeCell ref="D85:E85"/>
    <mergeCell ref="F85:G85"/>
    <mergeCell ref="H85:I85"/>
    <mergeCell ref="J85:K85"/>
    <mergeCell ref="P85:Q85"/>
    <mergeCell ref="N86:O86"/>
    <mergeCell ref="P86:Q86"/>
    <mergeCell ref="B85:C85"/>
    <mergeCell ref="B86:C86"/>
    <mergeCell ref="D86:E86"/>
    <mergeCell ref="F86:G86"/>
    <mergeCell ref="H86:I86"/>
    <mergeCell ref="J86:K86"/>
    <mergeCell ref="L86:M86"/>
    <mergeCell ref="D87:E87"/>
    <mergeCell ref="F87:G87"/>
    <mergeCell ref="H87:I87"/>
    <mergeCell ref="J87:K87"/>
    <mergeCell ref="L87:M87"/>
    <mergeCell ref="N87:O87"/>
    <mergeCell ref="P87:Q87"/>
    <mergeCell ref="B87:C87"/>
    <mergeCell ref="B88:C88"/>
    <mergeCell ref="D88:E88"/>
    <mergeCell ref="F88:G88"/>
    <mergeCell ref="H88:I88"/>
    <mergeCell ref="J88:K88"/>
    <mergeCell ref="L88:M88"/>
    <mergeCell ref="L89:M89"/>
    <mergeCell ref="N89:O89"/>
    <mergeCell ref="N88:O88"/>
    <mergeCell ref="P88:Q88"/>
    <mergeCell ref="D89:E89"/>
    <mergeCell ref="F89:G89"/>
    <mergeCell ref="H89:I89"/>
    <mergeCell ref="J89:K89"/>
    <mergeCell ref="P89:Q89"/>
    <mergeCell ref="N90:O90"/>
    <mergeCell ref="P90:Q90"/>
    <mergeCell ref="B89:C89"/>
    <mergeCell ref="B90:C90"/>
    <mergeCell ref="D90:E90"/>
    <mergeCell ref="F90:G90"/>
    <mergeCell ref="H90:I90"/>
    <mergeCell ref="J90:K90"/>
    <mergeCell ref="L90:M90"/>
    <mergeCell ref="L93:M93"/>
    <mergeCell ref="N93:O93"/>
    <mergeCell ref="N92:O92"/>
    <mergeCell ref="P92:Q92"/>
    <mergeCell ref="D93:E93"/>
    <mergeCell ref="F93:G93"/>
    <mergeCell ref="H93:I93"/>
    <mergeCell ref="J93:K93"/>
    <mergeCell ref="P93:Q93"/>
    <mergeCell ref="N102:O102"/>
    <mergeCell ref="P102:Q102"/>
    <mergeCell ref="B101:C101"/>
    <mergeCell ref="B102:C102"/>
    <mergeCell ref="D102:E102"/>
    <mergeCell ref="F102:G102"/>
    <mergeCell ref="H102:I102"/>
    <mergeCell ref="J102:K102"/>
    <mergeCell ref="L102:M102"/>
    <mergeCell ref="D5:E5"/>
    <mergeCell ref="F5:G5"/>
    <mergeCell ref="H5:I5"/>
    <mergeCell ref="J5:K5"/>
    <mergeCell ref="L5:M5"/>
    <mergeCell ref="N5:O5"/>
    <mergeCell ref="P5:Q5"/>
    <mergeCell ref="B5:C5"/>
    <mergeCell ref="B6:C6"/>
    <mergeCell ref="D6:E6"/>
    <mergeCell ref="F6:G6"/>
    <mergeCell ref="H6:I6"/>
    <mergeCell ref="J6:K6"/>
    <mergeCell ref="L6:M6"/>
    <mergeCell ref="D7:E7"/>
    <mergeCell ref="F7:G7"/>
    <mergeCell ref="H7:I7"/>
    <mergeCell ref="J7:K7"/>
    <mergeCell ref="L7:M7"/>
    <mergeCell ref="N7:O7"/>
    <mergeCell ref="P7:Q7"/>
    <mergeCell ref="N8:O8"/>
    <mergeCell ref="P8:Q8"/>
    <mergeCell ref="B7:C7"/>
    <mergeCell ref="B8:C8"/>
    <mergeCell ref="D8:E8"/>
    <mergeCell ref="F8:G8"/>
    <mergeCell ref="H8:I8"/>
    <mergeCell ref="J8:K8"/>
    <mergeCell ref="L8:M8"/>
    <mergeCell ref="N10:O10"/>
    <mergeCell ref="P10:Q10"/>
    <mergeCell ref="D103:E103"/>
    <mergeCell ref="F103:G103"/>
    <mergeCell ref="H103:I103"/>
    <mergeCell ref="J103:K103"/>
    <mergeCell ref="L103:M103"/>
    <mergeCell ref="N103:O103"/>
    <mergeCell ref="P103:Q103"/>
    <mergeCell ref="B103:C103"/>
    <mergeCell ref="D91:E91"/>
    <mergeCell ref="F91:G91"/>
    <mergeCell ref="H91:I91"/>
    <mergeCell ref="J91:K91"/>
    <mergeCell ref="L91:M91"/>
    <mergeCell ref="N91:O91"/>
    <mergeCell ref="P91:Q91"/>
    <mergeCell ref="B91:C91"/>
    <mergeCell ref="B92:C92"/>
    <mergeCell ref="D92:E92"/>
    <mergeCell ref="F92:G92"/>
    <mergeCell ref="H92:I92"/>
    <mergeCell ref="J92:K92"/>
    <mergeCell ref="L92:M92"/>
    <mergeCell ref="N94:O94"/>
    <mergeCell ref="P94:Q94"/>
    <mergeCell ref="B93:C93"/>
    <mergeCell ref="B94:C94"/>
    <mergeCell ref="D94:E94"/>
    <mergeCell ref="F94:G94"/>
    <mergeCell ref="H94:I94"/>
    <mergeCell ref="J94:K94"/>
    <mergeCell ref="L94:M94"/>
    <mergeCell ref="D95:E95"/>
    <mergeCell ref="F95:G95"/>
    <mergeCell ref="H95:I95"/>
    <mergeCell ref="J95:K95"/>
    <mergeCell ref="L95:M95"/>
    <mergeCell ref="N95:O95"/>
    <mergeCell ref="P95:Q95"/>
    <mergeCell ref="B95:C95"/>
    <mergeCell ref="B96:C96"/>
    <mergeCell ref="D96:E96"/>
    <mergeCell ref="F96:G96"/>
    <mergeCell ref="H96:I96"/>
    <mergeCell ref="J96:K96"/>
    <mergeCell ref="L96:M96"/>
    <mergeCell ref="L97:M97"/>
    <mergeCell ref="N97:O97"/>
    <mergeCell ref="N96:O96"/>
    <mergeCell ref="P96:Q96"/>
    <mergeCell ref="D97:E97"/>
    <mergeCell ref="F97:G97"/>
    <mergeCell ref="H97:I97"/>
    <mergeCell ref="J97:K97"/>
    <mergeCell ref="P97:Q97"/>
    <mergeCell ref="N98:O98"/>
    <mergeCell ref="P98:Q98"/>
    <mergeCell ref="B97:C97"/>
    <mergeCell ref="B98:C98"/>
    <mergeCell ref="D98:E98"/>
    <mergeCell ref="F98:G98"/>
    <mergeCell ref="H98:I98"/>
    <mergeCell ref="J98:K98"/>
    <mergeCell ref="L98:M98"/>
    <mergeCell ref="D99:E99"/>
    <mergeCell ref="F99:G99"/>
    <mergeCell ref="H99:I99"/>
    <mergeCell ref="J99:K99"/>
    <mergeCell ref="L99:M99"/>
    <mergeCell ref="N99:O99"/>
    <mergeCell ref="P99:Q99"/>
    <mergeCell ref="B99:C99"/>
    <mergeCell ref="B100:C100"/>
    <mergeCell ref="D100:E100"/>
    <mergeCell ref="F100:G100"/>
    <mergeCell ref="H100:I100"/>
    <mergeCell ref="J100:K100"/>
    <mergeCell ref="L100:M100"/>
    <mergeCell ref="L101:M101"/>
    <mergeCell ref="N101:O101"/>
    <mergeCell ref="N100:O100"/>
    <mergeCell ref="P100:Q100"/>
    <mergeCell ref="D101:E101"/>
    <mergeCell ref="F101:G101"/>
    <mergeCell ref="H101:I101"/>
    <mergeCell ref="J101:K101"/>
    <mergeCell ref="P101:Q101"/>
    <mergeCell ref="J2:K2"/>
    <mergeCell ref="L2:M2"/>
    <mergeCell ref="N2:O2"/>
    <mergeCell ref="P2:Q2"/>
    <mergeCell ref="A1:A2"/>
    <mergeCell ref="B1:I1"/>
    <mergeCell ref="J1:Q1"/>
    <mergeCell ref="B2:C2"/>
    <mergeCell ref="D2:E2"/>
    <mergeCell ref="F2:G2"/>
    <mergeCell ref="H2:I2"/>
    <mergeCell ref="D3:E3"/>
    <mergeCell ref="F3:G3"/>
    <mergeCell ref="H3:I3"/>
    <mergeCell ref="J3:K3"/>
    <mergeCell ref="L3:M3"/>
    <mergeCell ref="N3:O3"/>
    <mergeCell ref="P3:Q3"/>
    <mergeCell ref="N4:O4"/>
    <mergeCell ref="P4:Q4"/>
    <mergeCell ref="B3:C3"/>
    <mergeCell ref="B4:C4"/>
    <mergeCell ref="D4:E4"/>
    <mergeCell ref="F4:G4"/>
    <mergeCell ref="H4:I4"/>
    <mergeCell ref="J4:K4"/>
    <mergeCell ref="L4:M4"/>
    <mergeCell ref="N6:O6"/>
    <mergeCell ref="P6:Q6"/>
    <mergeCell ref="D9:E9"/>
    <mergeCell ref="F9:G9"/>
    <mergeCell ref="H9:I9"/>
    <mergeCell ref="J9:K9"/>
    <mergeCell ref="L9:M9"/>
    <mergeCell ref="N9:O9"/>
    <mergeCell ref="P9:Q9"/>
    <mergeCell ref="B9:C9"/>
    <mergeCell ref="B10:C10"/>
    <mergeCell ref="D10:E10"/>
    <mergeCell ref="F10:G10"/>
    <mergeCell ref="H10:I10"/>
    <mergeCell ref="J10:K10"/>
    <mergeCell ref="L10:M10"/>
    <mergeCell ref="D11:E11"/>
    <mergeCell ref="F11:G11"/>
    <mergeCell ref="H11:I11"/>
    <mergeCell ref="J11:K11"/>
    <mergeCell ref="L11:M11"/>
    <mergeCell ref="N11:O11"/>
    <mergeCell ref="P11:Q11"/>
    <mergeCell ref="B11:C11"/>
    <mergeCell ref="B12:C12"/>
    <mergeCell ref="D12:E12"/>
    <mergeCell ref="F12:G12"/>
    <mergeCell ref="H12:I12"/>
    <mergeCell ref="J12:K12"/>
    <mergeCell ref="L12:M12"/>
    <mergeCell ref="L13:M13"/>
    <mergeCell ref="N13:O13"/>
    <mergeCell ref="N12:O12"/>
    <mergeCell ref="P12:Q12"/>
    <mergeCell ref="D13:E13"/>
    <mergeCell ref="F13:G13"/>
    <mergeCell ref="H13:I13"/>
    <mergeCell ref="J13:K13"/>
    <mergeCell ref="P13:Q13"/>
    <mergeCell ref="N14:O14"/>
    <mergeCell ref="P14:Q14"/>
    <mergeCell ref="B13:C13"/>
    <mergeCell ref="B14:C14"/>
    <mergeCell ref="D14:E14"/>
    <mergeCell ref="F14:G14"/>
    <mergeCell ref="H14:I14"/>
    <mergeCell ref="J14:K14"/>
    <mergeCell ref="L14:M14"/>
    <mergeCell ref="D15:E15"/>
    <mergeCell ref="F15:G15"/>
    <mergeCell ref="H15:I15"/>
    <mergeCell ref="J15:K15"/>
    <mergeCell ref="L15:M15"/>
    <mergeCell ref="N15:O15"/>
    <mergeCell ref="P15:Q15"/>
    <mergeCell ref="B15:C15"/>
    <mergeCell ref="B16:C16"/>
    <mergeCell ref="D16:E16"/>
    <mergeCell ref="F16:G16"/>
    <mergeCell ref="H16:I16"/>
    <mergeCell ref="J16:K16"/>
    <mergeCell ref="L16:M16"/>
    <mergeCell ref="L17:M17"/>
    <mergeCell ref="N17:O17"/>
    <mergeCell ref="N16:O16"/>
    <mergeCell ref="P16:Q16"/>
    <mergeCell ref="D17:E17"/>
    <mergeCell ref="F17:G17"/>
    <mergeCell ref="H17:I17"/>
    <mergeCell ref="J17:K17"/>
    <mergeCell ref="P17:Q17"/>
    <mergeCell ref="N18:O18"/>
    <mergeCell ref="P18:Q18"/>
    <mergeCell ref="B17:C17"/>
    <mergeCell ref="B18:C18"/>
    <mergeCell ref="D18:E18"/>
    <mergeCell ref="F18:G18"/>
    <mergeCell ref="H18:I18"/>
    <mergeCell ref="J18:K18"/>
    <mergeCell ref="L18:M18"/>
    <mergeCell ref="D19:E19"/>
    <mergeCell ref="F19:G19"/>
    <mergeCell ref="H19:I19"/>
    <mergeCell ref="J19:K19"/>
    <mergeCell ref="L19:M19"/>
    <mergeCell ref="N19:O19"/>
    <mergeCell ref="P19:Q19"/>
    <mergeCell ref="B19:C19"/>
    <mergeCell ref="B20:C20"/>
    <mergeCell ref="D20:E20"/>
    <mergeCell ref="F20:G20"/>
    <mergeCell ref="H20:I20"/>
    <mergeCell ref="J20:K20"/>
    <mergeCell ref="L20:M20"/>
    <mergeCell ref="L21:M21"/>
    <mergeCell ref="N21:O21"/>
    <mergeCell ref="N20:O20"/>
    <mergeCell ref="P20:Q20"/>
    <mergeCell ref="D21:E21"/>
    <mergeCell ref="F21:G21"/>
    <mergeCell ref="H21:I21"/>
    <mergeCell ref="J21:K21"/>
    <mergeCell ref="P21:Q21"/>
    <mergeCell ref="N22:O22"/>
    <mergeCell ref="P22:Q22"/>
    <mergeCell ref="B21:C21"/>
    <mergeCell ref="B22:C22"/>
    <mergeCell ref="D22:E22"/>
    <mergeCell ref="F22:G22"/>
    <mergeCell ref="H22:I22"/>
    <mergeCell ref="J22:K22"/>
    <mergeCell ref="L22:M22"/>
    <mergeCell ref="D23:E23"/>
    <mergeCell ref="F23:G23"/>
    <mergeCell ref="H23:I23"/>
    <mergeCell ref="J23:K23"/>
    <mergeCell ref="L23:M23"/>
    <mergeCell ref="N23:O23"/>
    <mergeCell ref="P23:Q23"/>
    <mergeCell ref="B23:C23"/>
    <mergeCell ref="B24:C24"/>
    <mergeCell ref="D24:E24"/>
    <mergeCell ref="F24:G24"/>
    <mergeCell ref="H24:I24"/>
    <mergeCell ref="J24:K24"/>
    <mergeCell ref="L24:M24"/>
    <mergeCell ref="L25:M25"/>
    <mergeCell ref="N25:O25"/>
    <mergeCell ref="N24:O24"/>
    <mergeCell ref="P24:Q24"/>
    <mergeCell ref="D25:E25"/>
    <mergeCell ref="F25:G25"/>
    <mergeCell ref="H25:I25"/>
    <mergeCell ref="J25:K25"/>
    <mergeCell ref="P25:Q25"/>
    <mergeCell ref="N26:O26"/>
    <mergeCell ref="P26:Q26"/>
    <mergeCell ref="B25:C25"/>
    <mergeCell ref="B26:C26"/>
    <mergeCell ref="D26:E26"/>
    <mergeCell ref="F26:G26"/>
    <mergeCell ref="H26:I26"/>
    <mergeCell ref="J26:K26"/>
    <mergeCell ref="L26:M26"/>
    <mergeCell ref="D27:E27"/>
    <mergeCell ref="F27:G27"/>
    <mergeCell ref="H27:I27"/>
    <mergeCell ref="J27:K27"/>
    <mergeCell ref="L27:M27"/>
    <mergeCell ref="N27:O27"/>
    <mergeCell ref="P27:Q27"/>
    <mergeCell ref="B27:C27"/>
    <mergeCell ref="B28:C28"/>
    <mergeCell ref="D28:E28"/>
    <mergeCell ref="F28:G28"/>
    <mergeCell ref="H28:I28"/>
    <mergeCell ref="J28:K28"/>
    <mergeCell ref="L28:M28"/>
    <mergeCell ref="L29:M29"/>
    <mergeCell ref="N29:O29"/>
    <mergeCell ref="N28:O28"/>
    <mergeCell ref="P28:Q28"/>
    <mergeCell ref="D29:E29"/>
    <mergeCell ref="F29:G29"/>
    <mergeCell ref="H29:I29"/>
    <mergeCell ref="J29:K29"/>
    <mergeCell ref="P29:Q29"/>
    <mergeCell ref="N30:O30"/>
    <mergeCell ref="P30:Q30"/>
    <mergeCell ref="B29:C29"/>
    <mergeCell ref="B30:C30"/>
    <mergeCell ref="D30:E30"/>
    <mergeCell ref="F30:G30"/>
    <mergeCell ref="H30:I30"/>
    <mergeCell ref="J30:K30"/>
    <mergeCell ref="L30:M30"/>
    <mergeCell ref="D31:E31"/>
    <mergeCell ref="F31:G31"/>
    <mergeCell ref="H31:I31"/>
    <mergeCell ref="J31:K31"/>
    <mergeCell ref="L31:M31"/>
    <mergeCell ref="N31:O31"/>
    <mergeCell ref="P31:Q31"/>
    <mergeCell ref="B31:C31"/>
    <mergeCell ref="B32:C32"/>
    <mergeCell ref="D32:E32"/>
    <mergeCell ref="F32:G32"/>
    <mergeCell ref="H32:I32"/>
    <mergeCell ref="J32:K32"/>
    <mergeCell ref="L32:M32"/>
    <mergeCell ref="L33:M33"/>
    <mergeCell ref="N33:O33"/>
    <mergeCell ref="N32:O32"/>
    <mergeCell ref="P32:Q32"/>
    <mergeCell ref="D33:E33"/>
    <mergeCell ref="F33:G33"/>
    <mergeCell ref="H33:I33"/>
    <mergeCell ref="J33:K33"/>
    <mergeCell ref="P33:Q33"/>
    <mergeCell ref="N34:O34"/>
    <mergeCell ref="P34:Q34"/>
    <mergeCell ref="B33:C33"/>
    <mergeCell ref="B34:C34"/>
    <mergeCell ref="D34:E34"/>
    <mergeCell ref="F34:G34"/>
    <mergeCell ref="H34:I34"/>
    <mergeCell ref="J34:K34"/>
    <mergeCell ref="L34:M34"/>
    <mergeCell ref="L37:M37"/>
    <mergeCell ref="N37:O37"/>
    <mergeCell ref="N36:O36"/>
    <mergeCell ref="P36:Q36"/>
    <mergeCell ref="D37:E37"/>
    <mergeCell ref="F37:G37"/>
    <mergeCell ref="H37:I37"/>
    <mergeCell ref="J37:K37"/>
    <mergeCell ref="P37:Q37"/>
    <mergeCell ref="D35:E35"/>
    <mergeCell ref="F35:G35"/>
    <mergeCell ref="H35:I35"/>
    <mergeCell ref="J35:K35"/>
    <mergeCell ref="L35:M35"/>
    <mergeCell ref="N35:O35"/>
    <mergeCell ref="P35:Q35"/>
    <mergeCell ref="B35:C35"/>
    <mergeCell ref="B36:C36"/>
    <mergeCell ref="D36:E36"/>
    <mergeCell ref="F36:G36"/>
    <mergeCell ref="H36:I36"/>
    <mergeCell ref="J36:K36"/>
    <mergeCell ref="L36:M36"/>
    <mergeCell ref="N38:O38"/>
    <mergeCell ref="P38:Q38"/>
    <mergeCell ref="B37:C37"/>
    <mergeCell ref="B38:C38"/>
    <mergeCell ref="D38:E38"/>
    <mergeCell ref="F38:G38"/>
    <mergeCell ref="H38:I38"/>
    <mergeCell ref="J38:K38"/>
    <mergeCell ref="L38:M38"/>
    <mergeCell ref="D39:E39"/>
    <mergeCell ref="F39:G39"/>
    <mergeCell ref="H39:I39"/>
    <mergeCell ref="J39:K39"/>
    <mergeCell ref="L39:M39"/>
    <mergeCell ref="N39:O39"/>
    <mergeCell ref="P39:Q39"/>
    <mergeCell ref="B39:C39"/>
    <mergeCell ref="B40:C40"/>
    <mergeCell ref="D40:E40"/>
    <mergeCell ref="F40:G40"/>
    <mergeCell ref="H40:I40"/>
    <mergeCell ref="J40:K40"/>
    <mergeCell ref="L40:M40"/>
    <mergeCell ref="L41:M41"/>
    <mergeCell ref="N41:O41"/>
    <mergeCell ref="N40:O40"/>
    <mergeCell ref="P40:Q40"/>
    <mergeCell ref="D41:E41"/>
    <mergeCell ref="F41:G41"/>
    <mergeCell ref="H41:I41"/>
    <mergeCell ref="J41:K41"/>
    <mergeCell ref="P41:Q41"/>
    <mergeCell ref="N42:O42"/>
    <mergeCell ref="P42:Q42"/>
    <mergeCell ref="B41:C41"/>
    <mergeCell ref="B42:C42"/>
    <mergeCell ref="D42:E42"/>
    <mergeCell ref="F42:G42"/>
    <mergeCell ref="H42:I42"/>
    <mergeCell ref="J42:K42"/>
    <mergeCell ref="L42:M42"/>
    <mergeCell ref="D43:E43"/>
    <mergeCell ref="F43:G43"/>
    <mergeCell ref="H43:I43"/>
    <mergeCell ref="J43:K43"/>
    <mergeCell ref="L43:M43"/>
    <mergeCell ref="N43:O43"/>
    <mergeCell ref="P43:Q43"/>
    <mergeCell ref="B43:C43"/>
    <mergeCell ref="B44:C44"/>
    <mergeCell ref="D44:E44"/>
    <mergeCell ref="F44:G44"/>
    <mergeCell ref="H44:I44"/>
    <mergeCell ref="J44:K44"/>
    <mergeCell ref="L44:M44"/>
    <mergeCell ref="L45:M45"/>
    <mergeCell ref="N45:O45"/>
    <mergeCell ref="N44:O44"/>
    <mergeCell ref="P44:Q44"/>
    <mergeCell ref="D45:E45"/>
    <mergeCell ref="F45:G45"/>
    <mergeCell ref="H45:I45"/>
    <mergeCell ref="J45:K45"/>
    <mergeCell ref="P45:Q45"/>
    <mergeCell ref="N46:O46"/>
    <mergeCell ref="P46:Q46"/>
    <mergeCell ref="B45:C45"/>
    <mergeCell ref="B46:C46"/>
    <mergeCell ref="D46:E46"/>
    <mergeCell ref="F46:G46"/>
    <mergeCell ref="H46:I46"/>
    <mergeCell ref="J46:K46"/>
    <mergeCell ref="L46:M46"/>
    <mergeCell ref="D47:E47"/>
    <mergeCell ref="F47:G47"/>
    <mergeCell ref="H47:I47"/>
    <mergeCell ref="J47:K47"/>
    <mergeCell ref="L47:M47"/>
    <mergeCell ref="N47:O47"/>
    <mergeCell ref="P47:Q47"/>
    <mergeCell ref="B47:C47"/>
    <mergeCell ref="B48:C48"/>
    <mergeCell ref="D48:E48"/>
    <mergeCell ref="F48:G48"/>
    <mergeCell ref="H48:I48"/>
    <mergeCell ref="J48:K48"/>
    <mergeCell ref="L48:M48"/>
    <mergeCell ref="L49:M49"/>
    <mergeCell ref="N49:O49"/>
    <mergeCell ref="N48:O48"/>
    <mergeCell ref="P48:Q48"/>
    <mergeCell ref="D49:E49"/>
    <mergeCell ref="F49:G49"/>
    <mergeCell ref="H49:I49"/>
    <mergeCell ref="J49:K49"/>
    <mergeCell ref="P49:Q49"/>
    <mergeCell ref="N50:O50"/>
    <mergeCell ref="P50:Q50"/>
    <mergeCell ref="B49:C49"/>
    <mergeCell ref="B50:C50"/>
    <mergeCell ref="D50:E50"/>
    <mergeCell ref="F50:G50"/>
    <mergeCell ref="H50:I50"/>
    <mergeCell ref="J50:K50"/>
    <mergeCell ref="L50:M50"/>
    <mergeCell ref="D51:E51"/>
    <mergeCell ref="F51:G51"/>
    <mergeCell ref="H51:I51"/>
    <mergeCell ref="J51:K51"/>
    <mergeCell ref="L51:M51"/>
    <mergeCell ref="N51:O51"/>
    <mergeCell ref="P51:Q51"/>
    <mergeCell ref="B51:C51"/>
    <mergeCell ref="B52:C52"/>
    <mergeCell ref="D52:E52"/>
    <mergeCell ref="F52:G52"/>
    <mergeCell ref="H52:I52"/>
    <mergeCell ref="J52:K52"/>
    <mergeCell ref="L52:M52"/>
    <mergeCell ref="L53:M53"/>
    <mergeCell ref="N53:O53"/>
    <mergeCell ref="N52:O52"/>
    <mergeCell ref="P52:Q52"/>
    <mergeCell ref="D53:E53"/>
    <mergeCell ref="F53:G53"/>
    <mergeCell ref="H53:I53"/>
    <mergeCell ref="J53:K53"/>
    <mergeCell ref="P53:Q53"/>
    <mergeCell ref="N54:O54"/>
    <mergeCell ref="P54:Q54"/>
    <mergeCell ref="B53:C53"/>
    <mergeCell ref="B54:C54"/>
    <mergeCell ref="D54:E54"/>
    <mergeCell ref="F54:G54"/>
    <mergeCell ref="H54:I54"/>
    <mergeCell ref="J54:K54"/>
    <mergeCell ref="L54:M54"/>
    <mergeCell ref="D55:E55"/>
    <mergeCell ref="F55:G55"/>
    <mergeCell ref="H55:I55"/>
    <mergeCell ref="J55:K55"/>
    <mergeCell ref="L55:M55"/>
    <mergeCell ref="N55:O55"/>
    <mergeCell ref="P55:Q55"/>
    <mergeCell ref="B55:C55"/>
    <mergeCell ref="B56:C56"/>
    <mergeCell ref="D56:E56"/>
    <mergeCell ref="F56:G56"/>
    <mergeCell ref="H56:I56"/>
    <mergeCell ref="J56:K56"/>
    <mergeCell ref="L56:M56"/>
    <mergeCell ref="L57:M57"/>
    <mergeCell ref="N57:O57"/>
    <mergeCell ref="N56:O56"/>
    <mergeCell ref="P56:Q56"/>
    <mergeCell ref="D57:E57"/>
    <mergeCell ref="F57:G57"/>
    <mergeCell ref="H57:I57"/>
    <mergeCell ref="J57:K57"/>
    <mergeCell ref="P57:Q57"/>
    <mergeCell ref="N58:O58"/>
    <mergeCell ref="P58:Q58"/>
    <mergeCell ref="B57:C57"/>
    <mergeCell ref="B58:C58"/>
    <mergeCell ref="D58:E58"/>
    <mergeCell ref="F58:G58"/>
    <mergeCell ref="H58:I58"/>
    <mergeCell ref="J58:K58"/>
    <mergeCell ref="L58:M58"/>
    <mergeCell ref="D59:E59"/>
    <mergeCell ref="F59:G59"/>
    <mergeCell ref="H59:I59"/>
    <mergeCell ref="J59:K59"/>
    <mergeCell ref="L59:M59"/>
    <mergeCell ref="N59:O59"/>
    <mergeCell ref="P59:Q59"/>
    <mergeCell ref="B59:C59"/>
    <mergeCell ref="B60:C60"/>
    <mergeCell ref="D60:E60"/>
    <mergeCell ref="F60:G60"/>
    <mergeCell ref="H60:I60"/>
    <mergeCell ref="J60:K60"/>
    <mergeCell ref="L60:M60"/>
    <mergeCell ref="L61:M61"/>
    <mergeCell ref="N61:O61"/>
    <mergeCell ref="N60:O60"/>
    <mergeCell ref="P60:Q60"/>
    <mergeCell ref="D61:E61"/>
    <mergeCell ref="F61:G61"/>
    <mergeCell ref="H61:I61"/>
    <mergeCell ref="J61:K61"/>
    <mergeCell ref="P61:Q61"/>
    <mergeCell ref="N62:O62"/>
    <mergeCell ref="P62:Q62"/>
    <mergeCell ref="B61:C61"/>
    <mergeCell ref="B62:C62"/>
    <mergeCell ref="D62:E62"/>
    <mergeCell ref="F62:G62"/>
    <mergeCell ref="H62:I62"/>
    <mergeCell ref="J62:K62"/>
    <mergeCell ref="L62:M62"/>
    <mergeCell ref="L65:M65"/>
    <mergeCell ref="N65:O65"/>
    <mergeCell ref="N64:O64"/>
    <mergeCell ref="P64:Q64"/>
    <mergeCell ref="D65:E65"/>
    <mergeCell ref="F65:G65"/>
    <mergeCell ref="H65:I65"/>
    <mergeCell ref="J65:K65"/>
    <mergeCell ref="P65:Q65"/>
    <mergeCell ref="D63:E63"/>
    <mergeCell ref="F63:G63"/>
    <mergeCell ref="H63:I63"/>
    <mergeCell ref="J63:K63"/>
    <mergeCell ref="L63:M63"/>
    <mergeCell ref="N63:O63"/>
    <mergeCell ref="P63:Q63"/>
    <mergeCell ref="B63:C63"/>
    <mergeCell ref="B64:C64"/>
    <mergeCell ref="D64:E64"/>
    <mergeCell ref="F64:G64"/>
    <mergeCell ref="H64:I64"/>
    <mergeCell ref="J64:K64"/>
    <mergeCell ref="L64:M64"/>
    <mergeCell ref="N66:O66"/>
    <mergeCell ref="P66:Q66"/>
    <mergeCell ref="B65:C65"/>
    <mergeCell ref="B66:C66"/>
    <mergeCell ref="D66:E66"/>
    <mergeCell ref="F66:G66"/>
    <mergeCell ref="H66:I66"/>
    <mergeCell ref="J66:K66"/>
    <mergeCell ref="L66:M66"/>
    <mergeCell ref="D67:E67"/>
    <mergeCell ref="F67:G67"/>
    <mergeCell ref="H67:I67"/>
    <mergeCell ref="J67:K67"/>
    <mergeCell ref="L67:M67"/>
    <mergeCell ref="N67:O67"/>
    <mergeCell ref="P67:Q67"/>
    <mergeCell ref="B67:C67"/>
    <mergeCell ref="B68:C68"/>
    <mergeCell ref="D68:E68"/>
    <mergeCell ref="F68:G68"/>
    <mergeCell ref="H68:I68"/>
    <mergeCell ref="J68:K68"/>
    <mergeCell ref="L68:M68"/>
    <mergeCell ref="L69:M69"/>
    <mergeCell ref="N69:O69"/>
    <mergeCell ref="N68:O68"/>
    <mergeCell ref="P68:Q68"/>
    <mergeCell ref="D69:E69"/>
    <mergeCell ref="F69:G69"/>
    <mergeCell ref="H69:I69"/>
    <mergeCell ref="J69:K69"/>
    <mergeCell ref="P69:Q69"/>
    <mergeCell ref="N70:O70"/>
    <mergeCell ref="P70:Q70"/>
    <mergeCell ref="B69:C69"/>
    <mergeCell ref="B70:C70"/>
    <mergeCell ref="D70:E70"/>
    <mergeCell ref="F70:G70"/>
    <mergeCell ref="H70:I70"/>
    <mergeCell ref="J70:K70"/>
    <mergeCell ref="L70:M70"/>
    <mergeCell ref="D71:E71"/>
    <mergeCell ref="F71:G71"/>
    <mergeCell ref="H71:I71"/>
    <mergeCell ref="J71:K71"/>
    <mergeCell ref="L71:M71"/>
    <mergeCell ref="N71:O71"/>
    <mergeCell ref="P71:Q71"/>
    <mergeCell ref="B71:C71"/>
    <mergeCell ref="B72:C72"/>
    <mergeCell ref="D72:E72"/>
    <mergeCell ref="F72:G72"/>
    <mergeCell ref="H72:I72"/>
    <mergeCell ref="J72:K72"/>
    <mergeCell ref="L72:M72"/>
    <mergeCell ref="L73:M73"/>
    <mergeCell ref="N73:O73"/>
    <mergeCell ref="N72:O72"/>
    <mergeCell ref="P72:Q72"/>
    <mergeCell ref="D73:E73"/>
    <mergeCell ref="F73:G73"/>
    <mergeCell ref="H73:I73"/>
    <mergeCell ref="J73:K73"/>
    <mergeCell ref="P73:Q73"/>
  </mergeCells>
  <drawing r:id="rId1"/>
</worksheet>
</file>