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maria\OneDrive\Documents\UTN\4to\SIMULACIÓN\Tp final\"/>
    </mc:Choice>
  </mc:AlternateContent>
  <xr:revisionPtr revIDLastSave="0" documentId="13_ncr:1_{22C1BFDD-8A79-47FA-AE89-A7E9B533564E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Hoja 1" sheetId="1" r:id="rId1"/>
  </sheets>
  <calcPr calcId="191029"/>
  <extLst>
    <ext uri="GoogleSheetsCustomDataVersion2">
      <go:sheetsCustomData xmlns:go="http://customooxmlschemas.google.com/" r:id="rId5" roundtripDataChecksum="NA81hv9SwoD5AoqaI0uzzpBP9mh/1A3ntfUKU+McBRE="/>
    </ext>
  </extLst>
</workbook>
</file>

<file path=xl/calcChain.xml><?xml version="1.0" encoding="utf-8"?>
<calcChain xmlns="http://schemas.openxmlformats.org/spreadsheetml/2006/main">
  <c r="N102" i="1" l="1"/>
  <c r="L102" i="1"/>
  <c r="J102" i="1"/>
  <c r="D102" i="1"/>
  <c r="B102" i="1"/>
  <c r="F102" i="1" s="1"/>
  <c r="L101" i="1"/>
  <c r="J101" i="1"/>
  <c r="N101" i="1" s="1"/>
  <c r="F101" i="1"/>
  <c r="D101" i="1"/>
  <c r="B101" i="1"/>
  <c r="L100" i="1"/>
  <c r="J100" i="1"/>
  <c r="N100" i="1" s="1"/>
  <c r="D100" i="1"/>
  <c r="B100" i="1"/>
  <c r="F100" i="1" s="1"/>
  <c r="N99" i="1"/>
  <c r="L99" i="1"/>
  <c r="J99" i="1"/>
  <c r="D99" i="1"/>
  <c r="B99" i="1"/>
  <c r="F99" i="1" s="1"/>
  <c r="L98" i="1"/>
  <c r="J98" i="1"/>
  <c r="N98" i="1" s="1"/>
  <c r="F98" i="1"/>
  <c r="D98" i="1"/>
  <c r="B98" i="1"/>
  <c r="L97" i="1"/>
  <c r="J97" i="1"/>
  <c r="N97" i="1" s="1"/>
  <c r="D97" i="1"/>
  <c r="B97" i="1"/>
  <c r="F97" i="1" s="1"/>
  <c r="N96" i="1"/>
  <c r="L96" i="1"/>
  <c r="J96" i="1"/>
  <c r="D96" i="1"/>
  <c r="B96" i="1"/>
  <c r="F96" i="1" s="1"/>
  <c r="L95" i="1"/>
  <c r="J95" i="1"/>
  <c r="N95" i="1" s="1"/>
  <c r="F95" i="1"/>
  <c r="D95" i="1"/>
  <c r="B95" i="1"/>
  <c r="L94" i="1"/>
  <c r="J94" i="1"/>
  <c r="N94" i="1" s="1"/>
  <c r="D94" i="1"/>
  <c r="B94" i="1"/>
  <c r="F94" i="1" s="1"/>
  <c r="N93" i="1"/>
  <c r="L93" i="1"/>
  <c r="J93" i="1"/>
  <c r="D93" i="1"/>
  <c r="B93" i="1"/>
  <c r="F93" i="1" s="1"/>
  <c r="L92" i="1"/>
  <c r="J92" i="1"/>
  <c r="N92" i="1" s="1"/>
  <c r="F92" i="1"/>
  <c r="D92" i="1"/>
  <c r="B92" i="1"/>
  <c r="L91" i="1"/>
  <c r="J91" i="1"/>
  <c r="N91" i="1" s="1"/>
  <c r="D91" i="1"/>
  <c r="B91" i="1"/>
  <c r="F91" i="1" s="1"/>
  <c r="N90" i="1"/>
  <c r="L90" i="1"/>
  <c r="J90" i="1"/>
  <c r="D90" i="1"/>
  <c r="B90" i="1"/>
  <c r="F90" i="1" s="1"/>
  <c r="L89" i="1"/>
  <c r="J89" i="1"/>
  <c r="N89" i="1" s="1"/>
  <c r="F89" i="1"/>
  <c r="D89" i="1"/>
  <c r="B89" i="1"/>
  <c r="L88" i="1"/>
  <c r="J88" i="1"/>
  <c r="N88" i="1" s="1"/>
  <c r="D88" i="1"/>
  <c r="B88" i="1"/>
  <c r="F88" i="1" s="1"/>
  <c r="N87" i="1"/>
  <c r="L87" i="1"/>
  <c r="J87" i="1"/>
  <c r="D87" i="1"/>
  <c r="B87" i="1"/>
  <c r="F87" i="1" s="1"/>
  <c r="L86" i="1"/>
  <c r="J86" i="1"/>
  <c r="N86" i="1" s="1"/>
  <c r="F86" i="1"/>
  <c r="D86" i="1"/>
  <c r="B86" i="1"/>
  <c r="L85" i="1"/>
  <c r="J85" i="1"/>
  <c r="N85" i="1" s="1"/>
  <c r="D85" i="1"/>
  <c r="B85" i="1"/>
  <c r="F85" i="1" s="1"/>
  <c r="N84" i="1"/>
  <c r="L84" i="1"/>
  <c r="J84" i="1"/>
  <c r="D84" i="1"/>
  <c r="B84" i="1"/>
  <c r="F84" i="1" s="1"/>
  <c r="L83" i="1"/>
  <c r="J83" i="1"/>
  <c r="N83" i="1" s="1"/>
  <c r="F83" i="1"/>
  <c r="D83" i="1"/>
  <c r="B83" i="1"/>
  <c r="L82" i="1"/>
  <c r="J82" i="1"/>
  <c r="N82" i="1" s="1"/>
  <c r="D82" i="1"/>
  <c r="B82" i="1"/>
  <c r="F82" i="1" s="1"/>
  <c r="N81" i="1"/>
  <c r="L81" i="1"/>
  <c r="J81" i="1"/>
  <c r="D81" i="1"/>
  <c r="B81" i="1"/>
  <c r="F81" i="1" s="1"/>
  <c r="L80" i="1"/>
  <c r="J80" i="1"/>
  <c r="N80" i="1" s="1"/>
  <c r="F80" i="1"/>
  <c r="D80" i="1"/>
  <c r="B80" i="1"/>
  <c r="L79" i="1"/>
  <c r="J79" i="1"/>
  <c r="N79" i="1" s="1"/>
  <c r="D79" i="1"/>
  <c r="B79" i="1"/>
  <c r="F79" i="1" s="1"/>
  <c r="N78" i="1"/>
  <c r="L78" i="1"/>
  <c r="J78" i="1"/>
  <c r="D78" i="1"/>
  <c r="B78" i="1"/>
  <c r="F78" i="1" s="1"/>
  <c r="L77" i="1"/>
  <c r="J77" i="1"/>
  <c r="N77" i="1" s="1"/>
  <c r="F77" i="1"/>
  <c r="D77" i="1"/>
  <c r="B77" i="1"/>
  <c r="L76" i="1"/>
  <c r="J76" i="1"/>
  <c r="N76" i="1" s="1"/>
  <c r="D76" i="1"/>
  <c r="B76" i="1"/>
  <c r="F76" i="1" s="1"/>
  <c r="N75" i="1"/>
  <c r="L75" i="1"/>
  <c r="J75" i="1"/>
  <c r="D75" i="1"/>
  <c r="B75" i="1"/>
  <c r="F75" i="1" s="1"/>
  <c r="L74" i="1"/>
  <c r="J74" i="1"/>
  <c r="N74" i="1" s="1"/>
  <c r="F74" i="1"/>
  <c r="D74" i="1"/>
  <c r="B74" i="1"/>
  <c r="L73" i="1"/>
  <c r="J73" i="1"/>
  <c r="N73" i="1" s="1"/>
  <c r="D73" i="1"/>
  <c r="B73" i="1"/>
  <c r="F73" i="1" s="1"/>
  <c r="N72" i="1"/>
  <c r="L72" i="1"/>
  <c r="J72" i="1"/>
  <c r="D72" i="1"/>
  <c r="B72" i="1"/>
  <c r="F72" i="1" s="1"/>
  <c r="L71" i="1"/>
  <c r="J71" i="1"/>
  <c r="N71" i="1" s="1"/>
  <c r="F71" i="1"/>
  <c r="D71" i="1"/>
  <c r="B71" i="1"/>
  <c r="L70" i="1"/>
  <c r="J70" i="1"/>
  <c r="N70" i="1" s="1"/>
  <c r="D70" i="1"/>
  <c r="B70" i="1"/>
  <c r="F70" i="1" s="1"/>
  <c r="N69" i="1"/>
  <c r="L69" i="1"/>
  <c r="J69" i="1"/>
  <c r="D69" i="1"/>
  <c r="B69" i="1"/>
  <c r="F69" i="1" s="1"/>
  <c r="L68" i="1"/>
  <c r="J68" i="1"/>
  <c r="N68" i="1" s="1"/>
  <c r="F68" i="1"/>
  <c r="D68" i="1"/>
  <c r="B68" i="1"/>
  <c r="L67" i="1"/>
  <c r="J67" i="1"/>
  <c r="N67" i="1" s="1"/>
  <c r="D67" i="1"/>
  <c r="B67" i="1"/>
  <c r="F67" i="1" s="1"/>
  <c r="N66" i="1"/>
  <c r="L66" i="1"/>
  <c r="J66" i="1"/>
  <c r="D66" i="1"/>
  <c r="B66" i="1"/>
  <c r="F66" i="1" s="1"/>
  <c r="L65" i="1"/>
  <c r="J65" i="1"/>
  <c r="N65" i="1" s="1"/>
  <c r="F65" i="1"/>
  <c r="D65" i="1"/>
  <c r="B65" i="1"/>
  <c r="L64" i="1"/>
  <c r="J64" i="1"/>
  <c r="N64" i="1" s="1"/>
  <c r="D64" i="1"/>
  <c r="B64" i="1"/>
  <c r="F64" i="1" s="1"/>
  <c r="N63" i="1"/>
  <c r="L63" i="1"/>
  <c r="J63" i="1"/>
  <c r="D63" i="1"/>
  <c r="B63" i="1"/>
  <c r="F63" i="1" s="1"/>
  <c r="L62" i="1"/>
  <c r="J62" i="1"/>
  <c r="N62" i="1" s="1"/>
  <c r="F62" i="1"/>
  <c r="D62" i="1"/>
  <c r="B62" i="1"/>
  <c r="L61" i="1"/>
  <c r="J61" i="1"/>
  <c r="N61" i="1" s="1"/>
  <c r="D61" i="1"/>
  <c r="B61" i="1"/>
  <c r="F61" i="1" s="1"/>
  <c r="N60" i="1"/>
  <c r="L60" i="1"/>
  <c r="J60" i="1"/>
  <c r="D60" i="1"/>
  <c r="B60" i="1"/>
  <c r="F60" i="1" s="1"/>
  <c r="L59" i="1"/>
  <c r="J59" i="1"/>
  <c r="N59" i="1" s="1"/>
  <c r="F59" i="1"/>
  <c r="D59" i="1"/>
  <c r="B59" i="1"/>
  <c r="L58" i="1"/>
  <c r="J58" i="1"/>
  <c r="N58" i="1" s="1"/>
  <c r="D58" i="1"/>
  <c r="F58" i="1" s="1"/>
  <c r="B58" i="1"/>
  <c r="N57" i="1"/>
  <c r="L57" i="1"/>
  <c r="J57" i="1"/>
  <c r="D57" i="1"/>
  <c r="B57" i="1"/>
  <c r="F57" i="1" s="1"/>
  <c r="L56" i="1"/>
  <c r="J56" i="1"/>
  <c r="N56" i="1" s="1"/>
  <c r="F56" i="1"/>
  <c r="D56" i="1"/>
  <c r="B56" i="1"/>
  <c r="L55" i="1"/>
  <c r="J55" i="1"/>
  <c r="N55" i="1" s="1"/>
  <c r="F55" i="1"/>
  <c r="D55" i="1"/>
  <c r="B55" i="1"/>
  <c r="N54" i="1"/>
  <c r="L54" i="1"/>
  <c r="J54" i="1"/>
  <c r="D54" i="1"/>
  <c r="B54" i="1"/>
  <c r="F54" i="1" s="1"/>
  <c r="L53" i="1"/>
  <c r="N53" i="1" s="1"/>
  <c r="J53" i="1"/>
  <c r="F53" i="1"/>
  <c r="D53" i="1"/>
  <c r="B53" i="1"/>
  <c r="L52" i="1"/>
  <c r="J52" i="1"/>
  <c r="N52" i="1" s="1"/>
  <c r="D52" i="1"/>
  <c r="F52" i="1" s="1"/>
  <c r="B52" i="1"/>
  <c r="N51" i="1"/>
  <c r="L51" i="1"/>
  <c r="J51" i="1"/>
  <c r="D51" i="1"/>
  <c r="B51" i="1"/>
  <c r="F51" i="1" s="1"/>
  <c r="L50" i="1"/>
  <c r="J50" i="1"/>
  <c r="N50" i="1" s="1"/>
  <c r="F50" i="1"/>
  <c r="D50" i="1"/>
  <c r="B50" i="1"/>
  <c r="L49" i="1"/>
  <c r="J49" i="1"/>
  <c r="N49" i="1" s="1"/>
  <c r="F49" i="1"/>
  <c r="D49" i="1"/>
  <c r="B49" i="1"/>
  <c r="N48" i="1"/>
  <c r="L48" i="1"/>
  <c r="J48" i="1"/>
  <c r="D48" i="1"/>
  <c r="B48" i="1"/>
  <c r="F48" i="1" s="1"/>
  <c r="L47" i="1"/>
  <c r="N47" i="1" s="1"/>
  <c r="J47" i="1"/>
  <c r="F47" i="1"/>
  <c r="D47" i="1"/>
  <c r="B47" i="1"/>
  <c r="L46" i="1"/>
  <c r="J46" i="1"/>
  <c r="N46" i="1" s="1"/>
  <c r="P46" i="1" s="1"/>
  <c r="D46" i="1"/>
  <c r="F46" i="1" s="1"/>
  <c r="B46" i="1"/>
  <c r="N45" i="1"/>
  <c r="L45" i="1"/>
  <c r="J45" i="1"/>
  <c r="D45" i="1"/>
  <c r="B45" i="1"/>
  <c r="F45" i="1" s="1"/>
  <c r="L44" i="1"/>
  <c r="J44" i="1"/>
  <c r="N44" i="1" s="1"/>
  <c r="F44" i="1"/>
  <c r="D44" i="1"/>
  <c r="B44" i="1"/>
  <c r="L43" i="1"/>
  <c r="J43" i="1"/>
  <c r="N43" i="1" s="1"/>
  <c r="F43" i="1"/>
  <c r="D43" i="1"/>
  <c r="B43" i="1"/>
  <c r="N42" i="1"/>
  <c r="L42" i="1"/>
  <c r="J42" i="1"/>
  <c r="D42" i="1"/>
  <c r="B42" i="1"/>
  <c r="F42" i="1" s="1"/>
  <c r="L41" i="1"/>
  <c r="N41" i="1" s="1"/>
  <c r="J41" i="1"/>
  <c r="F41" i="1"/>
  <c r="D41" i="1"/>
  <c r="B41" i="1"/>
  <c r="L40" i="1"/>
  <c r="J40" i="1"/>
  <c r="N40" i="1" s="1"/>
  <c r="D40" i="1"/>
  <c r="F40" i="1" s="1"/>
  <c r="B40" i="1"/>
  <c r="N39" i="1"/>
  <c r="L39" i="1"/>
  <c r="J39" i="1"/>
  <c r="D39" i="1"/>
  <c r="B39" i="1"/>
  <c r="F39" i="1" s="1"/>
  <c r="L38" i="1"/>
  <c r="J38" i="1"/>
  <c r="N38" i="1" s="1"/>
  <c r="F38" i="1"/>
  <c r="D38" i="1"/>
  <c r="B38" i="1"/>
  <c r="L37" i="1"/>
  <c r="J37" i="1"/>
  <c r="N37" i="1" s="1"/>
  <c r="F37" i="1"/>
  <c r="D37" i="1"/>
  <c r="B37" i="1"/>
  <c r="N36" i="1"/>
  <c r="L36" i="1"/>
  <c r="J36" i="1"/>
  <c r="D36" i="1"/>
  <c r="B36" i="1"/>
  <c r="F36" i="1" s="1"/>
  <c r="L35" i="1"/>
  <c r="N35" i="1" s="1"/>
  <c r="J35" i="1"/>
  <c r="F35" i="1"/>
  <c r="D35" i="1"/>
  <c r="B35" i="1"/>
  <c r="L34" i="1"/>
  <c r="J34" i="1"/>
  <c r="N34" i="1" s="1"/>
  <c r="D34" i="1"/>
  <c r="F34" i="1" s="1"/>
  <c r="B34" i="1"/>
  <c r="N33" i="1"/>
  <c r="L33" i="1"/>
  <c r="J33" i="1"/>
  <c r="D33" i="1"/>
  <c r="B33" i="1"/>
  <c r="F33" i="1" s="1"/>
  <c r="L32" i="1"/>
  <c r="J32" i="1"/>
  <c r="N32" i="1" s="1"/>
  <c r="F32" i="1"/>
  <c r="D32" i="1"/>
  <c r="B32" i="1"/>
  <c r="L31" i="1"/>
  <c r="J31" i="1"/>
  <c r="N31" i="1" s="1"/>
  <c r="F31" i="1"/>
  <c r="D31" i="1"/>
  <c r="B31" i="1"/>
  <c r="N30" i="1"/>
  <c r="L30" i="1"/>
  <c r="J30" i="1"/>
  <c r="D30" i="1"/>
  <c r="B30" i="1"/>
  <c r="F30" i="1" s="1"/>
  <c r="L29" i="1"/>
  <c r="N29" i="1" s="1"/>
  <c r="J29" i="1"/>
  <c r="F29" i="1"/>
  <c r="D29" i="1"/>
  <c r="B29" i="1"/>
  <c r="L28" i="1"/>
  <c r="J28" i="1"/>
  <c r="N28" i="1" s="1"/>
  <c r="D28" i="1"/>
  <c r="F28" i="1" s="1"/>
  <c r="B28" i="1"/>
  <c r="N27" i="1"/>
  <c r="L27" i="1"/>
  <c r="J27" i="1"/>
  <c r="D27" i="1"/>
  <c r="B27" i="1"/>
  <c r="F27" i="1" s="1"/>
  <c r="L26" i="1"/>
  <c r="J26" i="1"/>
  <c r="N26" i="1" s="1"/>
  <c r="F26" i="1"/>
  <c r="D26" i="1"/>
  <c r="B26" i="1"/>
  <c r="L25" i="1"/>
  <c r="J25" i="1"/>
  <c r="N25" i="1" s="1"/>
  <c r="F25" i="1"/>
  <c r="D25" i="1"/>
  <c r="B25" i="1"/>
  <c r="N24" i="1"/>
  <c r="L24" i="1"/>
  <c r="J24" i="1"/>
  <c r="D24" i="1"/>
  <c r="B24" i="1"/>
  <c r="F24" i="1" s="1"/>
  <c r="L23" i="1"/>
  <c r="N23" i="1" s="1"/>
  <c r="J23" i="1"/>
  <c r="F23" i="1"/>
  <c r="D23" i="1"/>
  <c r="B23" i="1"/>
  <c r="L22" i="1"/>
  <c r="J22" i="1"/>
  <c r="N22" i="1" s="1"/>
  <c r="D22" i="1"/>
  <c r="F22" i="1" s="1"/>
  <c r="B22" i="1"/>
  <c r="N21" i="1"/>
  <c r="L21" i="1"/>
  <c r="J21" i="1"/>
  <c r="D21" i="1"/>
  <c r="B21" i="1"/>
  <c r="F21" i="1" s="1"/>
  <c r="L20" i="1"/>
  <c r="J20" i="1"/>
  <c r="N20" i="1" s="1"/>
  <c r="F20" i="1"/>
  <c r="D20" i="1"/>
  <c r="B20" i="1"/>
  <c r="L19" i="1"/>
  <c r="J19" i="1"/>
  <c r="N19" i="1" s="1"/>
  <c r="F19" i="1"/>
  <c r="D19" i="1"/>
  <c r="B19" i="1"/>
  <c r="N18" i="1"/>
  <c r="L18" i="1"/>
  <c r="J18" i="1"/>
  <c r="D18" i="1"/>
  <c r="B18" i="1"/>
  <c r="F18" i="1" s="1"/>
  <c r="L17" i="1"/>
  <c r="N17" i="1" s="1"/>
  <c r="J17" i="1"/>
  <c r="F17" i="1"/>
  <c r="D17" i="1"/>
  <c r="B17" i="1"/>
  <c r="L16" i="1"/>
  <c r="J16" i="1"/>
  <c r="N16" i="1" s="1"/>
  <c r="D16" i="1"/>
  <c r="F16" i="1" s="1"/>
  <c r="B16" i="1"/>
  <c r="N15" i="1"/>
  <c r="L15" i="1"/>
  <c r="J15" i="1"/>
  <c r="D15" i="1"/>
  <c r="B15" i="1"/>
  <c r="F15" i="1" s="1"/>
  <c r="L14" i="1"/>
  <c r="J14" i="1"/>
  <c r="N14" i="1" s="1"/>
  <c r="F14" i="1"/>
  <c r="D14" i="1"/>
  <c r="B14" i="1"/>
  <c r="L13" i="1"/>
  <c r="J13" i="1"/>
  <c r="N13" i="1" s="1"/>
  <c r="F13" i="1"/>
  <c r="D13" i="1"/>
  <c r="B13" i="1"/>
  <c r="N12" i="1"/>
  <c r="L12" i="1"/>
  <c r="J12" i="1"/>
  <c r="D12" i="1"/>
  <c r="B12" i="1"/>
  <c r="F12" i="1" s="1"/>
  <c r="L11" i="1"/>
  <c r="N11" i="1" s="1"/>
  <c r="J11" i="1"/>
  <c r="F11" i="1"/>
  <c r="D11" i="1"/>
  <c r="B11" i="1"/>
  <c r="L10" i="1"/>
  <c r="J10" i="1"/>
  <c r="N10" i="1" s="1"/>
  <c r="D10" i="1"/>
  <c r="F10" i="1" s="1"/>
  <c r="B10" i="1"/>
  <c r="N9" i="1"/>
  <c r="L9" i="1"/>
  <c r="J9" i="1"/>
  <c r="D9" i="1"/>
  <c r="B9" i="1"/>
  <c r="F9" i="1" s="1"/>
  <c r="L8" i="1"/>
  <c r="J8" i="1"/>
  <c r="N8" i="1" s="1"/>
  <c r="F8" i="1"/>
  <c r="D8" i="1"/>
  <c r="B8" i="1"/>
  <c r="L7" i="1"/>
  <c r="J7" i="1"/>
  <c r="N7" i="1" s="1"/>
  <c r="F7" i="1"/>
  <c r="D7" i="1"/>
  <c r="B7" i="1"/>
  <c r="N6" i="1"/>
  <c r="L6" i="1"/>
  <c r="J6" i="1"/>
  <c r="D6" i="1"/>
  <c r="B6" i="1"/>
  <c r="F6" i="1" s="1"/>
  <c r="L5" i="1"/>
  <c r="N5" i="1" s="1"/>
  <c r="J5" i="1"/>
  <c r="F5" i="1"/>
  <c r="D5" i="1"/>
  <c r="B5" i="1"/>
  <c r="L4" i="1"/>
  <c r="J4" i="1"/>
  <c r="N4" i="1" s="1"/>
  <c r="D4" i="1"/>
  <c r="F4" i="1" s="1"/>
  <c r="B4" i="1"/>
  <c r="N3" i="1"/>
  <c r="L3" i="1"/>
  <c r="J3" i="1"/>
  <c r="D3" i="1"/>
  <c r="B3" i="1"/>
  <c r="F3" i="1" s="1"/>
  <c r="P95" i="1" l="1"/>
  <c r="P32" i="1"/>
  <c r="P62" i="1"/>
  <c r="P65" i="1"/>
  <c r="H13" i="1"/>
  <c r="P68" i="1"/>
  <c r="P86" i="1"/>
  <c r="P17" i="1"/>
  <c r="P71" i="1"/>
  <c r="P89" i="1"/>
  <c r="P29" i="1"/>
  <c r="P11" i="1"/>
  <c r="P26" i="1"/>
  <c r="P60" i="1"/>
  <c r="P4" i="1"/>
  <c r="P34" i="1"/>
  <c r="P85" i="1"/>
  <c r="P87" i="1"/>
  <c r="H92" i="1"/>
  <c r="P94" i="1"/>
  <c r="P6" i="1"/>
  <c r="P24" i="1"/>
  <c r="P36" i="1"/>
  <c r="P42" i="1"/>
  <c r="P48" i="1"/>
  <c r="P54" i="1"/>
  <c r="P30" i="1"/>
  <c r="P67" i="1"/>
  <c r="F103" i="1"/>
  <c r="H28" i="1" s="1"/>
  <c r="H9" i="1"/>
  <c r="P52" i="1"/>
  <c r="H11" i="1"/>
  <c r="P70" i="1"/>
  <c r="P72" i="1"/>
  <c r="H75" i="1"/>
  <c r="H77" i="1"/>
  <c r="P97" i="1"/>
  <c r="P99" i="1"/>
  <c r="H102" i="1"/>
  <c r="H6" i="1"/>
  <c r="D103" i="1"/>
  <c r="J103" i="1"/>
  <c r="P28" i="1"/>
  <c r="L103" i="1"/>
  <c r="P13" i="1"/>
  <c r="P19" i="1"/>
  <c r="P58" i="1"/>
  <c r="H17" i="1"/>
  <c r="P7" i="1"/>
  <c r="N103" i="1"/>
  <c r="P14" i="1" s="1"/>
  <c r="P33" i="1"/>
  <c r="P39" i="1"/>
  <c r="P45" i="1"/>
  <c r="P51" i="1"/>
  <c r="P57" i="1"/>
  <c r="H60" i="1"/>
  <c r="P64" i="1"/>
  <c r="P66" i="1"/>
  <c r="P73" i="1"/>
  <c r="P75" i="1"/>
  <c r="P91" i="1"/>
  <c r="P93" i="1"/>
  <c r="P100" i="1"/>
  <c r="P102" i="1"/>
  <c r="B103" i="1"/>
  <c r="H15" i="1" l="1"/>
  <c r="H65" i="1"/>
  <c r="H37" i="1"/>
  <c r="H48" i="1"/>
  <c r="H16" i="1"/>
  <c r="H58" i="1"/>
  <c r="P20" i="1"/>
  <c r="H88" i="1"/>
  <c r="H5" i="1"/>
  <c r="H59" i="1"/>
  <c r="H44" i="1"/>
  <c r="H55" i="1"/>
  <c r="P53" i="1"/>
  <c r="H43" i="1"/>
  <c r="P101" i="1"/>
  <c r="H70" i="1"/>
  <c r="H20" i="1"/>
  <c r="H68" i="1"/>
  <c r="H8" i="1"/>
  <c r="H66" i="1"/>
  <c r="H83" i="1"/>
  <c r="H12" i="1"/>
  <c r="H25" i="1"/>
  <c r="H46" i="1"/>
  <c r="P8" i="1"/>
  <c r="P83" i="1"/>
  <c r="H52" i="1"/>
  <c r="H50" i="1"/>
  <c r="P27" i="1"/>
  <c r="H18" i="1"/>
  <c r="P90" i="1"/>
  <c r="P63" i="1"/>
  <c r="H51" i="1"/>
  <c r="P18" i="1"/>
  <c r="P10" i="1"/>
  <c r="H81" i="1"/>
  <c r="P92" i="1"/>
  <c r="H10" i="1"/>
  <c r="H31" i="1"/>
  <c r="P5" i="1"/>
  <c r="H73" i="1"/>
  <c r="P77" i="1"/>
  <c r="H3" i="1"/>
  <c r="H89" i="1"/>
  <c r="H62" i="1"/>
  <c r="P40" i="1"/>
  <c r="P49" i="1"/>
  <c r="P88" i="1"/>
  <c r="P61" i="1"/>
  <c r="H45" i="1"/>
  <c r="P12" i="1"/>
  <c r="H26" i="1"/>
  <c r="P78" i="1"/>
  <c r="P74" i="1"/>
  <c r="H22" i="1"/>
  <c r="P38" i="1"/>
  <c r="H7" i="1"/>
  <c r="H91" i="1"/>
  <c r="H85" i="1"/>
  <c r="H32" i="1"/>
  <c r="H54" i="1"/>
  <c r="H57" i="1"/>
  <c r="P55" i="1"/>
  <c r="H87" i="1"/>
  <c r="P21" i="1"/>
  <c r="P22" i="1"/>
  <c r="P43" i="1"/>
  <c r="H41" i="1"/>
  <c r="H53" i="1"/>
  <c r="H39" i="1"/>
  <c r="H63" i="1"/>
  <c r="H36" i="1"/>
  <c r="P76" i="1"/>
  <c r="P56" i="1"/>
  <c r="H100" i="1"/>
  <c r="H97" i="1"/>
  <c r="H94" i="1"/>
  <c r="P47" i="1"/>
  <c r="H67" i="1"/>
  <c r="H4" i="1"/>
  <c r="P84" i="1"/>
  <c r="P15" i="1"/>
  <c r="H86" i="1"/>
  <c r="P82" i="1"/>
  <c r="H56" i="1"/>
  <c r="P9" i="1"/>
  <c r="P37" i="1"/>
  <c r="H35" i="1"/>
  <c r="H84" i="1"/>
  <c r="H47" i="1"/>
  <c r="H33" i="1"/>
  <c r="H38" i="1"/>
  <c r="H101" i="1"/>
  <c r="H74" i="1"/>
  <c r="P41" i="1"/>
  <c r="H82" i="1"/>
  <c r="H79" i="1"/>
  <c r="H76" i="1"/>
  <c r="P59" i="1"/>
  <c r="H49" i="1"/>
  <c r="H71" i="1"/>
  <c r="H90" i="1"/>
  <c r="H69" i="1"/>
  <c r="H29" i="1"/>
  <c r="H27" i="1"/>
  <c r="H14" i="1"/>
  <c r="H72" i="1"/>
  <c r="H34" i="1"/>
  <c r="H64" i="1"/>
  <c r="H61" i="1"/>
  <c r="P50" i="1"/>
  <c r="P98" i="1"/>
  <c r="H98" i="1"/>
  <c r="H96" i="1"/>
  <c r="H95" i="1"/>
  <c r="H93" i="1"/>
  <c r="H80" i="1"/>
  <c r="H42" i="1"/>
  <c r="P31" i="1"/>
  <c r="P81" i="1"/>
  <c r="H99" i="1"/>
  <c r="H78" i="1"/>
  <c r="H24" i="1"/>
  <c r="P3" i="1"/>
  <c r="P25" i="1"/>
  <c r="P16" i="1"/>
  <c r="P79" i="1"/>
  <c r="H23" i="1"/>
  <c r="H21" i="1"/>
  <c r="H30" i="1"/>
  <c r="P96" i="1"/>
  <c r="P69" i="1"/>
  <c r="H19" i="1"/>
  <c r="H40" i="1"/>
  <c r="P23" i="1"/>
  <c r="P35" i="1"/>
  <c r="P80" i="1"/>
  <c r="P44" i="1"/>
  <c r="H103" i="1" l="1"/>
  <c r="P103" i="1"/>
  <c r="Q106" i="1" l="1"/>
  <c r="Q105" i="1"/>
  <c r="I106" i="1"/>
  <c r="I105" i="1"/>
</calcChain>
</file>

<file path=xl/sharedStrings.xml><?xml version="1.0" encoding="utf-8"?>
<sst xmlns="http://schemas.openxmlformats.org/spreadsheetml/2006/main" count="20" uniqueCount="14">
  <si>
    <t>N° CORRIDAS</t>
  </si>
  <si>
    <t>Cantidad Promedio de Vehículos en el Sistema [u]</t>
  </si>
  <si>
    <t>Demora Promedio de Vehículos en el Sistema [s]</t>
  </si>
  <si>
    <t>ESCENARIO A</t>
  </si>
  <si>
    <t>ESCENARIO B</t>
  </si>
  <si>
    <t>A-B</t>
  </si>
  <si>
    <t>Varianza Z</t>
  </si>
  <si>
    <t>[u]=Unidades</t>
  </si>
  <si>
    <t>[s]=Segundos</t>
  </si>
  <si>
    <t>PROMEDIO:</t>
  </si>
  <si>
    <t>IC MIN=</t>
  </si>
  <si>
    <t>IC MAX=</t>
  </si>
  <si>
    <t>IC=[3335.2;3351]</t>
  </si>
  <si>
    <t>IC=[833.5;868]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</si>
</sst>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2" borderId="0" xfId="0" applyFont="1" applyFill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12" xfId="0" applyFont="1" applyBorder="1"/>
    <xf numFmtId="0" fontId="5" fillId="0" borderId="0" xfId="0" applyFont="1" applyAlignment="1">
      <alignment horizontal="right"/>
    </xf>
    <xf numFmtId="0" fontId="8" fillId="2" borderId="0" xfId="0" applyFont="1" applyFill="1" applyAlignment="1">
      <alignment horizontal="right"/>
    </xf>
    <xf numFmtId="0" fontId="1" fillId="0" borderId="0" xfId="0" applyFont="1"/>
    <xf numFmtId="0" fontId="6" fillId="2" borderId="0" xfId="0" applyFont="1" applyFill="1"/>
    <xf numFmtId="0" fontId="2" fillId="0" borderId="8" xfId="0" applyFont="1" applyBorder="1"/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0" xfId="0" applyFont="1"/>
    <xf numFmtId="0" fontId="6" fillId="0" borderId="11" xfId="0" applyFont="1" applyBorder="1"/>
    <xf numFmtId="0" fontId="2" fillId="0" borderId="10" xfId="0" applyFont="1" applyBorder="1"/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" fillId="0" borderId="11" xfId="0" applyFont="1" applyBorder="1"/>
    <xf numFmtId="0" fontId="6" fillId="2" borderId="0" xfId="0" applyFont="1" applyFill="1" applyAlignment="1">
      <alignment horizontal="center"/>
    </xf>
    <xf numFmtId="0" fontId="1" fillId="0" borderId="2" xfId="0" applyFont="1" applyBorder="1"/>
    <xf numFmtId="0" fontId="2" fillId="0" borderId="4" xfId="0" applyFont="1" applyBorder="1"/>
    <xf numFmtId="0" fontId="3" fillId="3" borderId="2" xfId="0" applyFont="1" applyFill="1" applyBorder="1"/>
    <xf numFmtId="0" fontId="7" fillId="3" borderId="2" xfId="0" applyFont="1" applyFill="1" applyBorder="1"/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5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0"/>
  <sheetViews>
    <sheetView tabSelected="1" topLeftCell="E92" workbookViewId="0">
      <selection activeCell="N109" sqref="N109"/>
    </sheetView>
  </sheetViews>
  <sheetFormatPr baseColWidth="10" defaultColWidth="12.5703125" defaultRowHeight="15" customHeight="1" x14ac:dyDescent="0.2"/>
  <cols>
    <col min="1" max="6" width="12.5703125" customWidth="1"/>
  </cols>
  <sheetData>
    <row r="1" spans="1:19" ht="15.75" customHeight="1" x14ac:dyDescent="0.2">
      <c r="A1" s="27" t="s">
        <v>0</v>
      </c>
      <c r="B1" s="29" t="s">
        <v>1</v>
      </c>
      <c r="C1" s="30"/>
      <c r="D1" s="30"/>
      <c r="E1" s="30"/>
      <c r="F1" s="30"/>
      <c r="G1" s="30"/>
      <c r="H1" s="30"/>
      <c r="I1" s="21"/>
      <c r="J1" s="29" t="s">
        <v>2</v>
      </c>
      <c r="K1" s="30"/>
      <c r="L1" s="30"/>
      <c r="M1" s="30"/>
      <c r="N1" s="30"/>
      <c r="O1" s="30"/>
      <c r="P1" s="30"/>
      <c r="Q1" s="21"/>
    </row>
    <row r="2" spans="1:19" ht="15.75" customHeight="1" x14ac:dyDescent="0.2">
      <c r="A2" s="28"/>
      <c r="B2" s="24" t="s">
        <v>3</v>
      </c>
      <c r="C2" s="21"/>
      <c r="D2" s="24" t="s">
        <v>4</v>
      </c>
      <c r="E2" s="21"/>
      <c r="F2" s="26" t="s">
        <v>5</v>
      </c>
      <c r="G2" s="21"/>
      <c r="H2" s="26" t="s">
        <v>6</v>
      </c>
      <c r="I2" s="21"/>
      <c r="J2" s="24" t="s">
        <v>3</v>
      </c>
      <c r="K2" s="21"/>
      <c r="L2" s="24" t="s">
        <v>4</v>
      </c>
      <c r="M2" s="21"/>
      <c r="N2" s="25" t="s">
        <v>5</v>
      </c>
      <c r="O2" s="21"/>
      <c r="P2" s="26" t="s">
        <v>6</v>
      </c>
      <c r="Q2" s="21"/>
      <c r="R2" s="1"/>
      <c r="S2" s="1" t="s">
        <v>7</v>
      </c>
    </row>
    <row r="3" spans="1:19" ht="15.75" customHeight="1" x14ac:dyDescent="0.2">
      <c r="A3" s="2">
        <v>1</v>
      </c>
      <c r="B3" s="11">
        <f t="shared" ref="B3:B4" si="0">(2301.4+2317.8)/2</f>
        <v>2309.6000000000004</v>
      </c>
      <c r="C3" s="12"/>
      <c r="D3" s="10">
        <f t="shared" ref="D3:D5" si="1">(5570+5622.4)/2</f>
        <v>5596.2</v>
      </c>
      <c r="E3" s="9"/>
      <c r="F3" s="13">
        <f t="shared" ref="F3:F102" si="2">ABS(B3-D3)</f>
        <v>3286.5999999999995</v>
      </c>
      <c r="G3" s="9"/>
      <c r="H3" s="13">
        <f>POWER((F3-F103),2)</f>
        <v>3194.7364840001983</v>
      </c>
      <c r="I3" s="9"/>
      <c r="J3" s="11">
        <f t="shared" ref="J3:J4" si="3">(863.4+879.4)/2</f>
        <v>871.4</v>
      </c>
      <c r="K3" s="12"/>
      <c r="L3" s="10">
        <f t="shared" ref="L3:L22" si="4">(69.2+70.4)/2</f>
        <v>69.800000000000011</v>
      </c>
      <c r="M3" s="9"/>
      <c r="N3" s="13">
        <f t="shared" ref="N3:N102" si="5">ABS(J3-L3)</f>
        <v>801.59999999999991</v>
      </c>
      <c r="O3" s="9"/>
      <c r="P3" s="13">
        <f>POWER((N3-N103),2)</f>
        <v>2421.8209440000437</v>
      </c>
      <c r="Q3" s="9"/>
      <c r="R3" s="1"/>
      <c r="S3" s="1" t="s">
        <v>8</v>
      </c>
    </row>
    <row r="4" spans="1:19" ht="15.75" customHeight="1" x14ac:dyDescent="0.2">
      <c r="A4" s="2">
        <v>2</v>
      </c>
      <c r="B4" s="11">
        <f t="shared" si="0"/>
        <v>2309.6000000000004</v>
      </c>
      <c r="C4" s="12"/>
      <c r="D4" s="10">
        <f t="shared" si="1"/>
        <v>5596.2</v>
      </c>
      <c r="E4" s="9"/>
      <c r="F4" s="13">
        <f t="shared" si="2"/>
        <v>3286.5999999999995</v>
      </c>
      <c r="G4" s="9"/>
      <c r="H4" s="13">
        <f>POWER((F4-F103),2)</f>
        <v>3194.7364840001983</v>
      </c>
      <c r="I4" s="9"/>
      <c r="J4" s="11">
        <f t="shared" si="3"/>
        <v>871.4</v>
      </c>
      <c r="K4" s="12"/>
      <c r="L4" s="10">
        <f t="shared" si="4"/>
        <v>69.800000000000011</v>
      </c>
      <c r="M4" s="9"/>
      <c r="N4" s="13">
        <f t="shared" si="5"/>
        <v>801.59999999999991</v>
      </c>
      <c r="O4" s="9"/>
      <c r="P4" s="13">
        <f>POWER((N4-N103),2)</f>
        <v>2421.8209440000437</v>
      </c>
      <c r="Q4" s="9"/>
    </row>
    <row r="5" spans="1:19" ht="15.75" customHeight="1" x14ac:dyDescent="0.2">
      <c r="A5" s="2">
        <v>3</v>
      </c>
      <c r="B5" s="11">
        <f t="shared" ref="B5:B6" si="6">(2317.8+2334.2)/2</f>
        <v>2326</v>
      </c>
      <c r="C5" s="12"/>
      <c r="D5" s="10">
        <f t="shared" si="1"/>
        <v>5596.2</v>
      </c>
      <c r="E5" s="9"/>
      <c r="F5" s="13">
        <f t="shared" si="2"/>
        <v>3270.2</v>
      </c>
      <c r="G5" s="9"/>
      <c r="H5" s="13">
        <f>POWER((F5-F103),2)</f>
        <v>5317.6180840002025</v>
      </c>
      <c r="I5" s="9"/>
      <c r="J5" s="11">
        <f t="shared" ref="J5:J6" si="7">(879.4+895.4)/2</f>
        <v>887.4</v>
      </c>
      <c r="K5" s="12"/>
      <c r="L5" s="10">
        <f t="shared" si="4"/>
        <v>69.800000000000011</v>
      </c>
      <c r="M5" s="9"/>
      <c r="N5" s="13">
        <f t="shared" si="5"/>
        <v>817.59999999999991</v>
      </c>
      <c r="O5" s="9"/>
      <c r="P5" s="13">
        <f>POWER((N5-N103),2)</f>
        <v>1103.0369440000295</v>
      </c>
      <c r="Q5" s="9"/>
    </row>
    <row r="6" spans="1:19" ht="15.75" customHeight="1" x14ac:dyDescent="0.2">
      <c r="A6" s="2">
        <v>4</v>
      </c>
      <c r="B6" s="11">
        <f t="shared" si="6"/>
        <v>2326</v>
      </c>
      <c r="C6" s="12"/>
      <c r="D6" s="10">
        <f t="shared" ref="D6:D18" si="8">(5622.4+5674.8)/2</f>
        <v>5648.6</v>
      </c>
      <c r="E6" s="9"/>
      <c r="F6" s="13">
        <f t="shared" si="2"/>
        <v>3322.6000000000004</v>
      </c>
      <c r="G6" s="9"/>
      <c r="H6" s="13">
        <f>POWER(F6-F103,2)</f>
        <v>421.15248400003463</v>
      </c>
      <c r="I6" s="9"/>
      <c r="J6" s="11">
        <f t="shared" si="7"/>
        <v>887.4</v>
      </c>
      <c r="K6" s="12"/>
      <c r="L6" s="10">
        <f t="shared" si="4"/>
        <v>69.800000000000011</v>
      </c>
      <c r="M6" s="9"/>
      <c r="N6" s="13">
        <f t="shared" si="5"/>
        <v>817.59999999999991</v>
      </c>
      <c r="O6" s="9"/>
      <c r="P6" s="13">
        <f>POWER(N6-N103,2)</f>
        <v>1103.0369440000295</v>
      </c>
      <c r="Q6" s="9"/>
    </row>
    <row r="7" spans="1:19" ht="15.75" customHeight="1" x14ac:dyDescent="0.2">
      <c r="A7" s="2">
        <v>5</v>
      </c>
      <c r="B7" s="19">
        <f>(2334.2+2350.6)/2</f>
        <v>2342.3999999999996</v>
      </c>
      <c r="C7" s="12"/>
      <c r="D7" s="10">
        <f t="shared" si="8"/>
        <v>5648.6</v>
      </c>
      <c r="E7" s="9"/>
      <c r="F7" s="13">
        <f t="shared" si="2"/>
        <v>3306.2000000000007</v>
      </c>
      <c r="G7" s="9"/>
      <c r="H7" s="13">
        <f>POWER(F7-F103,2)</f>
        <v>1363.2340840000354</v>
      </c>
      <c r="I7" s="9"/>
      <c r="J7" s="11">
        <f t="shared" ref="J7:J28" si="9">(895.4+911.4)/2</f>
        <v>903.4</v>
      </c>
      <c r="K7" s="12"/>
      <c r="L7" s="10">
        <f t="shared" si="4"/>
        <v>69.800000000000011</v>
      </c>
      <c r="M7" s="9"/>
      <c r="N7" s="13">
        <f t="shared" si="5"/>
        <v>833.59999999999991</v>
      </c>
      <c r="O7" s="9"/>
      <c r="P7" s="13">
        <f>POWER(N7-N103,2)</f>
        <v>296.2529440000153</v>
      </c>
      <c r="Q7" s="9"/>
    </row>
    <row r="8" spans="1:19" ht="15.75" customHeight="1" x14ac:dyDescent="0.2">
      <c r="A8" s="2">
        <v>6</v>
      </c>
      <c r="B8" s="19">
        <f t="shared" ref="B8:B20" si="10">(2350.6+2367)/2</f>
        <v>2358.8000000000002</v>
      </c>
      <c r="C8" s="12"/>
      <c r="D8" s="10">
        <f t="shared" si="8"/>
        <v>5648.6</v>
      </c>
      <c r="E8" s="9"/>
      <c r="F8" s="13">
        <f t="shared" si="2"/>
        <v>3289.8</v>
      </c>
      <c r="G8" s="9"/>
      <c r="H8" s="13">
        <f>POWER(F8-F103,2)</f>
        <v>2843.2356840001094</v>
      </c>
      <c r="I8" s="9"/>
      <c r="J8" s="11">
        <f t="shared" si="9"/>
        <v>903.4</v>
      </c>
      <c r="K8" s="12"/>
      <c r="L8" s="10">
        <f t="shared" si="4"/>
        <v>69.800000000000011</v>
      </c>
      <c r="M8" s="9"/>
      <c r="N8" s="13">
        <f t="shared" si="5"/>
        <v>833.59999999999991</v>
      </c>
      <c r="O8" s="9"/>
      <c r="P8" s="13">
        <f>POWER(N8-N103,2)</f>
        <v>296.2529440000153</v>
      </c>
      <c r="Q8" s="9"/>
    </row>
    <row r="9" spans="1:19" ht="15.75" customHeight="1" x14ac:dyDescent="0.2">
      <c r="A9" s="2">
        <v>7</v>
      </c>
      <c r="B9" s="19">
        <f t="shared" si="10"/>
        <v>2358.8000000000002</v>
      </c>
      <c r="C9" s="12"/>
      <c r="D9" s="10">
        <f t="shared" si="8"/>
        <v>5648.6</v>
      </c>
      <c r="E9" s="9"/>
      <c r="F9" s="8">
        <f t="shared" si="2"/>
        <v>3289.8</v>
      </c>
      <c r="G9" s="9"/>
      <c r="H9" s="13">
        <f>POWER(F9-F103,2)</f>
        <v>2843.2356840001094</v>
      </c>
      <c r="I9" s="9"/>
      <c r="J9" s="11">
        <f t="shared" si="9"/>
        <v>903.4</v>
      </c>
      <c r="K9" s="12"/>
      <c r="L9" s="10">
        <f t="shared" si="4"/>
        <v>69.800000000000011</v>
      </c>
      <c r="M9" s="9"/>
      <c r="N9" s="8">
        <f t="shared" si="5"/>
        <v>833.59999999999991</v>
      </c>
      <c r="O9" s="9"/>
      <c r="P9" s="13">
        <f>POWER(N9-N103,2)</f>
        <v>296.2529440000153</v>
      </c>
      <c r="Q9" s="9"/>
    </row>
    <row r="10" spans="1:19" ht="15.75" customHeight="1" x14ac:dyDescent="0.2">
      <c r="A10" s="2">
        <v>8</v>
      </c>
      <c r="B10" s="19">
        <f t="shared" si="10"/>
        <v>2358.8000000000002</v>
      </c>
      <c r="C10" s="12"/>
      <c r="D10" s="10">
        <f t="shared" si="8"/>
        <v>5648.6</v>
      </c>
      <c r="E10" s="9"/>
      <c r="F10" s="13">
        <f t="shared" si="2"/>
        <v>3289.8</v>
      </c>
      <c r="G10" s="9"/>
      <c r="H10" s="13">
        <f>POWER(F10-F103,2)</f>
        <v>2843.2356840001094</v>
      </c>
      <c r="I10" s="9"/>
      <c r="J10" s="11">
        <f t="shared" si="9"/>
        <v>903.4</v>
      </c>
      <c r="K10" s="12"/>
      <c r="L10" s="10">
        <f t="shared" si="4"/>
        <v>69.800000000000011</v>
      </c>
      <c r="M10" s="9"/>
      <c r="N10" s="13">
        <f t="shared" si="5"/>
        <v>833.59999999999991</v>
      </c>
      <c r="O10" s="9"/>
      <c r="P10" s="13">
        <f>POWER(N10-N103,2)</f>
        <v>296.2529440000153</v>
      </c>
      <c r="Q10" s="9"/>
    </row>
    <row r="11" spans="1:19" ht="15.75" customHeight="1" x14ac:dyDescent="0.2">
      <c r="A11" s="2">
        <v>9</v>
      </c>
      <c r="B11" s="19">
        <f t="shared" si="10"/>
        <v>2358.8000000000002</v>
      </c>
      <c r="C11" s="12"/>
      <c r="D11" s="10">
        <f t="shared" si="8"/>
        <v>5648.6</v>
      </c>
      <c r="E11" s="9"/>
      <c r="F11" s="13">
        <f t="shared" si="2"/>
        <v>3289.8</v>
      </c>
      <c r="G11" s="9"/>
      <c r="H11" s="13">
        <f>POWER(F11-F103,2)</f>
        <v>2843.2356840001094</v>
      </c>
      <c r="I11" s="9"/>
      <c r="J11" s="11">
        <f t="shared" si="9"/>
        <v>903.4</v>
      </c>
      <c r="K11" s="12"/>
      <c r="L11" s="10">
        <f t="shared" si="4"/>
        <v>69.800000000000011</v>
      </c>
      <c r="M11" s="9"/>
      <c r="N11" s="13">
        <f t="shared" si="5"/>
        <v>833.59999999999991</v>
      </c>
      <c r="O11" s="9"/>
      <c r="P11" s="13">
        <f>POWER(N11-N103,2)</f>
        <v>296.2529440000153</v>
      </c>
      <c r="Q11" s="9"/>
    </row>
    <row r="12" spans="1:19" ht="15.75" customHeight="1" x14ac:dyDescent="0.2">
      <c r="A12" s="2">
        <v>10</v>
      </c>
      <c r="B12" s="19">
        <f t="shared" si="10"/>
        <v>2358.8000000000002</v>
      </c>
      <c r="C12" s="12"/>
      <c r="D12" s="10">
        <f t="shared" si="8"/>
        <v>5648.6</v>
      </c>
      <c r="E12" s="9"/>
      <c r="F12" s="13">
        <f t="shared" si="2"/>
        <v>3289.8</v>
      </c>
      <c r="G12" s="9"/>
      <c r="H12" s="13">
        <f>POWER(F12-F103,2)</f>
        <v>2843.2356840001094</v>
      </c>
      <c r="I12" s="9"/>
      <c r="J12" s="11">
        <f t="shared" si="9"/>
        <v>903.4</v>
      </c>
      <c r="K12" s="12"/>
      <c r="L12" s="10">
        <f t="shared" si="4"/>
        <v>69.800000000000011</v>
      </c>
      <c r="M12" s="9"/>
      <c r="N12" s="13">
        <f t="shared" si="5"/>
        <v>833.59999999999991</v>
      </c>
      <c r="O12" s="9"/>
      <c r="P12" s="13">
        <f>POWER(N12-N103,2)</f>
        <v>296.2529440000153</v>
      </c>
      <c r="Q12" s="9"/>
    </row>
    <row r="13" spans="1:19" ht="15.75" customHeight="1" x14ac:dyDescent="0.2">
      <c r="A13" s="2">
        <v>11</v>
      </c>
      <c r="B13" s="19">
        <f t="shared" si="10"/>
        <v>2358.8000000000002</v>
      </c>
      <c r="C13" s="12"/>
      <c r="D13" s="10">
        <f t="shared" si="8"/>
        <v>5648.6</v>
      </c>
      <c r="E13" s="9"/>
      <c r="F13" s="13">
        <f t="shared" si="2"/>
        <v>3289.8</v>
      </c>
      <c r="G13" s="9"/>
      <c r="H13" s="13">
        <f>POWER(F13-F103,2)</f>
        <v>2843.2356840001094</v>
      </c>
      <c r="I13" s="9"/>
      <c r="J13" s="11">
        <f t="shared" si="9"/>
        <v>903.4</v>
      </c>
      <c r="K13" s="12"/>
      <c r="L13" s="10">
        <f t="shared" si="4"/>
        <v>69.800000000000011</v>
      </c>
      <c r="M13" s="9"/>
      <c r="N13" s="13">
        <f t="shared" si="5"/>
        <v>833.59999999999991</v>
      </c>
      <c r="O13" s="9"/>
      <c r="P13" s="13">
        <f>POWER(N13-N103,2)</f>
        <v>296.2529440000153</v>
      </c>
      <c r="Q13" s="9"/>
    </row>
    <row r="14" spans="1:19" ht="15.75" customHeight="1" x14ac:dyDescent="0.2">
      <c r="A14" s="2">
        <v>12</v>
      </c>
      <c r="B14" s="19">
        <f t="shared" si="10"/>
        <v>2358.8000000000002</v>
      </c>
      <c r="C14" s="12"/>
      <c r="D14" s="10">
        <f t="shared" si="8"/>
        <v>5648.6</v>
      </c>
      <c r="E14" s="9"/>
      <c r="F14" s="13">
        <f t="shared" si="2"/>
        <v>3289.8</v>
      </c>
      <c r="G14" s="9"/>
      <c r="H14" s="13">
        <f>POWER(F14-F103,2)</f>
        <v>2843.2356840001094</v>
      </c>
      <c r="I14" s="9"/>
      <c r="J14" s="11">
        <f t="shared" si="9"/>
        <v>903.4</v>
      </c>
      <c r="K14" s="12"/>
      <c r="L14" s="10">
        <f t="shared" si="4"/>
        <v>69.800000000000011</v>
      </c>
      <c r="M14" s="9"/>
      <c r="N14" s="13">
        <f t="shared" si="5"/>
        <v>833.59999999999991</v>
      </c>
      <c r="O14" s="9"/>
      <c r="P14" s="13">
        <f>POWER(N14-N103,2)</f>
        <v>296.2529440000153</v>
      </c>
      <c r="Q14" s="9"/>
    </row>
    <row r="15" spans="1:19" ht="15.75" customHeight="1" x14ac:dyDescent="0.2">
      <c r="A15" s="2">
        <v>13</v>
      </c>
      <c r="B15" s="19">
        <f t="shared" si="10"/>
        <v>2358.8000000000002</v>
      </c>
      <c r="C15" s="12"/>
      <c r="D15" s="10">
        <f t="shared" si="8"/>
        <v>5648.6</v>
      </c>
      <c r="E15" s="9"/>
      <c r="F15" s="13">
        <f t="shared" si="2"/>
        <v>3289.8</v>
      </c>
      <c r="G15" s="9"/>
      <c r="H15" s="13">
        <f>POWER(F15-F103,2)</f>
        <v>2843.2356840001094</v>
      </c>
      <c r="I15" s="9"/>
      <c r="J15" s="11">
        <f t="shared" si="9"/>
        <v>903.4</v>
      </c>
      <c r="K15" s="12"/>
      <c r="L15" s="10">
        <f t="shared" si="4"/>
        <v>69.800000000000011</v>
      </c>
      <c r="M15" s="9"/>
      <c r="N15" s="13">
        <f t="shared" si="5"/>
        <v>833.59999999999991</v>
      </c>
      <c r="O15" s="9"/>
      <c r="P15" s="13">
        <f>POWER(N15-N103,2)</f>
        <v>296.2529440000153</v>
      </c>
      <c r="Q15" s="9"/>
    </row>
    <row r="16" spans="1:19" ht="15.75" customHeight="1" x14ac:dyDescent="0.2">
      <c r="A16" s="2">
        <v>14</v>
      </c>
      <c r="B16" s="19">
        <f t="shared" si="10"/>
        <v>2358.8000000000002</v>
      </c>
      <c r="C16" s="12"/>
      <c r="D16" s="10">
        <f t="shared" si="8"/>
        <v>5648.6</v>
      </c>
      <c r="E16" s="9"/>
      <c r="F16" s="13">
        <f t="shared" si="2"/>
        <v>3289.8</v>
      </c>
      <c r="G16" s="9"/>
      <c r="H16" s="13">
        <f>POWER(F16-F103,2)</f>
        <v>2843.2356840001094</v>
      </c>
      <c r="I16" s="9"/>
      <c r="J16" s="11">
        <f t="shared" si="9"/>
        <v>903.4</v>
      </c>
      <c r="K16" s="12"/>
      <c r="L16" s="10">
        <f t="shared" si="4"/>
        <v>69.800000000000011</v>
      </c>
      <c r="M16" s="9"/>
      <c r="N16" s="13">
        <f t="shared" si="5"/>
        <v>833.59999999999991</v>
      </c>
      <c r="O16" s="9"/>
      <c r="P16" s="13">
        <f>POWER(N16-N103,2)</f>
        <v>296.2529440000153</v>
      </c>
      <c r="Q16" s="9"/>
    </row>
    <row r="17" spans="1:17" ht="15.75" customHeight="1" x14ac:dyDescent="0.2">
      <c r="A17" s="2">
        <v>15</v>
      </c>
      <c r="B17" s="19">
        <f t="shared" si="10"/>
        <v>2358.8000000000002</v>
      </c>
      <c r="C17" s="12"/>
      <c r="D17" s="10">
        <f t="shared" si="8"/>
        <v>5648.6</v>
      </c>
      <c r="E17" s="9"/>
      <c r="F17" s="13">
        <f t="shared" si="2"/>
        <v>3289.8</v>
      </c>
      <c r="G17" s="9"/>
      <c r="H17" s="13">
        <f>POWER(F17-F103,2)</f>
        <v>2843.2356840001094</v>
      </c>
      <c r="I17" s="9"/>
      <c r="J17" s="11">
        <f t="shared" si="9"/>
        <v>903.4</v>
      </c>
      <c r="K17" s="12"/>
      <c r="L17" s="10">
        <f t="shared" si="4"/>
        <v>69.800000000000011</v>
      </c>
      <c r="M17" s="9"/>
      <c r="N17" s="13">
        <f t="shared" si="5"/>
        <v>833.59999999999991</v>
      </c>
      <c r="O17" s="9"/>
      <c r="P17" s="13">
        <f>POWER(N17-N103,2)</f>
        <v>296.2529440000153</v>
      </c>
      <c r="Q17" s="9"/>
    </row>
    <row r="18" spans="1:17" ht="15.75" customHeight="1" x14ac:dyDescent="0.2">
      <c r="A18" s="2">
        <v>16</v>
      </c>
      <c r="B18" s="19">
        <f t="shared" si="10"/>
        <v>2358.8000000000002</v>
      </c>
      <c r="C18" s="12"/>
      <c r="D18" s="10">
        <f t="shared" si="8"/>
        <v>5648.6</v>
      </c>
      <c r="E18" s="9"/>
      <c r="F18" s="13">
        <f t="shared" si="2"/>
        <v>3289.8</v>
      </c>
      <c r="G18" s="9"/>
      <c r="H18" s="13">
        <f>POWER(F18-F103,2)</f>
        <v>2843.2356840001094</v>
      </c>
      <c r="I18" s="9"/>
      <c r="J18" s="11">
        <f t="shared" si="9"/>
        <v>903.4</v>
      </c>
      <c r="K18" s="12"/>
      <c r="L18" s="10">
        <f t="shared" si="4"/>
        <v>69.800000000000011</v>
      </c>
      <c r="M18" s="9"/>
      <c r="N18" s="13">
        <f t="shared" si="5"/>
        <v>833.59999999999991</v>
      </c>
      <c r="O18" s="9"/>
      <c r="P18" s="13">
        <f>POWER(N18-N103,2)</f>
        <v>296.2529440000153</v>
      </c>
      <c r="Q18" s="9"/>
    </row>
    <row r="19" spans="1:17" ht="15.75" customHeight="1" x14ac:dyDescent="0.2">
      <c r="A19" s="2">
        <v>17</v>
      </c>
      <c r="B19" s="19">
        <f t="shared" si="10"/>
        <v>2358.8000000000002</v>
      </c>
      <c r="C19" s="12"/>
      <c r="D19" s="10">
        <f t="shared" ref="D19:D48" si="11">(5674.8+5727.2)/2</f>
        <v>5701</v>
      </c>
      <c r="E19" s="9"/>
      <c r="F19" s="13">
        <f t="shared" si="2"/>
        <v>3342.2</v>
      </c>
      <c r="G19" s="9"/>
      <c r="H19" s="8">
        <f>POWER(F19-F103,2)</f>
        <v>0.85008400000256257</v>
      </c>
      <c r="I19" s="9"/>
      <c r="J19" s="11">
        <f t="shared" si="9"/>
        <v>903.4</v>
      </c>
      <c r="K19" s="12"/>
      <c r="L19" s="10">
        <f t="shared" si="4"/>
        <v>69.800000000000011</v>
      </c>
      <c r="M19" s="9"/>
      <c r="N19" s="13">
        <f t="shared" si="5"/>
        <v>833.59999999999991</v>
      </c>
      <c r="O19" s="9"/>
      <c r="P19" s="8">
        <f>POWER(N19-N103,2)</f>
        <v>296.2529440000153</v>
      </c>
      <c r="Q19" s="9"/>
    </row>
    <row r="20" spans="1:17" ht="15.75" customHeight="1" x14ac:dyDescent="0.2">
      <c r="A20" s="2">
        <v>18</v>
      </c>
      <c r="B20" s="19">
        <f t="shared" si="10"/>
        <v>2358.8000000000002</v>
      </c>
      <c r="C20" s="12"/>
      <c r="D20" s="10">
        <f t="shared" si="11"/>
        <v>5701</v>
      </c>
      <c r="E20" s="9"/>
      <c r="F20" s="13">
        <f t="shared" si="2"/>
        <v>3342.2</v>
      </c>
      <c r="G20" s="9"/>
      <c r="H20" s="8">
        <f>POWER(F20-F103,2)</f>
        <v>0.85008400000256257</v>
      </c>
      <c r="I20" s="9"/>
      <c r="J20" s="11">
        <f t="shared" si="9"/>
        <v>903.4</v>
      </c>
      <c r="K20" s="12"/>
      <c r="L20" s="10">
        <f t="shared" si="4"/>
        <v>69.800000000000011</v>
      </c>
      <c r="M20" s="9"/>
      <c r="N20" s="13">
        <f t="shared" si="5"/>
        <v>833.59999999999991</v>
      </c>
      <c r="O20" s="9"/>
      <c r="P20" s="8">
        <f>POWER(N20-N103,2)</f>
        <v>296.2529440000153</v>
      </c>
      <c r="Q20" s="9"/>
    </row>
    <row r="21" spans="1:17" ht="15.75" customHeight="1" x14ac:dyDescent="0.2">
      <c r="A21" s="2">
        <v>19</v>
      </c>
      <c r="B21" s="11">
        <f t="shared" ref="B21:B35" si="12">(2367+2383.4)/2</f>
        <v>2375.1999999999998</v>
      </c>
      <c r="C21" s="12"/>
      <c r="D21" s="10">
        <f t="shared" si="11"/>
        <v>5701</v>
      </c>
      <c r="E21" s="9"/>
      <c r="F21" s="13">
        <f t="shared" si="2"/>
        <v>3325.8</v>
      </c>
      <c r="G21" s="9"/>
      <c r="H21" s="8">
        <f>POWER(F21-F103,2)</f>
        <v>300.05168400003555</v>
      </c>
      <c r="I21" s="9"/>
      <c r="J21" s="11">
        <f t="shared" si="9"/>
        <v>903.4</v>
      </c>
      <c r="K21" s="12"/>
      <c r="L21" s="10">
        <f t="shared" si="4"/>
        <v>69.800000000000011</v>
      </c>
      <c r="M21" s="9"/>
      <c r="N21" s="13">
        <f t="shared" si="5"/>
        <v>833.59999999999991</v>
      </c>
      <c r="O21" s="9"/>
      <c r="P21" s="8">
        <f>POWER(N21-N103,2)</f>
        <v>296.2529440000153</v>
      </c>
      <c r="Q21" s="9"/>
    </row>
    <row r="22" spans="1:17" ht="15.75" customHeight="1" x14ac:dyDescent="0.2">
      <c r="A22" s="2">
        <v>20</v>
      </c>
      <c r="B22" s="11">
        <f t="shared" si="12"/>
        <v>2375.1999999999998</v>
      </c>
      <c r="C22" s="12"/>
      <c r="D22" s="10">
        <f t="shared" si="11"/>
        <v>5701</v>
      </c>
      <c r="E22" s="9"/>
      <c r="F22" s="13">
        <f t="shared" si="2"/>
        <v>3325.8</v>
      </c>
      <c r="G22" s="9"/>
      <c r="H22" s="8">
        <f>POWER(F22-F103,2)</f>
        <v>300.05168400003555</v>
      </c>
      <c r="I22" s="9"/>
      <c r="J22" s="11">
        <f t="shared" si="9"/>
        <v>903.4</v>
      </c>
      <c r="K22" s="12"/>
      <c r="L22" s="10">
        <f t="shared" si="4"/>
        <v>69.800000000000011</v>
      </c>
      <c r="M22" s="9"/>
      <c r="N22" s="13">
        <f t="shared" si="5"/>
        <v>833.59999999999991</v>
      </c>
      <c r="O22" s="9"/>
      <c r="P22" s="8">
        <f>POWER(N22-N103,2)</f>
        <v>296.2529440000153</v>
      </c>
      <c r="Q22" s="9"/>
    </row>
    <row r="23" spans="1:17" ht="15.75" customHeight="1" x14ac:dyDescent="0.2">
      <c r="A23" s="2">
        <v>21</v>
      </c>
      <c r="B23" s="11">
        <f t="shared" si="12"/>
        <v>2375.1999999999998</v>
      </c>
      <c r="C23" s="12"/>
      <c r="D23" s="10">
        <f t="shared" si="11"/>
        <v>5701</v>
      </c>
      <c r="E23" s="9"/>
      <c r="F23" s="13">
        <f t="shared" si="2"/>
        <v>3325.8</v>
      </c>
      <c r="G23" s="9"/>
      <c r="H23" s="8">
        <f>POWER(F23-F103,2)</f>
        <v>300.05168400003555</v>
      </c>
      <c r="I23" s="9"/>
      <c r="J23" s="11">
        <f t="shared" si="9"/>
        <v>903.4</v>
      </c>
      <c r="K23" s="12"/>
      <c r="L23" s="10">
        <f t="shared" ref="L23:L46" si="13">(70.4+71.6)/2</f>
        <v>71</v>
      </c>
      <c r="M23" s="9"/>
      <c r="N23" s="13">
        <f t="shared" si="5"/>
        <v>832.4</v>
      </c>
      <c r="O23" s="9"/>
      <c r="P23" s="8">
        <f>POWER(N23-N103,2)</f>
        <v>339.00174400001384</v>
      </c>
      <c r="Q23" s="9"/>
    </row>
    <row r="24" spans="1:17" ht="15.75" customHeight="1" x14ac:dyDescent="0.2">
      <c r="A24" s="2">
        <v>22</v>
      </c>
      <c r="B24" s="11">
        <f t="shared" si="12"/>
        <v>2375.1999999999998</v>
      </c>
      <c r="C24" s="12"/>
      <c r="D24" s="10">
        <f t="shared" si="11"/>
        <v>5701</v>
      </c>
      <c r="E24" s="9"/>
      <c r="F24" s="13">
        <f t="shared" si="2"/>
        <v>3325.8</v>
      </c>
      <c r="G24" s="9"/>
      <c r="H24" s="8">
        <f>POWER(F24-F103,2)</f>
        <v>300.05168400003555</v>
      </c>
      <c r="I24" s="9"/>
      <c r="J24" s="11">
        <f t="shared" si="9"/>
        <v>903.4</v>
      </c>
      <c r="K24" s="12"/>
      <c r="L24" s="10">
        <f t="shared" si="13"/>
        <v>71</v>
      </c>
      <c r="M24" s="9"/>
      <c r="N24" s="13">
        <f t="shared" si="5"/>
        <v>832.4</v>
      </c>
      <c r="O24" s="9"/>
      <c r="P24" s="8">
        <f>POWER(N24-N103,2)</f>
        <v>339.00174400001384</v>
      </c>
      <c r="Q24" s="9"/>
    </row>
    <row r="25" spans="1:17" ht="15.75" customHeight="1" x14ac:dyDescent="0.2">
      <c r="A25" s="2">
        <v>23</v>
      </c>
      <c r="B25" s="11">
        <f t="shared" si="12"/>
        <v>2375.1999999999998</v>
      </c>
      <c r="C25" s="12"/>
      <c r="D25" s="10">
        <f t="shared" si="11"/>
        <v>5701</v>
      </c>
      <c r="E25" s="9"/>
      <c r="F25" s="13">
        <f t="shared" si="2"/>
        <v>3325.8</v>
      </c>
      <c r="G25" s="9"/>
      <c r="H25" s="8">
        <f>POWER(F25-F103,2)</f>
        <v>300.05168400003555</v>
      </c>
      <c r="I25" s="9"/>
      <c r="J25" s="11">
        <f t="shared" si="9"/>
        <v>903.4</v>
      </c>
      <c r="K25" s="12"/>
      <c r="L25" s="10">
        <f t="shared" si="13"/>
        <v>71</v>
      </c>
      <c r="M25" s="9"/>
      <c r="N25" s="13">
        <f t="shared" si="5"/>
        <v>832.4</v>
      </c>
      <c r="O25" s="9"/>
      <c r="P25" s="8">
        <f>POWER(N25-N103,2)</f>
        <v>339.00174400001384</v>
      </c>
      <c r="Q25" s="9"/>
    </row>
    <row r="26" spans="1:17" ht="15.75" customHeight="1" x14ac:dyDescent="0.2">
      <c r="A26" s="2">
        <v>24</v>
      </c>
      <c r="B26" s="11">
        <f t="shared" si="12"/>
        <v>2375.1999999999998</v>
      </c>
      <c r="C26" s="12"/>
      <c r="D26" s="10">
        <f t="shared" si="11"/>
        <v>5701</v>
      </c>
      <c r="E26" s="9"/>
      <c r="F26" s="13">
        <f t="shared" si="2"/>
        <v>3325.8</v>
      </c>
      <c r="G26" s="9"/>
      <c r="H26" s="8">
        <f>POWER(F26-F103,2)</f>
        <v>300.05168400003555</v>
      </c>
      <c r="I26" s="9"/>
      <c r="J26" s="11">
        <f t="shared" si="9"/>
        <v>903.4</v>
      </c>
      <c r="K26" s="12"/>
      <c r="L26" s="10">
        <f t="shared" si="13"/>
        <v>71</v>
      </c>
      <c r="M26" s="9"/>
      <c r="N26" s="13">
        <f t="shared" si="5"/>
        <v>832.4</v>
      </c>
      <c r="O26" s="9"/>
      <c r="P26" s="8">
        <f>POWER(N26-N103,2)</f>
        <v>339.00174400001384</v>
      </c>
      <c r="Q26" s="9"/>
    </row>
    <row r="27" spans="1:17" ht="15.75" customHeight="1" x14ac:dyDescent="0.2">
      <c r="A27" s="2">
        <v>25</v>
      </c>
      <c r="B27" s="11">
        <f t="shared" si="12"/>
        <v>2375.1999999999998</v>
      </c>
      <c r="C27" s="12"/>
      <c r="D27" s="10">
        <f t="shared" si="11"/>
        <v>5701</v>
      </c>
      <c r="E27" s="9"/>
      <c r="F27" s="8">
        <f t="shared" si="2"/>
        <v>3325.8</v>
      </c>
      <c r="G27" s="9"/>
      <c r="H27" s="8">
        <f>POWER(F27-F103,2)</f>
        <v>300.05168400003555</v>
      </c>
      <c r="I27" s="9"/>
      <c r="J27" s="11">
        <f t="shared" si="9"/>
        <v>903.4</v>
      </c>
      <c r="K27" s="12"/>
      <c r="L27" s="10">
        <f t="shared" si="13"/>
        <v>71</v>
      </c>
      <c r="M27" s="9"/>
      <c r="N27" s="8">
        <f t="shared" si="5"/>
        <v>832.4</v>
      </c>
      <c r="O27" s="9"/>
      <c r="P27" s="8">
        <f>POWER(N27-N103,2)</f>
        <v>339.00174400001384</v>
      </c>
      <c r="Q27" s="9"/>
    </row>
    <row r="28" spans="1:17" ht="15.75" customHeight="1" x14ac:dyDescent="0.2">
      <c r="A28" s="2">
        <v>26</v>
      </c>
      <c r="B28" s="11">
        <f t="shared" si="12"/>
        <v>2375.1999999999998</v>
      </c>
      <c r="C28" s="12"/>
      <c r="D28" s="10">
        <f t="shared" si="11"/>
        <v>5701</v>
      </c>
      <c r="E28" s="9"/>
      <c r="F28" s="13">
        <f t="shared" si="2"/>
        <v>3325.8</v>
      </c>
      <c r="G28" s="9"/>
      <c r="H28" s="8">
        <f>POWER(F28-F103,2)</f>
        <v>300.05168400003555</v>
      </c>
      <c r="I28" s="9"/>
      <c r="J28" s="11">
        <f t="shared" si="9"/>
        <v>903.4</v>
      </c>
      <c r="K28" s="12"/>
      <c r="L28" s="10">
        <f t="shared" si="13"/>
        <v>71</v>
      </c>
      <c r="M28" s="9"/>
      <c r="N28" s="13">
        <f t="shared" si="5"/>
        <v>832.4</v>
      </c>
      <c r="O28" s="9"/>
      <c r="P28" s="8">
        <f>POWER(N28-N103,2)</f>
        <v>339.00174400001384</v>
      </c>
      <c r="Q28" s="9"/>
    </row>
    <row r="29" spans="1:17" ht="15.75" customHeight="1" x14ac:dyDescent="0.2">
      <c r="A29" s="2">
        <v>27</v>
      </c>
      <c r="B29" s="11">
        <f t="shared" si="12"/>
        <v>2375.1999999999998</v>
      </c>
      <c r="C29" s="12"/>
      <c r="D29" s="10">
        <f t="shared" si="11"/>
        <v>5701</v>
      </c>
      <c r="E29" s="9"/>
      <c r="F29" s="13">
        <f t="shared" si="2"/>
        <v>3325.8</v>
      </c>
      <c r="G29" s="9"/>
      <c r="H29" s="8">
        <f>POWER(F29-F103,2)</f>
        <v>300.05168400003555</v>
      </c>
      <c r="I29" s="9"/>
      <c r="J29" s="11">
        <f t="shared" ref="J29:J62" si="14">(911.4+927.4)/2</f>
        <v>919.4</v>
      </c>
      <c r="K29" s="12"/>
      <c r="L29" s="10">
        <f t="shared" si="13"/>
        <v>71</v>
      </c>
      <c r="M29" s="9"/>
      <c r="N29" s="13">
        <f t="shared" si="5"/>
        <v>848.4</v>
      </c>
      <c r="O29" s="9"/>
      <c r="P29" s="8">
        <f>POWER(N29-N103,2)</f>
        <v>5.8177440000018121</v>
      </c>
      <c r="Q29" s="9"/>
    </row>
    <row r="30" spans="1:17" ht="15.75" customHeight="1" x14ac:dyDescent="0.2">
      <c r="A30" s="2">
        <v>28</v>
      </c>
      <c r="B30" s="11">
        <f t="shared" si="12"/>
        <v>2375.1999999999998</v>
      </c>
      <c r="C30" s="12"/>
      <c r="D30" s="10">
        <f t="shared" si="11"/>
        <v>5701</v>
      </c>
      <c r="E30" s="9"/>
      <c r="F30" s="13">
        <f t="shared" si="2"/>
        <v>3325.8</v>
      </c>
      <c r="G30" s="9"/>
      <c r="H30" s="8">
        <f>POWER(F30-F103,2)</f>
        <v>300.05168400003555</v>
      </c>
      <c r="I30" s="9"/>
      <c r="J30" s="11">
        <f t="shared" si="14"/>
        <v>919.4</v>
      </c>
      <c r="K30" s="12"/>
      <c r="L30" s="10">
        <f t="shared" si="13"/>
        <v>71</v>
      </c>
      <c r="M30" s="9"/>
      <c r="N30" s="13">
        <f t="shared" si="5"/>
        <v>848.4</v>
      </c>
      <c r="O30" s="9"/>
      <c r="P30" s="8">
        <f>POWER(N30-N103,2)</f>
        <v>5.8177440000018121</v>
      </c>
      <c r="Q30" s="9"/>
    </row>
    <row r="31" spans="1:17" ht="15.75" customHeight="1" x14ac:dyDescent="0.2">
      <c r="A31" s="2">
        <v>29</v>
      </c>
      <c r="B31" s="11">
        <f t="shared" si="12"/>
        <v>2375.1999999999998</v>
      </c>
      <c r="C31" s="12"/>
      <c r="D31" s="10">
        <f t="shared" si="11"/>
        <v>5701</v>
      </c>
      <c r="E31" s="9"/>
      <c r="F31" s="13">
        <f t="shared" si="2"/>
        <v>3325.8</v>
      </c>
      <c r="G31" s="9"/>
      <c r="H31" s="8">
        <f>POWER(F31-F103,2)</f>
        <v>300.05168400003555</v>
      </c>
      <c r="I31" s="9"/>
      <c r="J31" s="11">
        <f t="shared" si="14"/>
        <v>919.4</v>
      </c>
      <c r="K31" s="12"/>
      <c r="L31" s="10">
        <f t="shared" si="13"/>
        <v>71</v>
      </c>
      <c r="M31" s="9"/>
      <c r="N31" s="13">
        <f t="shared" si="5"/>
        <v>848.4</v>
      </c>
      <c r="O31" s="9"/>
      <c r="P31" s="8">
        <f>POWER(N31-N103,2)</f>
        <v>5.8177440000018121</v>
      </c>
      <c r="Q31" s="9"/>
    </row>
    <row r="32" spans="1:17" ht="15.75" customHeight="1" x14ac:dyDescent="0.2">
      <c r="A32" s="2">
        <v>30</v>
      </c>
      <c r="B32" s="11">
        <f t="shared" si="12"/>
        <v>2375.1999999999998</v>
      </c>
      <c r="C32" s="12"/>
      <c r="D32" s="10">
        <f t="shared" si="11"/>
        <v>5701</v>
      </c>
      <c r="E32" s="9"/>
      <c r="F32" s="13">
        <f t="shared" si="2"/>
        <v>3325.8</v>
      </c>
      <c r="G32" s="9"/>
      <c r="H32" s="8">
        <f>POWER(F32-F103,2)</f>
        <v>300.05168400003555</v>
      </c>
      <c r="I32" s="9"/>
      <c r="J32" s="11">
        <f t="shared" si="14"/>
        <v>919.4</v>
      </c>
      <c r="K32" s="12"/>
      <c r="L32" s="10">
        <f t="shared" si="13"/>
        <v>71</v>
      </c>
      <c r="M32" s="9"/>
      <c r="N32" s="13">
        <f t="shared" si="5"/>
        <v>848.4</v>
      </c>
      <c r="O32" s="9"/>
      <c r="P32" s="8">
        <f>POWER(N32-N103,2)</f>
        <v>5.8177440000018121</v>
      </c>
      <c r="Q32" s="9"/>
    </row>
    <row r="33" spans="1:17" ht="15.75" customHeight="1" x14ac:dyDescent="0.2">
      <c r="A33" s="2">
        <v>31</v>
      </c>
      <c r="B33" s="11">
        <f t="shared" si="12"/>
        <v>2375.1999999999998</v>
      </c>
      <c r="C33" s="12"/>
      <c r="D33" s="10">
        <f t="shared" si="11"/>
        <v>5701</v>
      </c>
      <c r="E33" s="9"/>
      <c r="F33" s="13">
        <f t="shared" si="2"/>
        <v>3325.8</v>
      </c>
      <c r="G33" s="9"/>
      <c r="H33" s="8">
        <f>POWER(F33-F103,2)</f>
        <v>300.05168400003555</v>
      </c>
      <c r="I33" s="9"/>
      <c r="J33" s="11">
        <f t="shared" si="14"/>
        <v>919.4</v>
      </c>
      <c r="K33" s="12"/>
      <c r="L33" s="10">
        <f t="shared" si="13"/>
        <v>71</v>
      </c>
      <c r="M33" s="9"/>
      <c r="N33" s="13">
        <f t="shared" si="5"/>
        <v>848.4</v>
      </c>
      <c r="O33" s="9"/>
      <c r="P33" s="8">
        <f>POWER(N33-N103,2)</f>
        <v>5.8177440000018121</v>
      </c>
      <c r="Q33" s="9"/>
    </row>
    <row r="34" spans="1:17" ht="15.75" customHeight="1" x14ac:dyDescent="0.2">
      <c r="A34" s="2">
        <v>32</v>
      </c>
      <c r="B34" s="11">
        <f t="shared" si="12"/>
        <v>2375.1999999999998</v>
      </c>
      <c r="C34" s="12"/>
      <c r="D34" s="10">
        <f t="shared" si="11"/>
        <v>5701</v>
      </c>
      <c r="E34" s="9"/>
      <c r="F34" s="13">
        <f t="shared" si="2"/>
        <v>3325.8</v>
      </c>
      <c r="G34" s="9"/>
      <c r="H34" s="8">
        <f>POWER(F34-F103,2)</f>
        <v>300.05168400003555</v>
      </c>
      <c r="I34" s="9"/>
      <c r="J34" s="11">
        <f t="shared" si="14"/>
        <v>919.4</v>
      </c>
      <c r="K34" s="12"/>
      <c r="L34" s="10">
        <f t="shared" si="13"/>
        <v>71</v>
      </c>
      <c r="M34" s="9"/>
      <c r="N34" s="13">
        <f t="shared" si="5"/>
        <v>848.4</v>
      </c>
      <c r="O34" s="9"/>
      <c r="P34" s="8">
        <f>POWER(N34-N103,2)</f>
        <v>5.8177440000018121</v>
      </c>
      <c r="Q34" s="9"/>
    </row>
    <row r="35" spans="1:17" ht="15.75" customHeight="1" x14ac:dyDescent="0.2">
      <c r="A35" s="2">
        <v>33</v>
      </c>
      <c r="B35" s="11">
        <f t="shared" si="12"/>
        <v>2375.1999999999998</v>
      </c>
      <c r="C35" s="12"/>
      <c r="D35" s="10">
        <f t="shared" si="11"/>
        <v>5701</v>
      </c>
      <c r="E35" s="9"/>
      <c r="F35" s="13">
        <f t="shared" si="2"/>
        <v>3325.8</v>
      </c>
      <c r="G35" s="9"/>
      <c r="H35" s="8">
        <f>POWER(F35-F103,2)</f>
        <v>300.05168400003555</v>
      </c>
      <c r="I35" s="9"/>
      <c r="J35" s="11">
        <f t="shared" si="14"/>
        <v>919.4</v>
      </c>
      <c r="K35" s="12"/>
      <c r="L35" s="10">
        <f t="shared" si="13"/>
        <v>71</v>
      </c>
      <c r="M35" s="9"/>
      <c r="N35" s="13">
        <f t="shared" si="5"/>
        <v>848.4</v>
      </c>
      <c r="O35" s="9"/>
      <c r="P35" s="8">
        <f>POWER(N35-N103,2)</f>
        <v>5.8177440000018121</v>
      </c>
      <c r="Q35" s="9"/>
    </row>
    <row r="36" spans="1:17" ht="15.75" customHeight="1" x14ac:dyDescent="0.2">
      <c r="A36" s="2">
        <v>34</v>
      </c>
      <c r="B36" s="11">
        <f t="shared" ref="B36:B49" si="15">(2383.4+2399.8)/2</f>
        <v>2391.6000000000004</v>
      </c>
      <c r="C36" s="12"/>
      <c r="D36" s="10">
        <f t="shared" si="11"/>
        <v>5701</v>
      </c>
      <c r="E36" s="9"/>
      <c r="F36" s="13">
        <f t="shared" si="2"/>
        <v>3309.3999999999996</v>
      </c>
      <c r="G36" s="9"/>
      <c r="H36" s="8">
        <f>POWER(F36-F103,2)</f>
        <v>1137.1732840001059</v>
      </c>
      <c r="I36" s="9"/>
      <c r="J36" s="11">
        <f t="shared" si="14"/>
        <v>919.4</v>
      </c>
      <c r="K36" s="12"/>
      <c r="L36" s="10">
        <f t="shared" si="13"/>
        <v>71</v>
      </c>
      <c r="M36" s="9"/>
      <c r="N36" s="13">
        <f t="shared" si="5"/>
        <v>848.4</v>
      </c>
      <c r="O36" s="9"/>
      <c r="P36" s="8">
        <f>POWER(N36-N103,2)</f>
        <v>5.8177440000018121</v>
      </c>
      <c r="Q36" s="9"/>
    </row>
    <row r="37" spans="1:17" ht="15.75" customHeight="1" x14ac:dyDescent="0.2">
      <c r="A37" s="2">
        <v>35</v>
      </c>
      <c r="B37" s="11">
        <f t="shared" si="15"/>
        <v>2391.6000000000004</v>
      </c>
      <c r="C37" s="12"/>
      <c r="D37" s="10">
        <f t="shared" si="11"/>
        <v>5701</v>
      </c>
      <c r="E37" s="9"/>
      <c r="F37" s="13">
        <f t="shared" si="2"/>
        <v>3309.3999999999996</v>
      </c>
      <c r="G37" s="9"/>
      <c r="H37" s="8">
        <f>POWER(F37-F103,2)</f>
        <v>1137.1732840001059</v>
      </c>
      <c r="I37" s="9"/>
      <c r="J37" s="11">
        <f t="shared" si="14"/>
        <v>919.4</v>
      </c>
      <c r="K37" s="12"/>
      <c r="L37" s="10">
        <f t="shared" si="13"/>
        <v>71</v>
      </c>
      <c r="M37" s="9"/>
      <c r="N37" s="13">
        <f t="shared" si="5"/>
        <v>848.4</v>
      </c>
      <c r="O37" s="9"/>
      <c r="P37" s="8">
        <f>POWER(N37-N103,2)</f>
        <v>5.8177440000018121</v>
      </c>
      <c r="Q37" s="9"/>
    </row>
    <row r="38" spans="1:17" ht="15.75" customHeight="1" x14ac:dyDescent="0.2">
      <c r="A38" s="2">
        <v>36</v>
      </c>
      <c r="B38" s="11">
        <f t="shared" si="15"/>
        <v>2391.6000000000004</v>
      </c>
      <c r="C38" s="12"/>
      <c r="D38" s="10">
        <f t="shared" si="11"/>
        <v>5701</v>
      </c>
      <c r="E38" s="9"/>
      <c r="F38" s="13">
        <f t="shared" si="2"/>
        <v>3309.3999999999996</v>
      </c>
      <c r="G38" s="9"/>
      <c r="H38" s="8">
        <f>POWER(F38-F103,2)</f>
        <v>1137.1732840001059</v>
      </c>
      <c r="I38" s="9"/>
      <c r="J38" s="11">
        <f t="shared" si="14"/>
        <v>919.4</v>
      </c>
      <c r="K38" s="12"/>
      <c r="L38" s="10">
        <f t="shared" si="13"/>
        <v>71</v>
      </c>
      <c r="M38" s="9"/>
      <c r="N38" s="13">
        <f t="shared" si="5"/>
        <v>848.4</v>
      </c>
      <c r="O38" s="9"/>
      <c r="P38" s="8">
        <f>POWER(N38-N103,2)</f>
        <v>5.8177440000018121</v>
      </c>
      <c r="Q38" s="9"/>
    </row>
    <row r="39" spans="1:17" ht="15.75" customHeight="1" x14ac:dyDescent="0.2">
      <c r="A39" s="2">
        <v>37</v>
      </c>
      <c r="B39" s="11">
        <f t="shared" si="15"/>
        <v>2391.6000000000004</v>
      </c>
      <c r="C39" s="12"/>
      <c r="D39" s="10">
        <f t="shared" si="11"/>
        <v>5701</v>
      </c>
      <c r="E39" s="9"/>
      <c r="F39" s="13">
        <f t="shared" si="2"/>
        <v>3309.3999999999996</v>
      </c>
      <c r="G39" s="9"/>
      <c r="H39" s="8">
        <f>POWER(F39-F103,2)</f>
        <v>1137.1732840001059</v>
      </c>
      <c r="I39" s="9"/>
      <c r="J39" s="11">
        <f t="shared" si="14"/>
        <v>919.4</v>
      </c>
      <c r="K39" s="12"/>
      <c r="L39" s="10">
        <f t="shared" si="13"/>
        <v>71</v>
      </c>
      <c r="M39" s="9"/>
      <c r="N39" s="13">
        <f t="shared" si="5"/>
        <v>848.4</v>
      </c>
      <c r="O39" s="9"/>
      <c r="P39" s="8">
        <f>POWER(N39-N103,2)</f>
        <v>5.8177440000018121</v>
      </c>
      <c r="Q39" s="9"/>
    </row>
    <row r="40" spans="1:17" ht="15.75" customHeight="1" x14ac:dyDescent="0.2">
      <c r="A40" s="2">
        <v>38</v>
      </c>
      <c r="B40" s="11">
        <f t="shared" si="15"/>
        <v>2391.6000000000004</v>
      </c>
      <c r="C40" s="12"/>
      <c r="D40" s="10">
        <f t="shared" si="11"/>
        <v>5701</v>
      </c>
      <c r="E40" s="9"/>
      <c r="F40" s="13">
        <f t="shared" si="2"/>
        <v>3309.3999999999996</v>
      </c>
      <c r="G40" s="9"/>
      <c r="H40" s="8">
        <f>POWER(F40-F103,2)</f>
        <v>1137.1732840001059</v>
      </c>
      <c r="I40" s="9"/>
      <c r="J40" s="11">
        <f t="shared" si="14"/>
        <v>919.4</v>
      </c>
      <c r="K40" s="12"/>
      <c r="L40" s="10">
        <f t="shared" si="13"/>
        <v>71</v>
      </c>
      <c r="M40" s="9"/>
      <c r="N40" s="13">
        <f t="shared" si="5"/>
        <v>848.4</v>
      </c>
      <c r="O40" s="9"/>
      <c r="P40" s="8">
        <f>POWER(N40-N103,2)</f>
        <v>5.8177440000018121</v>
      </c>
      <c r="Q40" s="9"/>
    </row>
    <row r="41" spans="1:17" ht="15.75" customHeight="1" x14ac:dyDescent="0.2">
      <c r="A41" s="2">
        <v>39</v>
      </c>
      <c r="B41" s="11">
        <f t="shared" si="15"/>
        <v>2391.6000000000004</v>
      </c>
      <c r="C41" s="12"/>
      <c r="D41" s="10">
        <f t="shared" si="11"/>
        <v>5701</v>
      </c>
      <c r="E41" s="9"/>
      <c r="F41" s="13">
        <f t="shared" si="2"/>
        <v>3309.3999999999996</v>
      </c>
      <c r="G41" s="9"/>
      <c r="H41" s="8">
        <f>POWER(F41-F103,2)</f>
        <v>1137.1732840001059</v>
      </c>
      <c r="I41" s="9"/>
      <c r="J41" s="11">
        <f t="shared" si="14"/>
        <v>919.4</v>
      </c>
      <c r="K41" s="12"/>
      <c r="L41" s="10">
        <f t="shared" si="13"/>
        <v>71</v>
      </c>
      <c r="M41" s="9"/>
      <c r="N41" s="13">
        <f t="shared" si="5"/>
        <v>848.4</v>
      </c>
      <c r="O41" s="9"/>
      <c r="P41" s="8">
        <f>POWER(N41-N103,2)</f>
        <v>5.8177440000018121</v>
      </c>
      <c r="Q41" s="9"/>
    </row>
    <row r="42" spans="1:17" ht="15.75" customHeight="1" x14ac:dyDescent="0.2">
      <c r="A42" s="2">
        <v>40</v>
      </c>
      <c r="B42" s="11">
        <f t="shared" si="15"/>
        <v>2391.6000000000004</v>
      </c>
      <c r="C42" s="12"/>
      <c r="D42" s="10">
        <f t="shared" si="11"/>
        <v>5701</v>
      </c>
      <c r="E42" s="9"/>
      <c r="F42" s="13">
        <f t="shared" si="2"/>
        <v>3309.3999999999996</v>
      </c>
      <c r="G42" s="9"/>
      <c r="H42" s="8">
        <f>POWER(F42-F103,2)</f>
        <v>1137.1732840001059</v>
      </c>
      <c r="I42" s="9"/>
      <c r="J42" s="11">
        <f t="shared" si="14"/>
        <v>919.4</v>
      </c>
      <c r="K42" s="12"/>
      <c r="L42" s="10">
        <f t="shared" si="13"/>
        <v>71</v>
      </c>
      <c r="M42" s="9"/>
      <c r="N42" s="13">
        <f t="shared" si="5"/>
        <v>848.4</v>
      </c>
      <c r="O42" s="9"/>
      <c r="P42" s="8">
        <f>POWER(N42-N103,2)</f>
        <v>5.8177440000018121</v>
      </c>
      <c r="Q42" s="9"/>
    </row>
    <row r="43" spans="1:17" ht="15.75" customHeight="1" x14ac:dyDescent="0.2">
      <c r="A43" s="2">
        <v>41</v>
      </c>
      <c r="B43" s="11">
        <f t="shared" si="15"/>
        <v>2391.6000000000004</v>
      </c>
      <c r="C43" s="12"/>
      <c r="D43" s="10">
        <f t="shared" si="11"/>
        <v>5701</v>
      </c>
      <c r="E43" s="9"/>
      <c r="F43" s="13">
        <f t="shared" si="2"/>
        <v>3309.3999999999996</v>
      </c>
      <c r="G43" s="9"/>
      <c r="H43" s="8">
        <f>POWER(F43-F103,2)</f>
        <v>1137.1732840001059</v>
      </c>
      <c r="I43" s="9"/>
      <c r="J43" s="11">
        <f t="shared" si="14"/>
        <v>919.4</v>
      </c>
      <c r="K43" s="12"/>
      <c r="L43" s="10">
        <f t="shared" si="13"/>
        <v>71</v>
      </c>
      <c r="M43" s="9"/>
      <c r="N43" s="13">
        <f t="shared" si="5"/>
        <v>848.4</v>
      </c>
      <c r="O43" s="9"/>
      <c r="P43" s="8">
        <f>POWER(N43-N103,2)</f>
        <v>5.8177440000018121</v>
      </c>
      <c r="Q43" s="9"/>
    </row>
    <row r="44" spans="1:17" ht="15.75" customHeight="1" x14ac:dyDescent="0.2">
      <c r="A44" s="2">
        <v>42</v>
      </c>
      <c r="B44" s="11">
        <f t="shared" si="15"/>
        <v>2391.6000000000004</v>
      </c>
      <c r="C44" s="12"/>
      <c r="D44" s="10">
        <f t="shared" si="11"/>
        <v>5701</v>
      </c>
      <c r="E44" s="9"/>
      <c r="F44" s="13">
        <f t="shared" si="2"/>
        <v>3309.3999999999996</v>
      </c>
      <c r="G44" s="9"/>
      <c r="H44" s="8">
        <f>POWER(F44-F103,2)</f>
        <v>1137.1732840001059</v>
      </c>
      <c r="I44" s="9"/>
      <c r="J44" s="11">
        <f t="shared" si="14"/>
        <v>919.4</v>
      </c>
      <c r="K44" s="12"/>
      <c r="L44" s="10">
        <f t="shared" si="13"/>
        <v>71</v>
      </c>
      <c r="M44" s="9"/>
      <c r="N44" s="13">
        <f t="shared" si="5"/>
        <v>848.4</v>
      </c>
      <c r="O44" s="9"/>
      <c r="P44" s="8">
        <f>POWER(N44-N103,2)</f>
        <v>5.8177440000018121</v>
      </c>
      <c r="Q44" s="9"/>
    </row>
    <row r="45" spans="1:17" ht="15.75" customHeight="1" x14ac:dyDescent="0.2">
      <c r="A45" s="2">
        <v>43</v>
      </c>
      <c r="B45" s="11">
        <f t="shared" si="15"/>
        <v>2391.6000000000004</v>
      </c>
      <c r="C45" s="12"/>
      <c r="D45" s="10">
        <f t="shared" si="11"/>
        <v>5701</v>
      </c>
      <c r="E45" s="9"/>
      <c r="F45" s="13">
        <f t="shared" si="2"/>
        <v>3309.3999999999996</v>
      </c>
      <c r="G45" s="9"/>
      <c r="H45" s="8">
        <f>POWER(F45-F103,2)</f>
        <v>1137.1732840001059</v>
      </c>
      <c r="I45" s="9"/>
      <c r="J45" s="11">
        <f t="shared" si="14"/>
        <v>919.4</v>
      </c>
      <c r="K45" s="12"/>
      <c r="L45" s="10">
        <f t="shared" si="13"/>
        <v>71</v>
      </c>
      <c r="M45" s="9"/>
      <c r="N45" s="13">
        <f t="shared" si="5"/>
        <v>848.4</v>
      </c>
      <c r="O45" s="9"/>
      <c r="P45" s="8">
        <f>POWER(N45-N103,2)</f>
        <v>5.8177440000018121</v>
      </c>
      <c r="Q45" s="9"/>
    </row>
    <row r="46" spans="1:17" ht="15.75" customHeight="1" x14ac:dyDescent="0.2">
      <c r="A46" s="2">
        <v>44</v>
      </c>
      <c r="B46" s="11">
        <f t="shared" si="15"/>
        <v>2391.6000000000004</v>
      </c>
      <c r="C46" s="12"/>
      <c r="D46" s="10">
        <f t="shared" si="11"/>
        <v>5701</v>
      </c>
      <c r="E46" s="9"/>
      <c r="F46" s="13">
        <f t="shared" si="2"/>
        <v>3309.3999999999996</v>
      </c>
      <c r="G46" s="9"/>
      <c r="H46" s="8">
        <f>POWER(F46-F103,2)</f>
        <v>1137.1732840001059</v>
      </c>
      <c r="I46" s="9"/>
      <c r="J46" s="11">
        <f t="shared" si="14"/>
        <v>919.4</v>
      </c>
      <c r="K46" s="12"/>
      <c r="L46" s="10">
        <f t="shared" si="13"/>
        <v>71</v>
      </c>
      <c r="M46" s="9"/>
      <c r="N46" s="13">
        <f t="shared" si="5"/>
        <v>848.4</v>
      </c>
      <c r="O46" s="9"/>
      <c r="P46" s="8">
        <f>POWER(N46-N1036,2)</f>
        <v>719782.55999999994</v>
      </c>
      <c r="Q46" s="9"/>
    </row>
    <row r="47" spans="1:17" ht="15.75" customHeight="1" x14ac:dyDescent="0.2">
      <c r="A47" s="2">
        <v>45</v>
      </c>
      <c r="B47" s="11">
        <f t="shared" si="15"/>
        <v>2391.6000000000004</v>
      </c>
      <c r="C47" s="12"/>
      <c r="D47" s="10">
        <f t="shared" si="11"/>
        <v>5701</v>
      </c>
      <c r="E47" s="9"/>
      <c r="F47" s="13">
        <f t="shared" si="2"/>
        <v>3309.3999999999996</v>
      </c>
      <c r="G47" s="9"/>
      <c r="H47" s="8">
        <f>POWER(F47-F103,2)</f>
        <v>1137.1732840001059</v>
      </c>
      <c r="I47" s="9"/>
      <c r="J47" s="11">
        <f t="shared" si="14"/>
        <v>919.4</v>
      </c>
      <c r="K47" s="12"/>
      <c r="L47" s="10">
        <f t="shared" ref="L47:L56" si="16">(71.6+72.8)/2</f>
        <v>72.199999999999989</v>
      </c>
      <c r="M47" s="9"/>
      <c r="N47" s="13">
        <f t="shared" si="5"/>
        <v>847.2</v>
      </c>
      <c r="O47" s="9"/>
      <c r="P47" s="8">
        <f>POWER(N47-N103,2)</f>
        <v>13.046544000002221</v>
      </c>
      <c r="Q47" s="9"/>
    </row>
    <row r="48" spans="1:17" ht="15.75" customHeight="1" x14ac:dyDescent="0.2">
      <c r="A48" s="2">
        <v>46</v>
      </c>
      <c r="B48" s="11">
        <f t="shared" si="15"/>
        <v>2391.6000000000004</v>
      </c>
      <c r="C48" s="12"/>
      <c r="D48" s="10">
        <f t="shared" si="11"/>
        <v>5701</v>
      </c>
      <c r="E48" s="9"/>
      <c r="F48" s="13">
        <f t="shared" si="2"/>
        <v>3309.3999999999996</v>
      </c>
      <c r="G48" s="9"/>
      <c r="H48" s="8">
        <f>POWER(F48-F103,2)</f>
        <v>1137.1732840001059</v>
      </c>
      <c r="I48" s="9"/>
      <c r="J48" s="11">
        <f t="shared" si="14"/>
        <v>919.4</v>
      </c>
      <c r="K48" s="12"/>
      <c r="L48" s="10">
        <f t="shared" si="16"/>
        <v>72.199999999999989</v>
      </c>
      <c r="M48" s="9"/>
      <c r="N48" s="13">
        <f t="shared" si="5"/>
        <v>847.2</v>
      </c>
      <c r="O48" s="9"/>
      <c r="P48" s="8">
        <f>POWER(N48-N103,2)</f>
        <v>13.046544000002221</v>
      </c>
      <c r="Q48" s="9"/>
    </row>
    <row r="49" spans="1:17" ht="15.75" customHeight="1" x14ac:dyDescent="0.2">
      <c r="A49" s="2">
        <v>47</v>
      </c>
      <c r="B49" s="11">
        <f t="shared" si="15"/>
        <v>2391.6000000000004</v>
      </c>
      <c r="C49" s="12"/>
      <c r="D49" s="10">
        <f t="shared" ref="D49:D72" si="17">(5727.2+5779.6)/2</f>
        <v>5753.4</v>
      </c>
      <c r="E49" s="9"/>
      <c r="F49" s="13">
        <f t="shared" si="2"/>
        <v>3361.7999999999993</v>
      </c>
      <c r="G49" s="9"/>
      <c r="H49" s="8">
        <f>POWER(F49-F103,2)</f>
        <v>348.86768399992769</v>
      </c>
      <c r="I49" s="9"/>
      <c r="J49" s="11">
        <f t="shared" si="14"/>
        <v>919.4</v>
      </c>
      <c r="K49" s="12"/>
      <c r="L49" s="10">
        <f t="shared" si="16"/>
        <v>72.199999999999989</v>
      </c>
      <c r="M49" s="9"/>
      <c r="N49" s="13">
        <f t="shared" si="5"/>
        <v>847.2</v>
      </c>
      <c r="O49" s="9"/>
      <c r="P49" s="8">
        <f>POWER(N49-N103,2)</f>
        <v>13.046544000002221</v>
      </c>
      <c r="Q49" s="9"/>
    </row>
    <row r="50" spans="1:17" ht="15.75" customHeight="1" x14ac:dyDescent="0.2">
      <c r="A50" s="2">
        <v>48</v>
      </c>
      <c r="B50" s="11">
        <f t="shared" ref="B50:B75" si="18">(2399.8+2416.2)/2</f>
        <v>2408</v>
      </c>
      <c r="C50" s="12"/>
      <c r="D50" s="10">
        <f t="shared" si="17"/>
        <v>5753.4</v>
      </c>
      <c r="E50" s="9"/>
      <c r="F50" s="13">
        <f t="shared" si="2"/>
        <v>3345.3999999999996</v>
      </c>
      <c r="G50" s="9"/>
      <c r="H50" s="8">
        <f>POWER(F50-F103,2)</f>
        <v>5.1892839999928402</v>
      </c>
      <c r="I50" s="9"/>
      <c r="J50" s="11">
        <f t="shared" si="14"/>
        <v>919.4</v>
      </c>
      <c r="K50" s="12"/>
      <c r="L50" s="10">
        <f t="shared" si="16"/>
        <v>72.199999999999989</v>
      </c>
      <c r="M50" s="9"/>
      <c r="N50" s="13">
        <f t="shared" si="5"/>
        <v>847.2</v>
      </c>
      <c r="O50" s="9"/>
      <c r="P50" s="8">
        <f>POWER(N50-N103,2)</f>
        <v>13.046544000002221</v>
      </c>
      <c r="Q50" s="9"/>
    </row>
    <row r="51" spans="1:17" ht="15.75" customHeight="1" x14ac:dyDescent="0.2">
      <c r="A51" s="2">
        <v>49</v>
      </c>
      <c r="B51" s="11">
        <f t="shared" si="18"/>
        <v>2408</v>
      </c>
      <c r="C51" s="12"/>
      <c r="D51" s="10">
        <f t="shared" si="17"/>
        <v>5753.4</v>
      </c>
      <c r="E51" s="9"/>
      <c r="F51" s="13">
        <f t="shared" si="2"/>
        <v>3345.3999999999996</v>
      </c>
      <c r="G51" s="9"/>
      <c r="H51" s="8">
        <f>POWER(F51-F103,2)</f>
        <v>5.1892839999928402</v>
      </c>
      <c r="I51" s="9"/>
      <c r="J51" s="11">
        <f t="shared" si="14"/>
        <v>919.4</v>
      </c>
      <c r="K51" s="12"/>
      <c r="L51" s="10">
        <f t="shared" si="16"/>
        <v>72.199999999999989</v>
      </c>
      <c r="M51" s="9"/>
      <c r="N51" s="13">
        <f t="shared" si="5"/>
        <v>847.2</v>
      </c>
      <c r="O51" s="9"/>
      <c r="P51" s="8">
        <f>POWER(N51-N103,2)</f>
        <v>13.046544000002221</v>
      </c>
      <c r="Q51" s="9"/>
    </row>
    <row r="52" spans="1:17" ht="15.75" customHeight="1" x14ac:dyDescent="0.2">
      <c r="A52" s="2">
        <v>50</v>
      </c>
      <c r="B52" s="11">
        <f t="shared" si="18"/>
        <v>2408</v>
      </c>
      <c r="C52" s="12"/>
      <c r="D52" s="10">
        <f t="shared" si="17"/>
        <v>5753.4</v>
      </c>
      <c r="E52" s="9"/>
      <c r="F52" s="13">
        <f t="shared" si="2"/>
        <v>3345.3999999999996</v>
      </c>
      <c r="G52" s="9"/>
      <c r="H52" s="8">
        <f>POWER(F52-F103,2)</f>
        <v>5.1892839999928402</v>
      </c>
      <c r="I52" s="9"/>
      <c r="J52" s="11">
        <f t="shared" si="14"/>
        <v>919.4</v>
      </c>
      <c r="K52" s="12"/>
      <c r="L52" s="10">
        <f t="shared" si="16"/>
        <v>72.199999999999989</v>
      </c>
      <c r="M52" s="9"/>
      <c r="N52" s="13">
        <f t="shared" si="5"/>
        <v>847.2</v>
      </c>
      <c r="O52" s="9"/>
      <c r="P52" s="8">
        <f>POWER(N52-N103,2)</f>
        <v>13.046544000002221</v>
      </c>
      <c r="Q52" s="9"/>
    </row>
    <row r="53" spans="1:17" ht="15.75" customHeight="1" x14ac:dyDescent="0.2">
      <c r="A53" s="2">
        <v>51</v>
      </c>
      <c r="B53" s="11">
        <f t="shared" si="18"/>
        <v>2408</v>
      </c>
      <c r="C53" s="12"/>
      <c r="D53" s="10">
        <f t="shared" si="17"/>
        <v>5753.4</v>
      </c>
      <c r="E53" s="9"/>
      <c r="F53" s="13">
        <f t="shared" si="2"/>
        <v>3345.3999999999996</v>
      </c>
      <c r="G53" s="9"/>
      <c r="H53" s="8">
        <f>POWER(F53-F103,2)</f>
        <v>5.1892839999928402</v>
      </c>
      <c r="I53" s="9"/>
      <c r="J53" s="11">
        <f t="shared" si="14"/>
        <v>919.4</v>
      </c>
      <c r="K53" s="12"/>
      <c r="L53" s="10">
        <f t="shared" si="16"/>
        <v>72.199999999999989</v>
      </c>
      <c r="M53" s="9"/>
      <c r="N53" s="13">
        <f t="shared" si="5"/>
        <v>847.2</v>
      </c>
      <c r="O53" s="9"/>
      <c r="P53" s="8">
        <f>POWER(N53-N103,2)</f>
        <v>13.046544000002221</v>
      </c>
      <c r="Q53" s="9"/>
    </row>
    <row r="54" spans="1:17" ht="15.75" customHeight="1" x14ac:dyDescent="0.2">
      <c r="A54" s="2">
        <v>52</v>
      </c>
      <c r="B54" s="11">
        <f t="shared" si="18"/>
        <v>2408</v>
      </c>
      <c r="C54" s="12"/>
      <c r="D54" s="10">
        <f t="shared" si="17"/>
        <v>5753.4</v>
      </c>
      <c r="E54" s="9"/>
      <c r="F54" s="13">
        <f t="shared" si="2"/>
        <v>3345.3999999999996</v>
      </c>
      <c r="G54" s="9"/>
      <c r="H54" s="8">
        <f>POWER(F54-F103,2)</f>
        <v>5.1892839999928402</v>
      </c>
      <c r="I54" s="9"/>
      <c r="J54" s="11">
        <f t="shared" si="14"/>
        <v>919.4</v>
      </c>
      <c r="K54" s="12"/>
      <c r="L54" s="10">
        <f t="shared" si="16"/>
        <v>72.199999999999989</v>
      </c>
      <c r="M54" s="9"/>
      <c r="N54" s="13">
        <f t="shared" si="5"/>
        <v>847.2</v>
      </c>
      <c r="O54" s="9"/>
      <c r="P54" s="8">
        <f>POWER(N54-N103,2)</f>
        <v>13.046544000002221</v>
      </c>
      <c r="Q54" s="9"/>
    </row>
    <row r="55" spans="1:17" ht="15.75" customHeight="1" x14ac:dyDescent="0.2">
      <c r="A55" s="2">
        <v>53</v>
      </c>
      <c r="B55" s="11">
        <f t="shared" si="18"/>
        <v>2408</v>
      </c>
      <c r="C55" s="12"/>
      <c r="D55" s="10">
        <f t="shared" si="17"/>
        <v>5753.4</v>
      </c>
      <c r="E55" s="9"/>
      <c r="F55" s="13">
        <f t="shared" si="2"/>
        <v>3345.3999999999996</v>
      </c>
      <c r="G55" s="9"/>
      <c r="H55" s="8">
        <f>POWER(F55-F103,2)</f>
        <v>5.1892839999928402</v>
      </c>
      <c r="I55" s="9"/>
      <c r="J55" s="11">
        <f t="shared" si="14"/>
        <v>919.4</v>
      </c>
      <c r="K55" s="12"/>
      <c r="L55" s="10">
        <f t="shared" si="16"/>
        <v>72.199999999999989</v>
      </c>
      <c r="M55" s="9"/>
      <c r="N55" s="13">
        <f t="shared" si="5"/>
        <v>847.2</v>
      </c>
      <c r="O55" s="9"/>
      <c r="P55" s="8">
        <f>POWER(N55-N103,2)</f>
        <v>13.046544000002221</v>
      </c>
      <c r="Q55" s="9"/>
    </row>
    <row r="56" spans="1:17" ht="15.75" customHeight="1" x14ac:dyDescent="0.2">
      <c r="A56" s="2">
        <v>54</v>
      </c>
      <c r="B56" s="11">
        <f t="shared" si="18"/>
        <v>2408</v>
      </c>
      <c r="C56" s="12"/>
      <c r="D56" s="10">
        <f t="shared" si="17"/>
        <v>5753.4</v>
      </c>
      <c r="E56" s="9"/>
      <c r="F56" s="13">
        <f t="shared" si="2"/>
        <v>3345.3999999999996</v>
      </c>
      <c r="G56" s="9"/>
      <c r="H56" s="8">
        <f>POWER(F56-F103,2)</f>
        <v>5.1892839999928402</v>
      </c>
      <c r="I56" s="9"/>
      <c r="J56" s="11">
        <f t="shared" si="14"/>
        <v>919.4</v>
      </c>
      <c r="K56" s="12"/>
      <c r="L56" s="10">
        <f t="shared" si="16"/>
        <v>72.199999999999989</v>
      </c>
      <c r="M56" s="9"/>
      <c r="N56" s="13">
        <f t="shared" si="5"/>
        <v>847.2</v>
      </c>
      <c r="O56" s="9"/>
      <c r="P56" s="8">
        <f>POWER(N56-N103,2)</f>
        <v>13.046544000002221</v>
      </c>
      <c r="Q56" s="9"/>
    </row>
    <row r="57" spans="1:17" ht="15.75" customHeight="1" x14ac:dyDescent="0.2">
      <c r="A57" s="2">
        <v>55</v>
      </c>
      <c r="B57" s="11">
        <f t="shared" si="18"/>
        <v>2408</v>
      </c>
      <c r="C57" s="12"/>
      <c r="D57" s="10">
        <f t="shared" si="17"/>
        <v>5753.4</v>
      </c>
      <c r="E57" s="9"/>
      <c r="F57" s="13">
        <f t="shared" si="2"/>
        <v>3345.3999999999996</v>
      </c>
      <c r="G57" s="9"/>
      <c r="H57" s="8">
        <f>POWER(F57-F103,2)</f>
        <v>5.1892839999928402</v>
      </c>
      <c r="I57" s="9"/>
      <c r="J57" s="11">
        <f t="shared" si="14"/>
        <v>919.4</v>
      </c>
      <c r="K57" s="12"/>
      <c r="L57" s="10">
        <f t="shared" ref="L57:L69" si="19">(72.8+74)/2</f>
        <v>73.400000000000006</v>
      </c>
      <c r="M57" s="9"/>
      <c r="N57" s="13">
        <f t="shared" si="5"/>
        <v>846</v>
      </c>
      <c r="O57" s="9"/>
      <c r="P57" s="8">
        <f>POWER(N57-N103,2)</f>
        <v>23.155344000003396</v>
      </c>
      <c r="Q57" s="9"/>
    </row>
    <row r="58" spans="1:17" ht="15.75" customHeight="1" x14ac:dyDescent="0.2">
      <c r="A58" s="2">
        <v>56</v>
      </c>
      <c r="B58" s="11">
        <f t="shared" si="18"/>
        <v>2408</v>
      </c>
      <c r="C58" s="12"/>
      <c r="D58" s="10">
        <f t="shared" si="17"/>
        <v>5753.4</v>
      </c>
      <c r="E58" s="9"/>
      <c r="F58" s="13">
        <f t="shared" si="2"/>
        <v>3345.3999999999996</v>
      </c>
      <c r="G58" s="9"/>
      <c r="H58" s="8">
        <f>POWER(F58-F103,2)</f>
        <v>5.1892839999928402</v>
      </c>
      <c r="I58" s="9"/>
      <c r="J58" s="11">
        <f t="shared" si="14"/>
        <v>919.4</v>
      </c>
      <c r="K58" s="12"/>
      <c r="L58" s="10">
        <f t="shared" si="19"/>
        <v>73.400000000000006</v>
      </c>
      <c r="M58" s="9"/>
      <c r="N58" s="13">
        <f t="shared" si="5"/>
        <v>846</v>
      </c>
      <c r="O58" s="9"/>
      <c r="P58" s="8">
        <f>POWER(N58-N103,2)</f>
        <v>23.155344000003396</v>
      </c>
      <c r="Q58" s="9"/>
    </row>
    <row r="59" spans="1:17" ht="15.75" customHeight="1" x14ac:dyDescent="0.2">
      <c r="A59" s="2">
        <v>57</v>
      </c>
      <c r="B59" s="11">
        <f t="shared" si="18"/>
        <v>2408</v>
      </c>
      <c r="C59" s="12"/>
      <c r="D59" s="10">
        <f t="shared" si="17"/>
        <v>5753.4</v>
      </c>
      <c r="E59" s="9"/>
      <c r="F59" s="13">
        <f t="shared" si="2"/>
        <v>3345.3999999999996</v>
      </c>
      <c r="G59" s="9"/>
      <c r="H59" s="8">
        <f>POWER(F59-F103,2)</f>
        <v>5.1892839999928402</v>
      </c>
      <c r="I59" s="9"/>
      <c r="J59" s="11">
        <f t="shared" si="14"/>
        <v>919.4</v>
      </c>
      <c r="K59" s="12"/>
      <c r="L59" s="10">
        <f t="shared" si="19"/>
        <v>73.400000000000006</v>
      </c>
      <c r="M59" s="9"/>
      <c r="N59" s="13">
        <f t="shared" si="5"/>
        <v>846</v>
      </c>
      <c r="O59" s="9"/>
      <c r="P59" s="8">
        <f>POWER(N59-N103,2)</f>
        <v>23.155344000003396</v>
      </c>
      <c r="Q59" s="9"/>
    </row>
    <row r="60" spans="1:17" ht="15.75" customHeight="1" x14ac:dyDescent="0.2">
      <c r="A60" s="2">
        <v>58</v>
      </c>
      <c r="B60" s="11">
        <f t="shared" si="18"/>
        <v>2408</v>
      </c>
      <c r="C60" s="12"/>
      <c r="D60" s="10">
        <f t="shared" si="17"/>
        <v>5753.4</v>
      </c>
      <c r="E60" s="9"/>
      <c r="F60" s="13">
        <f t="shared" si="2"/>
        <v>3345.3999999999996</v>
      </c>
      <c r="G60" s="9"/>
      <c r="H60" s="8">
        <f>POWER(F60-F103,2)</f>
        <v>5.1892839999928402</v>
      </c>
      <c r="I60" s="9"/>
      <c r="J60" s="11">
        <f t="shared" si="14"/>
        <v>919.4</v>
      </c>
      <c r="K60" s="12"/>
      <c r="L60" s="10">
        <f t="shared" si="19"/>
        <v>73.400000000000006</v>
      </c>
      <c r="M60" s="9"/>
      <c r="N60" s="13">
        <f t="shared" si="5"/>
        <v>846</v>
      </c>
      <c r="O60" s="9"/>
      <c r="P60" s="8">
        <f>POWER(N60-N103,2)</f>
        <v>23.155344000003396</v>
      </c>
      <c r="Q60" s="9"/>
    </row>
    <row r="61" spans="1:17" ht="15.75" customHeight="1" x14ac:dyDescent="0.2">
      <c r="A61" s="2">
        <v>59</v>
      </c>
      <c r="B61" s="11">
        <f t="shared" si="18"/>
        <v>2408</v>
      </c>
      <c r="C61" s="12"/>
      <c r="D61" s="10">
        <f t="shared" si="17"/>
        <v>5753.4</v>
      </c>
      <c r="E61" s="9"/>
      <c r="F61" s="13">
        <f t="shared" si="2"/>
        <v>3345.3999999999996</v>
      </c>
      <c r="G61" s="9"/>
      <c r="H61" s="8">
        <f>POWER(F61-F103,2)</f>
        <v>5.1892839999928402</v>
      </c>
      <c r="I61" s="9"/>
      <c r="J61" s="11">
        <f t="shared" si="14"/>
        <v>919.4</v>
      </c>
      <c r="K61" s="12"/>
      <c r="L61" s="10">
        <f t="shared" si="19"/>
        <v>73.400000000000006</v>
      </c>
      <c r="M61" s="9"/>
      <c r="N61" s="13">
        <f t="shared" si="5"/>
        <v>846</v>
      </c>
      <c r="O61" s="9"/>
      <c r="P61" s="8">
        <f>POWER(N61-N103,2)</f>
        <v>23.155344000003396</v>
      </c>
      <c r="Q61" s="9"/>
    </row>
    <row r="62" spans="1:17" ht="15.75" customHeight="1" x14ac:dyDescent="0.2">
      <c r="A62" s="2">
        <v>60</v>
      </c>
      <c r="B62" s="11">
        <f t="shared" si="18"/>
        <v>2408</v>
      </c>
      <c r="C62" s="12"/>
      <c r="D62" s="10">
        <f t="shared" si="17"/>
        <v>5753.4</v>
      </c>
      <c r="E62" s="9"/>
      <c r="F62" s="13">
        <f t="shared" si="2"/>
        <v>3345.3999999999996</v>
      </c>
      <c r="G62" s="9"/>
      <c r="H62" s="8">
        <f>POWER(F62-F103,2)</f>
        <v>5.1892839999928402</v>
      </c>
      <c r="I62" s="9"/>
      <c r="J62" s="11">
        <f t="shared" si="14"/>
        <v>919.4</v>
      </c>
      <c r="K62" s="12"/>
      <c r="L62" s="10">
        <f t="shared" si="19"/>
        <v>73.400000000000006</v>
      </c>
      <c r="M62" s="9"/>
      <c r="N62" s="13">
        <f t="shared" si="5"/>
        <v>846</v>
      </c>
      <c r="O62" s="9"/>
      <c r="P62" s="8">
        <f>POWER(N62-N103,2)</f>
        <v>23.155344000003396</v>
      </c>
      <c r="Q62" s="9"/>
    </row>
    <row r="63" spans="1:17" ht="15.75" customHeight="1" x14ac:dyDescent="0.2">
      <c r="A63" s="2">
        <v>61</v>
      </c>
      <c r="B63" s="11">
        <f t="shared" si="18"/>
        <v>2408</v>
      </c>
      <c r="C63" s="12"/>
      <c r="D63" s="10">
        <f t="shared" si="17"/>
        <v>5753.4</v>
      </c>
      <c r="E63" s="9"/>
      <c r="F63" s="13">
        <f t="shared" si="2"/>
        <v>3345.3999999999996</v>
      </c>
      <c r="G63" s="9"/>
      <c r="H63" s="8">
        <f>POWER(F63-F103,2)</f>
        <v>5.1892839999928402</v>
      </c>
      <c r="I63" s="9"/>
      <c r="J63" s="11">
        <f t="shared" ref="J63:J86" si="20">(927.4+943.4)/2</f>
        <v>935.4</v>
      </c>
      <c r="K63" s="12"/>
      <c r="L63" s="10">
        <f t="shared" si="19"/>
        <v>73.400000000000006</v>
      </c>
      <c r="M63" s="9"/>
      <c r="N63" s="13">
        <f t="shared" si="5"/>
        <v>862</v>
      </c>
      <c r="O63" s="9"/>
      <c r="P63" s="8">
        <f>POWER(N63-N103,2)</f>
        <v>125.1713439999921</v>
      </c>
      <c r="Q63" s="9"/>
    </row>
    <row r="64" spans="1:17" ht="15.75" customHeight="1" x14ac:dyDescent="0.2">
      <c r="A64" s="2">
        <v>62</v>
      </c>
      <c r="B64" s="11">
        <f t="shared" si="18"/>
        <v>2408</v>
      </c>
      <c r="C64" s="12"/>
      <c r="D64" s="10">
        <f t="shared" si="17"/>
        <v>5753.4</v>
      </c>
      <c r="E64" s="9"/>
      <c r="F64" s="13">
        <f t="shared" si="2"/>
        <v>3345.3999999999996</v>
      </c>
      <c r="G64" s="9"/>
      <c r="H64" s="8">
        <f>POWER(F64-F103,2)</f>
        <v>5.1892839999928402</v>
      </c>
      <c r="I64" s="9"/>
      <c r="J64" s="11">
        <f t="shared" si="20"/>
        <v>935.4</v>
      </c>
      <c r="K64" s="12"/>
      <c r="L64" s="10">
        <f t="shared" si="19"/>
        <v>73.400000000000006</v>
      </c>
      <c r="M64" s="9"/>
      <c r="N64" s="13">
        <f t="shared" si="5"/>
        <v>862</v>
      </c>
      <c r="O64" s="9"/>
      <c r="P64" s="8">
        <f>POWER(N64-N103,2)</f>
        <v>125.1713439999921</v>
      </c>
      <c r="Q64" s="9"/>
    </row>
    <row r="65" spans="1:17" ht="15.75" customHeight="1" x14ac:dyDescent="0.2">
      <c r="A65" s="2">
        <v>63</v>
      </c>
      <c r="B65" s="11">
        <f t="shared" si="18"/>
        <v>2408</v>
      </c>
      <c r="C65" s="12"/>
      <c r="D65" s="10">
        <f t="shared" si="17"/>
        <v>5753.4</v>
      </c>
      <c r="E65" s="9"/>
      <c r="F65" s="13">
        <f t="shared" si="2"/>
        <v>3345.3999999999996</v>
      </c>
      <c r="G65" s="9"/>
      <c r="H65" s="8">
        <f>POWER(F65-F103,2)</f>
        <v>5.1892839999928402</v>
      </c>
      <c r="I65" s="9"/>
      <c r="J65" s="11">
        <f t="shared" si="20"/>
        <v>935.4</v>
      </c>
      <c r="K65" s="12"/>
      <c r="L65" s="10">
        <f t="shared" si="19"/>
        <v>73.400000000000006</v>
      </c>
      <c r="M65" s="9"/>
      <c r="N65" s="13">
        <f t="shared" si="5"/>
        <v>862</v>
      </c>
      <c r="O65" s="9"/>
      <c r="P65" s="8">
        <f>POWER(N65-N103,2)</f>
        <v>125.1713439999921</v>
      </c>
      <c r="Q65" s="9"/>
    </row>
    <row r="66" spans="1:17" ht="15.75" customHeight="1" x14ac:dyDescent="0.2">
      <c r="A66" s="2">
        <v>64</v>
      </c>
      <c r="B66" s="11">
        <f t="shared" si="18"/>
        <v>2408</v>
      </c>
      <c r="C66" s="12"/>
      <c r="D66" s="10">
        <f t="shared" si="17"/>
        <v>5753.4</v>
      </c>
      <c r="E66" s="9"/>
      <c r="F66" s="13">
        <f t="shared" si="2"/>
        <v>3345.3999999999996</v>
      </c>
      <c r="G66" s="9"/>
      <c r="H66" s="8">
        <f>POWER(F66-F103,2)</f>
        <v>5.1892839999928402</v>
      </c>
      <c r="I66" s="9"/>
      <c r="J66" s="11">
        <f t="shared" si="20"/>
        <v>935.4</v>
      </c>
      <c r="K66" s="12"/>
      <c r="L66" s="10">
        <f t="shared" si="19"/>
        <v>73.400000000000006</v>
      </c>
      <c r="M66" s="9"/>
      <c r="N66" s="13">
        <f t="shared" si="5"/>
        <v>862</v>
      </c>
      <c r="O66" s="9"/>
      <c r="P66" s="8">
        <f>POWER(N66-N103,2)</f>
        <v>125.1713439999921</v>
      </c>
      <c r="Q66" s="9"/>
    </row>
    <row r="67" spans="1:17" ht="15.75" customHeight="1" x14ac:dyDescent="0.2">
      <c r="A67" s="2">
        <v>65</v>
      </c>
      <c r="B67" s="11">
        <f t="shared" si="18"/>
        <v>2408</v>
      </c>
      <c r="C67" s="12"/>
      <c r="D67" s="10">
        <f t="shared" si="17"/>
        <v>5753.4</v>
      </c>
      <c r="E67" s="9"/>
      <c r="F67" s="13">
        <f t="shared" si="2"/>
        <v>3345.3999999999996</v>
      </c>
      <c r="G67" s="9"/>
      <c r="H67" s="8">
        <f>POWER(F67-F103,2)</f>
        <v>5.1892839999928402</v>
      </c>
      <c r="I67" s="9"/>
      <c r="J67" s="11">
        <f t="shared" si="20"/>
        <v>935.4</v>
      </c>
      <c r="K67" s="12"/>
      <c r="L67" s="10">
        <f t="shared" si="19"/>
        <v>73.400000000000006</v>
      </c>
      <c r="M67" s="9"/>
      <c r="N67" s="13">
        <f t="shared" si="5"/>
        <v>862</v>
      </c>
      <c r="O67" s="9"/>
      <c r="P67" s="8">
        <f>POWER(N67-N103,2)</f>
        <v>125.1713439999921</v>
      </c>
      <c r="Q67" s="9"/>
    </row>
    <row r="68" spans="1:17" ht="15.75" customHeight="1" x14ac:dyDescent="0.2">
      <c r="A68" s="2">
        <v>66</v>
      </c>
      <c r="B68" s="11">
        <f t="shared" si="18"/>
        <v>2408</v>
      </c>
      <c r="C68" s="12"/>
      <c r="D68" s="10">
        <f t="shared" si="17"/>
        <v>5753.4</v>
      </c>
      <c r="E68" s="9"/>
      <c r="F68" s="13">
        <f t="shared" si="2"/>
        <v>3345.3999999999996</v>
      </c>
      <c r="G68" s="9"/>
      <c r="H68" s="8">
        <f>POWER(F68-F103,2)</f>
        <v>5.1892839999928402</v>
      </c>
      <c r="I68" s="9"/>
      <c r="J68" s="11">
        <f t="shared" si="20"/>
        <v>935.4</v>
      </c>
      <c r="K68" s="12"/>
      <c r="L68" s="10">
        <f t="shared" si="19"/>
        <v>73.400000000000006</v>
      </c>
      <c r="M68" s="9"/>
      <c r="N68" s="13">
        <f t="shared" si="5"/>
        <v>862</v>
      </c>
      <c r="O68" s="9"/>
      <c r="P68" s="8">
        <f>POWER(N68-N103,2)</f>
        <v>125.1713439999921</v>
      </c>
      <c r="Q68" s="9"/>
    </row>
    <row r="69" spans="1:17" ht="15.75" customHeight="1" x14ac:dyDescent="0.2">
      <c r="A69" s="2">
        <v>67</v>
      </c>
      <c r="B69" s="11">
        <f t="shared" si="18"/>
        <v>2408</v>
      </c>
      <c r="C69" s="12"/>
      <c r="D69" s="10">
        <f t="shared" si="17"/>
        <v>5753.4</v>
      </c>
      <c r="E69" s="9"/>
      <c r="F69" s="13">
        <f t="shared" si="2"/>
        <v>3345.3999999999996</v>
      </c>
      <c r="G69" s="9"/>
      <c r="H69" s="8">
        <f>POWER(F69-F103,2)</f>
        <v>5.1892839999928402</v>
      </c>
      <c r="I69" s="9"/>
      <c r="J69" s="11">
        <f t="shared" si="20"/>
        <v>935.4</v>
      </c>
      <c r="K69" s="12"/>
      <c r="L69" s="10">
        <f t="shared" si="19"/>
        <v>73.400000000000006</v>
      </c>
      <c r="M69" s="9"/>
      <c r="N69" s="13">
        <f t="shared" si="5"/>
        <v>862</v>
      </c>
      <c r="O69" s="9"/>
      <c r="P69" s="8">
        <f>POWER(N69-N103,2)</f>
        <v>125.1713439999921</v>
      </c>
      <c r="Q69" s="9"/>
    </row>
    <row r="70" spans="1:17" ht="15.75" customHeight="1" x14ac:dyDescent="0.2">
      <c r="A70" s="2">
        <v>68</v>
      </c>
      <c r="B70" s="11">
        <f t="shared" si="18"/>
        <v>2408</v>
      </c>
      <c r="C70" s="12"/>
      <c r="D70" s="10">
        <f t="shared" si="17"/>
        <v>5753.4</v>
      </c>
      <c r="E70" s="9"/>
      <c r="F70" s="13">
        <f t="shared" si="2"/>
        <v>3345.3999999999996</v>
      </c>
      <c r="G70" s="9"/>
      <c r="H70" s="8">
        <f>POWER(F70-F103,2)</f>
        <v>5.1892839999928402</v>
      </c>
      <c r="I70" s="9"/>
      <c r="J70" s="11">
        <f t="shared" si="20"/>
        <v>935.4</v>
      </c>
      <c r="K70" s="12"/>
      <c r="L70" s="10">
        <f t="shared" ref="L70:L80" si="21">(74+75.2)/2</f>
        <v>74.599999999999994</v>
      </c>
      <c r="M70" s="9"/>
      <c r="N70" s="13">
        <f t="shared" si="5"/>
        <v>860.8</v>
      </c>
      <c r="O70" s="9"/>
      <c r="P70" s="8">
        <f>POWER(N70-N103,2)</f>
        <v>99.760143999992039</v>
      </c>
      <c r="Q70" s="9"/>
    </row>
    <row r="71" spans="1:17" ht="15.75" customHeight="1" x14ac:dyDescent="0.2">
      <c r="A71" s="2">
        <v>69</v>
      </c>
      <c r="B71" s="11">
        <f t="shared" si="18"/>
        <v>2408</v>
      </c>
      <c r="C71" s="12"/>
      <c r="D71" s="10">
        <f t="shared" si="17"/>
        <v>5753.4</v>
      </c>
      <c r="E71" s="9"/>
      <c r="F71" s="13">
        <f t="shared" si="2"/>
        <v>3345.3999999999996</v>
      </c>
      <c r="G71" s="9"/>
      <c r="H71" s="8">
        <f>POWER(F71-F103,2)</f>
        <v>5.1892839999928402</v>
      </c>
      <c r="I71" s="9"/>
      <c r="J71" s="11">
        <f t="shared" si="20"/>
        <v>935.4</v>
      </c>
      <c r="K71" s="12"/>
      <c r="L71" s="10">
        <f t="shared" si="21"/>
        <v>74.599999999999994</v>
      </c>
      <c r="M71" s="9"/>
      <c r="N71" s="13">
        <f t="shared" si="5"/>
        <v>860.8</v>
      </c>
      <c r="O71" s="9"/>
      <c r="P71" s="8">
        <f>POWER(N71-N103,2)</f>
        <v>99.760143999992039</v>
      </c>
      <c r="Q71" s="9"/>
    </row>
    <row r="72" spans="1:17" ht="15.75" customHeight="1" x14ac:dyDescent="0.2">
      <c r="A72" s="2">
        <v>70</v>
      </c>
      <c r="B72" s="11">
        <f t="shared" si="18"/>
        <v>2408</v>
      </c>
      <c r="C72" s="12"/>
      <c r="D72" s="10">
        <f t="shared" si="17"/>
        <v>5753.4</v>
      </c>
      <c r="E72" s="9"/>
      <c r="F72" s="8">
        <f t="shared" si="2"/>
        <v>3345.3999999999996</v>
      </c>
      <c r="G72" s="9"/>
      <c r="H72" s="8">
        <f>POWER(F72-F103,2)</f>
        <v>5.1892839999928402</v>
      </c>
      <c r="I72" s="9"/>
      <c r="J72" s="11">
        <f t="shared" si="20"/>
        <v>935.4</v>
      </c>
      <c r="K72" s="12"/>
      <c r="L72" s="10">
        <f t="shared" si="21"/>
        <v>74.599999999999994</v>
      </c>
      <c r="M72" s="9"/>
      <c r="N72" s="8">
        <f t="shared" si="5"/>
        <v>860.8</v>
      </c>
      <c r="O72" s="9"/>
      <c r="P72" s="8">
        <f>POWER(N72-N103,2)</f>
        <v>99.760143999992039</v>
      </c>
      <c r="Q72" s="9"/>
    </row>
    <row r="73" spans="1:17" ht="15.75" customHeight="1" x14ac:dyDescent="0.2">
      <c r="A73" s="2">
        <v>71</v>
      </c>
      <c r="B73" s="11">
        <f t="shared" si="18"/>
        <v>2408</v>
      </c>
      <c r="C73" s="12"/>
      <c r="D73" s="10">
        <f t="shared" ref="D73:D94" si="22">(5779.6+5832)/2</f>
        <v>5805.8</v>
      </c>
      <c r="E73" s="9"/>
      <c r="F73" s="13">
        <f t="shared" si="2"/>
        <v>3397.8</v>
      </c>
      <c r="G73" s="9"/>
      <c r="H73" s="8">
        <f>POWER(F73-F103,2)</f>
        <v>2989.6836839998878</v>
      </c>
      <c r="I73" s="9"/>
      <c r="J73" s="11">
        <f t="shared" si="20"/>
        <v>935.4</v>
      </c>
      <c r="K73" s="12"/>
      <c r="L73" s="10">
        <f t="shared" si="21"/>
        <v>74.599999999999994</v>
      </c>
      <c r="M73" s="9"/>
      <c r="N73" s="13">
        <f t="shared" si="5"/>
        <v>860.8</v>
      </c>
      <c r="O73" s="9"/>
      <c r="P73" s="8">
        <f>POWER(N73-N103,2)</f>
        <v>99.760143999992039</v>
      </c>
      <c r="Q73" s="9"/>
    </row>
    <row r="74" spans="1:17" ht="15.75" customHeight="1" x14ac:dyDescent="0.2">
      <c r="A74" s="2">
        <v>72</v>
      </c>
      <c r="B74" s="11">
        <f t="shared" si="18"/>
        <v>2408</v>
      </c>
      <c r="C74" s="12"/>
      <c r="D74" s="10">
        <f t="shared" si="22"/>
        <v>5805.8</v>
      </c>
      <c r="E74" s="9"/>
      <c r="F74" s="8">
        <f t="shared" si="2"/>
        <v>3397.8</v>
      </c>
      <c r="G74" s="9"/>
      <c r="H74" s="8">
        <f>POWER(F74-F103,2)</f>
        <v>2989.6836839998878</v>
      </c>
      <c r="I74" s="9"/>
      <c r="J74" s="11">
        <f t="shared" si="20"/>
        <v>935.4</v>
      </c>
      <c r="K74" s="12"/>
      <c r="L74" s="10">
        <f t="shared" si="21"/>
        <v>74.599999999999994</v>
      </c>
      <c r="M74" s="9"/>
      <c r="N74" s="8">
        <f t="shared" si="5"/>
        <v>860.8</v>
      </c>
      <c r="O74" s="9"/>
      <c r="P74" s="8">
        <f>POWER(N74-N103,2)</f>
        <v>99.760143999992039</v>
      </c>
      <c r="Q74" s="9"/>
    </row>
    <row r="75" spans="1:17" ht="15.75" customHeight="1" x14ac:dyDescent="0.2">
      <c r="A75" s="2">
        <v>73</v>
      </c>
      <c r="B75" s="11">
        <f t="shared" si="18"/>
        <v>2408</v>
      </c>
      <c r="C75" s="12"/>
      <c r="D75" s="10">
        <f t="shared" si="22"/>
        <v>5805.8</v>
      </c>
      <c r="E75" s="9"/>
      <c r="F75" s="13">
        <f t="shared" si="2"/>
        <v>3397.8</v>
      </c>
      <c r="G75" s="9"/>
      <c r="H75" s="8">
        <f>POWER(F75-F103,2)</f>
        <v>2989.6836839998878</v>
      </c>
      <c r="I75" s="9"/>
      <c r="J75" s="11">
        <f t="shared" si="20"/>
        <v>935.4</v>
      </c>
      <c r="K75" s="12"/>
      <c r="L75" s="10">
        <f t="shared" si="21"/>
        <v>74.599999999999994</v>
      </c>
      <c r="M75" s="9"/>
      <c r="N75" s="13">
        <f t="shared" si="5"/>
        <v>860.8</v>
      </c>
      <c r="O75" s="9"/>
      <c r="P75" s="8">
        <f>POWER(N75-N103,2)</f>
        <v>99.760143999992039</v>
      </c>
      <c r="Q75" s="9"/>
    </row>
    <row r="76" spans="1:17" ht="15.75" customHeight="1" x14ac:dyDescent="0.2">
      <c r="A76" s="2">
        <v>74</v>
      </c>
      <c r="B76" s="11">
        <f t="shared" ref="B76:B90" si="23">(2416.2+2432.6)/2</f>
        <v>2424.3999999999996</v>
      </c>
      <c r="C76" s="12"/>
      <c r="D76" s="10">
        <f t="shared" si="22"/>
        <v>5805.8</v>
      </c>
      <c r="E76" s="9"/>
      <c r="F76" s="13">
        <f t="shared" si="2"/>
        <v>3381.4000000000005</v>
      </c>
      <c r="G76" s="9"/>
      <c r="H76" s="8">
        <f>POWER(F76-F103,2)</f>
        <v>1465.2052839999494</v>
      </c>
      <c r="I76" s="9"/>
      <c r="J76" s="11">
        <f t="shared" si="20"/>
        <v>935.4</v>
      </c>
      <c r="K76" s="12"/>
      <c r="L76" s="10">
        <f t="shared" si="21"/>
        <v>74.599999999999994</v>
      </c>
      <c r="M76" s="9"/>
      <c r="N76" s="13">
        <f t="shared" si="5"/>
        <v>860.8</v>
      </c>
      <c r="O76" s="9"/>
      <c r="P76" s="8">
        <f>POWER(N76-N103,2)</f>
        <v>99.760143999992039</v>
      </c>
      <c r="Q76" s="9"/>
    </row>
    <row r="77" spans="1:17" ht="15.75" customHeight="1" x14ac:dyDescent="0.2">
      <c r="A77" s="2">
        <v>75</v>
      </c>
      <c r="B77" s="11">
        <f t="shared" si="23"/>
        <v>2424.3999999999996</v>
      </c>
      <c r="C77" s="12"/>
      <c r="D77" s="10">
        <f t="shared" si="22"/>
        <v>5805.8</v>
      </c>
      <c r="E77" s="9"/>
      <c r="F77" s="13">
        <f t="shared" si="2"/>
        <v>3381.4000000000005</v>
      </c>
      <c r="G77" s="9"/>
      <c r="H77" s="8">
        <f>POWER(F77-F103,2)</f>
        <v>1465.2052839999494</v>
      </c>
      <c r="I77" s="9"/>
      <c r="J77" s="11">
        <f t="shared" si="20"/>
        <v>935.4</v>
      </c>
      <c r="K77" s="12"/>
      <c r="L77" s="10">
        <f t="shared" si="21"/>
        <v>74.599999999999994</v>
      </c>
      <c r="M77" s="9"/>
      <c r="N77" s="13">
        <f t="shared" si="5"/>
        <v>860.8</v>
      </c>
      <c r="O77" s="9"/>
      <c r="P77" s="8">
        <f>POWER(N77-N103,2)</f>
        <v>99.760143999992039</v>
      </c>
      <c r="Q77" s="9"/>
    </row>
    <row r="78" spans="1:17" ht="15.75" customHeight="1" x14ac:dyDescent="0.2">
      <c r="A78" s="2">
        <v>76</v>
      </c>
      <c r="B78" s="11">
        <f t="shared" si="23"/>
        <v>2424.3999999999996</v>
      </c>
      <c r="C78" s="12"/>
      <c r="D78" s="10">
        <f t="shared" si="22"/>
        <v>5805.8</v>
      </c>
      <c r="E78" s="9"/>
      <c r="F78" s="13">
        <f t="shared" si="2"/>
        <v>3381.4000000000005</v>
      </c>
      <c r="G78" s="9"/>
      <c r="H78" s="8">
        <f>POWER(F78-F103,2)</f>
        <v>1465.2052839999494</v>
      </c>
      <c r="I78" s="9"/>
      <c r="J78" s="11">
        <f t="shared" si="20"/>
        <v>935.4</v>
      </c>
      <c r="K78" s="12"/>
      <c r="L78" s="10">
        <f t="shared" si="21"/>
        <v>74.599999999999994</v>
      </c>
      <c r="M78" s="9"/>
      <c r="N78" s="13">
        <f t="shared" si="5"/>
        <v>860.8</v>
      </c>
      <c r="O78" s="9"/>
      <c r="P78" s="8">
        <f>POWER(N78-N103,2)</f>
        <v>99.760143999992039</v>
      </c>
      <c r="Q78" s="9"/>
    </row>
    <row r="79" spans="1:17" ht="15.75" customHeight="1" x14ac:dyDescent="0.2">
      <c r="A79" s="2">
        <v>77</v>
      </c>
      <c r="B79" s="11">
        <f t="shared" si="23"/>
        <v>2424.3999999999996</v>
      </c>
      <c r="C79" s="12"/>
      <c r="D79" s="10">
        <f t="shared" si="22"/>
        <v>5805.8</v>
      </c>
      <c r="E79" s="9"/>
      <c r="F79" s="13">
        <f t="shared" si="2"/>
        <v>3381.4000000000005</v>
      </c>
      <c r="G79" s="9"/>
      <c r="H79" s="8">
        <f>POWER(F79-F103,2)</f>
        <v>1465.2052839999494</v>
      </c>
      <c r="I79" s="9"/>
      <c r="J79" s="11">
        <f t="shared" si="20"/>
        <v>935.4</v>
      </c>
      <c r="K79" s="12"/>
      <c r="L79" s="10">
        <f t="shared" si="21"/>
        <v>74.599999999999994</v>
      </c>
      <c r="M79" s="9"/>
      <c r="N79" s="13">
        <f t="shared" si="5"/>
        <v>860.8</v>
      </c>
      <c r="O79" s="9"/>
      <c r="P79" s="8">
        <f>POWER(N79-N103,2)</f>
        <v>99.760143999992039</v>
      </c>
      <c r="Q79" s="9"/>
    </row>
    <row r="80" spans="1:17" ht="15.75" customHeight="1" x14ac:dyDescent="0.2">
      <c r="A80" s="2">
        <v>78</v>
      </c>
      <c r="B80" s="11">
        <f t="shared" si="23"/>
        <v>2424.3999999999996</v>
      </c>
      <c r="C80" s="12"/>
      <c r="D80" s="10">
        <f t="shared" si="22"/>
        <v>5805.8</v>
      </c>
      <c r="E80" s="9"/>
      <c r="F80" s="13">
        <f t="shared" si="2"/>
        <v>3381.4000000000005</v>
      </c>
      <c r="G80" s="9"/>
      <c r="H80" s="8">
        <f>POWER(F80-F103,2)</f>
        <v>1465.2052839999494</v>
      </c>
      <c r="I80" s="9"/>
      <c r="J80" s="11">
        <f t="shared" si="20"/>
        <v>935.4</v>
      </c>
      <c r="K80" s="12"/>
      <c r="L80" s="10">
        <f t="shared" si="21"/>
        <v>74.599999999999994</v>
      </c>
      <c r="M80" s="9"/>
      <c r="N80" s="13">
        <f t="shared" si="5"/>
        <v>860.8</v>
      </c>
      <c r="O80" s="9"/>
      <c r="P80" s="8">
        <f>POWER(N80-N103,2)</f>
        <v>99.760143999992039</v>
      </c>
      <c r="Q80" s="9"/>
    </row>
    <row r="81" spans="1:17" ht="15.75" customHeight="1" x14ac:dyDescent="0.2">
      <c r="A81" s="2">
        <v>79</v>
      </c>
      <c r="B81" s="11">
        <f t="shared" si="23"/>
        <v>2424.3999999999996</v>
      </c>
      <c r="C81" s="12"/>
      <c r="D81" s="10">
        <f t="shared" si="22"/>
        <v>5805.8</v>
      </c>
      <c r="E81" s="9"/>
      <c r="F81" s="13">
        <f t="shared" si="2"/>
        <v>3381.4000000000005</v>
      </c>
      <c r="G81" s="9"/>
      <c r="H81" s="8">
        <f>POWER(F81-F103,2)</f>
        <v>1465.2052839999494</v>
      </c>
      <c r="I81" s="9"/>
      <c r="J81" s="11">
        <f t="shared" si="20"/>
        <v>935.4</v>
      </c>
      <c r="K81" s="12"/>
      <c r="L81" s="10">
        <f t="shared" ref="L81:L89" si="24">(75.2+76.4)/2</f>
        <v>75.800000000000011</v>
      </c>
      <c r="M81" s="9"/>
      <c r="N81" s="13">
        <f t="shared" si="5"/>
        <v>859.59999999999991</v>
      </c>
      <c r="O81" s="9"/>
      <c r="P81" s="8">
        <f>POWER(N81-N103,2)</f>
        <v>77.228943999992197</v>
      </c>
      <c r="Q81" s="9"/>
    </row>
    <row r="82" spans="1:17" ht="15.75" customHeight="1" x14ac:dyDescent="0.2">
      <c r="A82" s="2">
        <v>80</v>
      </c>
      <c r="B82" s="11">
        <f t="shared" si="23"/>
        <v>2424.3999999999996</v>
      </c>
      <c r="C82" s="12"/>
      <c r="D82" s="10">
        <f t="shared" si="22"/>
        <v>5805.8</v>
      </c>
      <c r="E82" s="9"/>
      <c r="F82" s="13">
        <f t="shared" si="2"/>
        <v>3381.4000000000005</v>
      </c>
      <c r="G82" s="9"/>
      <c r="H82" s="8">
        <f>POWER(F82-F103,2)</f>
        <v>1465.2052839999494</v>
      </c>
      <c r="I82" s="9"/>
      <c r="J82" s="11">
        <f t="shared" si="20"/>
        <v>935.4</v>
      </c>
      <c r="K82" s="12"/>
      <c r="L82" s="10">
        <f t="shared" si="24"/>
        <v>75.800000000000011</v>
      </c>
      <c r="M82" s="9"/>
      <c r="N82" s="13">
        <f t="shared" si="5"/>
        <v>859.59999999999991</v>
      </c>
      <c r="O82" s="9"/>
      <c r="P82" s="8">
        <f>POWER(N82-N103,2)</f>
        <v>77.228943999992197</v>
      </c>
      <c r="Q82" s="9"/>
    </row>
    <row r="83" spans="1:17" ht="15.75" customHeight="1" x14ac:dyDescent="0.2">
      <c r="A83" s="2">
        <v>81</v>
      </c>
      <c r="B83" s="11">
        <f t="shared" si="23"/>
        <v>2424.3999999999996</v>
      </c>
      <c r="C83" s="12"/>
      <c r="D83" s="10">
        <f t="shared" si="22"/>
        <v>5805.8</v>
      </c>
      <c r="E83" s="9"/>
      <c r="F83" s="13">
        <f t="shared" si="2"/>
        <v>3381.4000000000005</v>
      </c>
      <c r="G83" s="9"/>
      <c r="H83" s="8">
        <f>POWER(F83-F103,2)</f>
        <v>1465.2052839999494</v>
      </c>
      <c r="I83" s="9"/>
      <c r="J83" s="11">
        <f t="shared" si="20"/>
        <v>935.4</v>
      </c>
      <c r="K83" s="12"/>
      <c r="L83" s="10">
        <f t="shared" si="24"/>
        <v>75.800000000000011</v>
      </c>
      <c r="M83" s="9"/>
      <c r="N83" s="13">
        <f t="shared" si="5"/>
        <v>859.59999999999991</v>
      </c>
      <c r="O83" s="9"/>
      <c r="P83" s="8">
        <f>POWER(N83-N103,2)</f>
        <v>77.228943999992197</v>
      </c>
      <c r="Q83" s="9"/>
    </row>
    <row r="84" spans="1:17" ht="15.75" customHeight="1" x14ac:dyDescent="0.2">
      <c r="A84" s="2">
        <v>82</v>
      </c>
      <c r="B84" s="11">
        <f t="shared" si="23"/>
        <v>2424.3999999999996</v>
      </c>
      <c r="C84" s="12"/>
      <c r="D84" s="10">
        <f t="shared" si="22"/>
        <v>5805.8</v>
      </c>
      <c r="E84" s="9"/>
      <c r="F84" s="13">
        <f t="shared" si="2"/>
        <v>3381.4000000000005</v>
      </c>
      <c r="G84" s="9"/>
      <c r="H84" s="8">
        <f>POWER(F84-F103,2)</f>
        <v>1465.2052839999494</v>
      </c>
      <c r="I84" s="9"/>
      <c r="J84" s="11">
        <f t="shared" si="20"/>
        <v>935.4</v>
      </c>
      <c r="K84" s="12"/>
      <c r="L84" s="10">
        <f t="shared" si="24"/>
        <v>75.800000000000011</v>
      </c>
      <c r="M84" s="9"/>
      <c r="N84" s="13">
        <f t="shared" si="5"/>
        <v>859.59999999999991</v>
      </c>
      <c r="O84" s="9"/>
      <c r="P84" s="8">
        <f>POWER(N84-N103,2)</f>
        <v>77.228943999992197</v>
      </c>
      <c r="Q84" s="9"/>
    </row>
    <row r="85" spans="1:17" ht="15.75" customHeight="1" x14ac:dyDescent="0.2">
      <c r="A85" s="2">
        <v>83</v>
      </c>
      <c r="B85" s="11">
        <f t="shared" si="23"/>
        <v>2424.3999999999996</v>
      </c>
      <c r="C85" s="12"/>
      <c r="D85" s="10">
        <f t="shared" si="22"/>
        <v>5805.8</v>
      </c>
      <c r="E85" s="9"/>
      <c r="F85" s="13">
        <f t="shared" si="2"/>
        <v>3381.4000000000005</v>
      </c>
      <c r="G85" s="9"/>
      <c r="H85" s="8">
        <f>POWER(F85-F103,2)</f>
        <v>1465.2052839999494</v>
      </c>
      <c r="I85" s="9"/>
      <c r="J85" s="11">
        <f t="shared" si="20"/>
        <v>935.4</v>
      </c>
      <c r="K85" s="12"/>
      <c r="L85" s="10">
        <f t="shared" si="24"/>
        <v>75.800000000000011</v>
      </c>
      <c r="M85" s="9"/>
      <c r="N85" s="13">
        <f t="shared" si="5"/>
        <v>859.59999999999991</v>
      </c>
      <c r="O85" s="9"/>
      <c r="P85" s="8">
        <f>POWER(N85-N103,2)</f>
        <v>77.228943999992197</v>
      </c>
      <c r="Q85" s="9"/>
    </row>
    <row r="86" spans="1:17" ht="15.75" customHeight="1" x14ac:dyDescent="0.2">
      <c r="A86" s="2">
        <v>84</v>
      </c>
      <c r="B86" s="11">
        <f t="shared" si="23"/>
        <v>2424.3999999999996</v>
      </c>
      <c r="C86" s="12"/>
      <c r="D86" s="10">
        <f t="shared" si="22"/>
        <v>5805.8</v>
      </c>
      <c r="E86" s="9"/>
      <c r="F86" s="13">
        <f t="shared" si="2"/>
        <v>3381.4000000000005</v>
      </c>
      <c r="G86" s="9"/>
      <c r="H86" s="8">
        <f>POWER(F86-F103,2)</f>
        <v>1465.2052839999494</v>
      </c>
      <c r="I86" s="9"/>
      <c r="J86" s="11">
        <f t="shared" si="20"/>
        <v>935.4</v>
      </c>
      <c r="K86" s="12"/>
      <c r="L86" s="10">
        <f t="shared" si="24"/>
        <v>75.800000000000011</v>
      </c>
      <c r="M86" s="9"/>
      <c r="N86" s="13">
        <f t="shared" si="5"/>
        <v>859.59999999999991</v>
      </c>
      <c r="O86" s="9"/>
      <c r="P86" s="8">
        <f>POWER(N86-N103,2)</f>
        <v>77.228943999992197</v>
      </c>
      <c r="Q86" s="9"/>
    </row>
    <row r="87" spans="1:17" ht="15.75" customHeight="1" x14ac:dyDescent="0.2">
      <c r="A87" s="2">
        <v>85</v>
      </c>
      <c r="B87" s="11">
        <f t="shared" si="23"/>
        <v>2424.3999999999996</v>
      </c>
      <c r="C87" s="12"/>
      <c r="D87" s="10">
        <f t="shared" si="22"/>
        <v>5805.8</v>
      </c>
      <c r="E87" s="9"/>
      <c r="F87" s="13">
        <f t="shared" si="2"/>
        <v>3381.4000000000005</v>
      </c>
      <c r="G87" s="9"/>
      <c r="H87" s="8">
        <f>POWER(F87-F103,2)</f>
        <v>1465.2052839999494</v>
      </c>
      <c r="I87" s="9"/>
      <c r="J87" s="11">
        <f t="shared" ref="J87:J100" si="25">(943.4+959.4)/2</f>
        <v>951.4</v>
      </c>
      <c r="K87" s="12"/>
      <c r="L87" s="10">
        <f t="shared" si="24"/>
        <v>75.800000000000011</v>
      </c>
      <c r="M87" s="9"/>
      <c r="N87" s="13">
        <f t="shared" si="5"/>
        <v>875.59999999999991</v>
      </c>
      <c r="O87" s="9"/>
      <c r="P87" s="8">
        <f>POWER(N87-N103,2)</f>
        <v>614.44494399997802</v>
      </c>
      <c r="Q87" s="9"/>
    </row>
    <row r="88" spans="1:17" ht="15.75" customHeight="1" x14ac:dyDescent="0.2">
      <c r="A88" s="2">
        <v>86</v>
      </c>
      <c r="B88" s="11">
        <f t="shared" si="23"/>
        <v>2424.3999999999996</v>
      </c>
      <c r="C88" s="12"/>
      <c r="D88" s="10">
        <f t="shared" si="22"/>
        <v>5805.8</v>
      </c>
      <c r="E88" s="9"/>
      <c r="F88" s="13">
        <f t="shared" si="2"/>
        <v>3381.4000000000005</v>
      </c>
      <c r="G88" s="9"/>
      <c r="H88" s="8">
        <f>POWER(F88-F103,2)</f>
        <v>1465.2052839999494</v>
      </c>
      <c r="I88" s="9"/>
      <c r="J88" s="11">
        <f t="shared" si="25"/>
        <v>951.4</v>
      </c>
      <c r="K88" s="12"/>
      <c r="L88" s="10">
        <f t="shared" si="24"/>
        <v>75.800000000000011</v>
      </c>
      <c r="M88" s="9"/>
      <c r="N88" s="13">
        <f t="shared" si="5"/>
        <v>875.59999999999991</v>
      </c>
      <c r="O88" s="9"/>
      <c r="P88" s="8">
        <f>POWER(N88-N103,2)</f>
        <v>614.44494399997802</v>
      </c>
      <c r="Q88" s="9"/>
    </row>
    <row r="89" spans="1:17" ht="15.75" customHeight="1" x14ac:dyDescent="0.2">
      <c r="A89" s="2">
        <v>87</v>
      </c>
      <c r="B89" s="11">
        <f t="shared" si="23"/>
        <v>2424.3999999999996</v>
      </c>
      <c r="C89" s="12"/>
      <c r="D89" s="10">
        <f t="shared" si="22"/>
        <v>5805.8</v>
      </c>
      <c r="E89" s="9"/>
      <c r="F89" s="13">
        <f t="shared" si="2"/>
        <v>3381.4000000000005</v>
      </c>
      <c r="G89" s="9"/>
      <c r="H89" s="8">
        <f>POWER(F89-F103,2)</f>
        <v>1465.2052839999494</v>
      </c>
      <c r="I89" s="9"/>
      <c r="J89" s="11">
        <f t="shared" si="25"/>
        <v>951.4</v>
      </c>
      <c r="K89" s="12"/>
      <c r="L89" s="10">
        <f t="shared" si="24"/>
        <v>75.800000000000011</v>
      </c>
      <c r="M89" s="9"/>
      <c r="N89" s="13">
        <f t="shared" si="5"/>
        <v>875.59999999999991</v>
      </c>
      <c r="O89" s="9"/>
      <c r="P89" s="8">
        <f>POWER(N89-N103,2)</f>
        <v>614.44494399997802</v>
      </c>
      <c r="Q89" s="9"/>
    </row>
    <row r="90" spans="1:17" ht="15.75" customHeight="1" x14ac:dyDescent="0.2">
      <c r="A90" s="2">
        <v>88</v>
      </c>
      <c r="B90" s="11">
        <f t="shared" si="23"/>
        <v>2424.3999999999996</v>
      </c>
      <c r="C90" s="12"/>
      <c r="D90" s="10">
        <f t="shared" si="22"/>
        <v>5805.8</v>
      </c>
      <c r="E90" s="9"/>
      <c r="F90" s="13">
        <f t="shared" si="2"/>
        <v>3381.4000000000005</v>
      </c>
      <c r="G90" s="9"/>
      <c r="H90" s="8">
        <f>POWER(F90-F103,2)</f>
        <v>1465.2052839999494</v>
      </c>
      <c r="I90" s="9"/>
      <c r="J90" s="11">
        <f t="shared" si="25"/>
        <v>951.4</v>
      </c>
      <c r="K90" s="12"/>
      <c r="L90" s="10">
        <f t="shared" ref="L90:L95" si="26">(76.4+77.6)/2</f>
        <v>77</v>
      </c>
      <c r="M90" s="9"/>
      <c r="N90" s="13">
        <f t="shared" si="5"/>
        <v>874.4</v>
      </c>
      <c r="O90" s="9"/>
      <c r="P90" s="8">
        <f>POWER(N90-N103,2)</f>
        <v>556.39374399998223</v>
      </c>
      <c r="Q90" s="9"/>
    </row>
    <row r="91" spans="1:17" ht="15.75" customHeight="1" x14ac:dyDescent="0.2">
      <c r="A91" s="2">
        <v>89</v>
      </c>
      <c r="B91" s="11">
        <f t="shared" ref="B91:B98" si="27">(2432.6+2449)/2</f>
        <v>2440.8000000000002</v>
      </c>
      <c r="C91" s="12"/>
      <c r="D91" s="10">
        <f t="shared" si="22"/>
        <v>5805.8</v>
      </c>
      <c r="E91" s="9"/>
      <c r="F91" s="13">
        <f t="shared" si="2"/>
        <v>3365</v>
      </c>
      <c r="G91" s="9"/>
      <c r="H91" s="8">
        <f>POWER(F91-F103,2)</f>
        <v>478.64688399994714</v>
      </c>
      <c r="I91" s="9"/>
      <c r="J91" s="11">
        <f t="shared" si="25"/>
        <v>951.4</v>
      </c>
      <c r="K91" s="12"/>
      <c r="L91" s="10">
        <f t="shared" si="26"/>
        <v>77</v>
      </c>
      <c r="M91" s="9"/>
      <c r="N91" s="13">
        <f t="shared" si="5"/>
        <v>874.4</v>
      </c>
      <c r="O91" s="9"/>
      <c r="P91" s="8">
        <f>POWER(N91-N103,2)</f>
        <v>556.39374399998223</v>
      </c>
      <c r="Q91" s="9"/>
    </row>
    <row r="92" spans="1:17" ht="15.75" customHeight="1" x14ac:dyDescent="0.2">
      <c r="A92" s="2">
        <v>90</v>
      </c>
      <c r="B92" s="11">
        <f t="shared" si="27"/>
        <v>2440.8000000000002</v>
      </c>
      <c r="C92" s="12"/>
      <c r="D92" s="10">
        <f t="shared" si="22"/>
        <v>5805.8</v>
      </c>
      <c r="E92" s="9"/>
      <c r="F92" s="13">
        <f t="shared" si="2"/>
        <v>3365</v>
      </c>
      <c r="G92" s="9"/>
      <c r="H92" s="8">
        <f>POWER(F92-F103,2)</f>
        <v>478.64688399994714</v>
      </c>
      <c r="I92" s="9"/>
      <c r="J92" s="11">
        <f t="shared" si="25"/>
        <v>951.4</v>
      </c>
      <c r="K92" s="12"/>
      <c r="L92" s="10">
        <f t="shared" si="26"/>
        <v>77</v>
      </c>
      <c r="M92" s="9"/>
      <c r="N92" s="13">
        <f t="shared" si="5"/>
        <v>874.4</v>
      </c>
      <c r="O92" s="9"/>
      <c r="P92" s="8">
        <f>POWER(N92-N103,2)</f>
        <v>556.39374399998223</v>
      </c>
      <c r="Q92" s="9"/>
    </row>
    <row r="93" spans="1:17" ht="15.75" customHeight="1" x14ac:dyDescent="0.2">
      <c r="A93" s="2">
        <v>91</v>
      </c>
      <c r="B93" s="11">
        <f t="shared" si="27"/>
        <v>2440.8000000000002</v>
      </c>
      <c r="C93" s="12"/>
      <c r="D93" s="10">
        <f t="shared" si="22"/>
        <v>5805.8</v>
      </c>
      <c r="E93" s="9"/>
      <c r="F93" s="13">
        <f t="shared" si="2"/>
        <v>3365</v>
      </c>
      <c r="G93" s="9"/>
      <c r="H93" s="8">
        <f>POWER(F93-F103,2)</f>
        <v>478.64688399994714</v>
      </c>
      <c r="I93" s="9"/>
      <c r="J93" s="11">
        <f t="shared" si="25"/>
        <v>951.4</v>
      </c>
      <c r="K93" s="12"/>
      <c r="L93" s="10">
        <f t="shared" si="26"/>
        <v>77</v>
      </c>
      <c r="M93" s="9"/>
      <c r="N93" s="13">
        <f t="shared" si="5"/>
        <v>874.4</v>
      </c>
      <c r="O93" s="9"/>
      <c r="P93" s="8">
        <f>POWER(N93-N103,2)</f>
        <v>556.39374399998223</v>
      </c>
      <c r="Q93" s="9"/>
    </row>
    <row r="94" spans="1:17" ht="15.75" customHeight="1" x14ac:dyDescent="0.2">
      <c r="A94" s="2">
        <v>92</v>
      </c>
      <c r="B94" s="11">
        <f t="shared" si="27"/>
        <v>2440.8000000000002</v>
      </c>
      <c r="C94" s="12"/>
      <c r="D94" s="10">
        <f t="shared" si="22"/>
        <v>5805.8</v>
      </c>
      <c r="E94" s="9"/>
      <c r="F94" s="13">
        <f t="shared" si="2"/>
        <v>3365</v>
      </c>
      <c r="G94" s="9"/>
      <c r="H94" s="8">
        <f>POWER(F94-F103,2)</f>
        <v>478.64688399994714</v>
      </c>
      <c r="I94" s="9"/>
      <c r="J94" s="11">
        <f t="shared" si="25"/>
        <v>951.4</v>
      </c>
      <c r="K94" s="12"/>
      <c r="L94" s="10">
        <f t="shared" si="26"/>
        <v>77</v>
      </c>
      <c r="M94" s="9"/>
      <c r="N94" s="13">
        <f t="shared" si="5"/>
        <v>874.4</v>
      </c>
      <c r="O94" s="9"/>
      <c r="P94" s="8">
        <f>POWER(N94-N103,2)</f>
        <v>556.39374399998223</v>
      </c>
      <c r="Q94" s="9"/>
    </row>
    <row r="95" spans="1:17" ht="15.75" customHeight="1" x14ac:dyDescent="0.2">
      <c r="A95" s="2">
        <v>93</v>
      </c>
      <c r="B95" s="11">
        <f t="shared" si="27"/>
        <v>2440.8000000000002</v>
      </c>
      <c r="C95" s="12"/>
      <c r="D95" s="10">
        <f t="shared" ref="D95:D99" si="28">(5832+5854.4)/2</f>
        <v>5843.2</v>
      </c>
      <c r="E95" s="9"/>
      <c r="F95" s="13">
        <f t="shared" si="2"/>
        <v>3402.3999999999996</v>
      </c>
      <c r="G95" s="9"/>
      <c r="H95" s="8">
        <f>POWER(F95-F103,2)</f>
        <v>3513.8812839998136</v>
      </c>
      <c r="I95" s="9"/>
      <c r="J95" s="11">
        <f t="shared" si="25"/>
        <v>951.4</v>
      </c>
      <c r="K95" s="12"/>
      <c r="L95" s="10">
        <f t="shared" si="26"/>
        <v>77</v>
      </c>
      <c r="M95" s="9"/>
      <c r="N95" s="13">
        <f t="shared" si="5"/>
        <v>874.4</v>
      </c>
      <c r="O95" s="9"/>
      <c r="P95" s="8">
        <f>POWER(N95-N103,2)</f>
        <v>556.39374399998223</v>
      </c>
      <c r="Q95" s="9"/>
    </row>
    <row r="96" spans="1:17" ht="15.75" customHeight="1" x14ac:dyDescent="0.2">
      <c r="A96" s="2">
        <v>94</v>
      </c>
      <c r="B96" s="11">
        <f t="shared" si="27"/>
        <v>2440.8000000000002</v>
      </c>
      <c r="C96" s="12"/>
      <c r="D96" s="10">
        <f t="shared" si="28"/>
        <v>5843.2</v>
      </c>
      <c r="E96" s="9"/>
      <c r="F96" s="13">
        <f t="shared" si="2"/>
        <v>3402.3999999999996</v>
      </c>
      <c r="G96" s="9"/>
      <c r="H96" s="8">
        <f>POWER(F96-F103,2)</f>
        <v>3513.8812839998136</v>
      </c>
      <c r="I96" s="9"/>
      <c r="J96" s="11">
        <f t="shared" si="25"/>
        <v>951.4</v>
      </c>
      <c r="K96" s="12"/>
      <c r="L96" s="10">
        <f t="shared" ref="L96:L100" si="29">(77.6+78.8)/2</f>
        <v>78.199999999999989</v>
      </c>
      <c r="M96" s="9"/>
      <c r="N96" s="13">
        <f t="shared" si="5"/>
        <v>873.2</v>
      </c>
      <c r="O96" s="9"/>
      <c r="P96" s="8">
        <f>POWER(N96-N103,2)</f>
        <v>501.22254399998621</v>
      </c>
      <c r="Q96" s="9"/>
    </row>
    <row r="97" spans="1:17" ht="15.75" customHeight="1" x14ac:dyDescent="0.2">
      <c r="A97" s="2">
        <v>95</v>
      </c>
      <c r="B97" s="11">
        <f t="shared" si="27"/>
        <v>2440.8000000000002</v>
      </c>
      <c r="C97" s="12"/>
      <c r="D97" s="10">
        <f t="shared" si="28"/>
        <v>5843.2</v>
      </c>
      <c r="E97" s="9"/>
      <c r="F97" s="13">
        <f t="shared" si="2"/>
        <v>3402.3999999999996</v>
      </c>
      <c r="G97" s="9"/>
      <c r="H97" s="8">
        <f>POWER(F97-F103,2)</f>
        <v>3513.8812839998136</v>
      </c>
      <c r="I97" s="9"/>
      <c r="J97" s="11">
        <f t="shared" si="25"/>
        <v>951.4</v>
      </c>
      <c r="K97" s="12"/>
      <c r="L97" s="10">
        <f t="shared" si="29"/>
        <v>78.199999999999989</v>
      </c>
      <c r="M97" s="9"/>
      <c r="N97" s="13">
        <f t="shared" si="5"/>
        <v>873.2</v>
      </c>
      <c r="O97" s="9"/>
      <c r="P97" s="8">
        <f>POWER(N97-N103,2)</f>
        <v>501.22254399998621</v>
      </c>
      <c r="Q97" s="9"/>
    </row>
    <row r="98" spans="1:17" ht="15.75" customHeight="1" x14ac:dyDescent="0.2">
      <c r="A98" s="2">
        <v>96</v>
      </c>
      <c r="B98" s="11">
        <f t="shared" si="27"/>
        <v>2440.8000000000002</v>
      </c>
      <c r="C98" s="12"/>
      <c r="D98" s="10">
        <f t="shared" si="28"/>
        <v>5843.2</v>
      </c>
      <c r="E98" s="9"/>
      <c r="F98" s="13">
        <f t="shared" si="2"/>
        <v>3402.3999999999996</v>
      </c>
      <c r="G98" s="9"/>
      <c r="H98" s="8">
        <f>POWER(F98-F103,2)</f>
        <v>3513.8812839998136</v>
      </c>
      <c r="I98" s="9"/>
      <c r="J98" s="11">
        <f t="shared" si="25"/>
        <v>951.4</v>
      </c>
      <c r="K98" s="12"/>
      <c r="L98" s="10">
        <f t="shared" si="29"/>
        <v>78.199999999999989</v>
      </c>
      <c r="M98" s="9"/>
      <c r="N98" s="13">
        <f t="shared" si="5"/>
        <v>873.2</v>
      </c>
      <c r="O98" s="9"/>
      <c r="P98" s="8">
        <f>POWER(N98-N103,2)</f>
        <v>501.22254399998621</v>
      </c>
      <c r="Q98" s="9"/>
    </row>
    <row r="99" spans="1:17" ht="15.75" customHeight="1" x14ac:dyDescent="0.2">
      <c r="A99" s="2">
        <v>97</v>
      </c>
      <c r="B99" s="11">
        <f t="shared" ref="B99:B102" si="30">(2449+2465.4)/2</f>
        <v>2457.1999999999998</v>
      </c>
      <c r="C99" s="12"/>
      <c r="D99" s="10">
        <f t="shared" si="28"/>
        <v>5843.2</v>
      </c>
      <c r="E99" s="9"/>
      <c r="F99" s="13">
        <f t="shared" si="2"/>
        <v>3386</v>
      </c>
      <c r="G99" s="9"/>
      <c r="H99" s="8">
        <f>POWER(F99-F103,2)</f>
        <v>1838.5228839998965</v>
      </c>
      <c r="I99" s="9"/>
      <c r="J99" s="11">
        <f t="shared" si="25"/>
        <v>951.4</v>
      </c>
      <c r="K99" s="12"/>
      <c r="L99" s="10">
        <f t="shared" si="29"/>
        <v>78.199999999999989</v>
      </c>
      <c r="M99" s="9"/>
      <c r="N99" s="13">
        <f t="shared" si="5"/>
        <v>873.2</v>
      </c>
      <c r="O99" s="9"/>
      <c r="P99" s="8">
        <f>POWER(N99-N103,2)</f>
        <v>501.22254399998621</v>
      </c>
      <c r="Q99" s="9"/>
    </row>
    <row r="100" spans="1:17" ht="15.75" customHeight="1" x14ac:dyDescent="0.2">
      <c r="A100" s="2">
        <v>98</v>
      </c>
      <c r="B100" s="11">
        <f t="shared" si="30"/>
        <v>2457.1999999999998</v>
      </c>
      <c r="C100" s="12"/>
      <c r="D100" s="10">
        <f t="shared" ref="D100:D101" si="31">(5854.4+5936.8)/2</f>
        <v>5895.6</v>
      </c>
      <c r="E100" s="9"/>
      <c r="F100" s="13">
        <f t="shared" si="2"/>
        <v>3438.4000000000005</v>
      </c>
      <c r="G100" s="9"/>
      <c r="H100" s="8">
        <f>POWER(F100-F103,2)</f>
        <v>9077.8972839998733</v>
      </c>
      <c r="I100" s="9"/>
      <c r="J100" s="11">
        <f t="shared" si="25"/>
        <v>951.4</v>
      </c>
      <c r="K100" s="12"/>
      <c r="L100" s="10">
        <f t="shared" si="29"/>
        <v>78.199999999999989</v>
      </c>
      <c r="M100" s="9"/>
      <c r="N100" s="13">
        <f t="shared" si="5"/>
        <v>873.2</v>
      </c>
      <c r="O100" s="9"/>
      <c r="P100" s="8">
        <f>POWER(N100-N103,2)</f>
        <v>501.22254399998621</v>
      </c>
      <c r="Q100" s="9"/>
    </row>
    <row r="101" spans="1:17" ht="15.75" customHeight="1" x14ac:dyDescent="0.2">
      <c r="A101" s="2">
        <v>99</v>
      </c>
      <c r="B101" s="11">
        <f t="shared" si="30"/>
        <v>2457.1999999999998</v>
      </c>
      <c r="C101" s="12"/>
      <c r="D101" s="10">
        <f t="shared" si="31"/>
        <v>5895.6</v>
      </c>
      <c r="E101" s="9"/>
      <c r="F101" s="13">
        <f t="shared" si="2"/>
        <v>3438.4000000000005</v>
      </c>
      <c r="G101" s="9"/>
      <c r="H101" s="8">
        <f>POWER(F101-F103,2)</f>
        <v>9077.8972839998733</v>
      </c>
      <c r="I101" s="9"/>
      <c r="J101" s="11">
        <f>(959.4+975.4)/2</f>
        <v>967.4</v>
      </c>
      <c r="K101" s="12"/>
      <c r="L101" s="10">
        <f t="shared" ref="L101:L102" si="32">(78.8+80)/2</f>
        <v>79.400000000000006</v>
      </c>
      <c r="M101" s="9"/>
      <c r="N101" s="13">
        <f t="shared" si="5"/>
        <v>888</v>
      </c>
      <c r="O101" s="9"/>
      <c r="P101" s="8">
        <f>POWER(N101-N103,2)</f>
        <v>1382.9473439999738</v>
      </c>
      <c r="Q101" s="9"/>
    </row>
    <row r="102" spans="1:17" ht="15.75" customHeight="1" x14ac:dyDescent="0.2">
      <c r="A102" s="3">
        <v>100</v>
      </c>
      <c r="B102" s="11">
        <f t="shared" si="30"/>
        <v>2457.1999999999998</v>
      </c>
      <c r="C102" s="12"/>
      <c r="D102" s="16">
        <f>(5936.8+5989.2)/2</f>
        <v>5963</v>
      </c>
      <c r="E102" s="15"/>
      <c r="F102" s="14">
        <f t="shared" si="2"/>
        <v>3505.8</v>
      </c>
      <c r="G102" s="15"/>
      <c r="H102" s="8">
        <f>POWER(F102-F103,2)</f>
        <v>26464.131683999665</v>
      </c>
      <c r="I102" s="9"/>
      <c r="J102" s="17">
        <f>(975.4+991.4)/2</f>
        <v>983.4</v>
      </c>
      <c r="K102" s="18"/>
      <c r="L102" s="16">
        <f t="shared" si="32"/>
        <v>79.400000000000006</v>
      </c>
      <c r="M102" s="15"/>
      <c r="N102" s="14">
        <f t="shared" si="5"/>
        <v>904</v>
      </c>
      <c r="O102" s="15"/>
      <c r="P102" s="8">
        <f>POWER(N102-N103,2)</f>
        <v>2828.9633439999625</v>
      </c>
      <c r="Q102" s="9"/>
    </row>
    <row r="103" spans="1:17" ht="15.75" customHeight="1" x14ac:dyDescent="0.2">
      <c r="A103" s="4" t="s">
        <v>9</v>
      </c>
      <c r="B103" s="20">
        <f>AVERAGE(B3:C102)</f>
        <v>2397.175999999999</v>
      </c>
      <c r="C103" s="21"/>
      <c r="D103" s="20">
        <f>AVERAGE(D3:E102)</f>
        <v>5740.2980000000007</v>
      </c>
      <c r="E103" s="21"/>
      <c r="F103" s="22">
        <f>AVERAGE(F3:F102)</f>
        <v>3343.1220000000012</v>
      </c>
      <c r="G103" s="21"/>
      <c r="H103" s="22">
        <f>SUM(H3:H102)/(100*99)</f>
        <v>15.949162787878871</v>
      </c>
      <c r="I103" s="21"/>
      <c r="J103" s="20">
        <f>AVERAGE(J3:K102)</f>
        <v>923.719999999999</v>
      </c>
      <c r="K103" s="21"/>
      <c r="L103" s="20">
        <f>AVERAGE(L3:M102)</f>
        <v>72.907999999999987</v>
      </c>
      <c r="M103" s="21"/>
      <c r="N103" s="23">
        <f>AVERAGE(N3:O102)</f>
        <v>850.81200000000035</v>
      </c>
      <c r="O103" s="21"/>
      <c r="P103" s="22">
        <f>SUM(P3:P102)/(100*99)</f>
        <v>75.586998773333335</v>
      </c>
      <c r="Q103" s="21"/>
    </row>
    <row r="104" spans="1:17" ht="15.75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Q104" s="6"/>
    </row>
    <row r="105" spans="1:17" ht="15.75" customHeight="1" x14ac:dyDescent="0.2">
      <c r="H105" s="7" t="s">
        <v>10</v>
      </c>
      <c r="I105" s="7">
        <f>F103-1.9842*SQRT(H103)</f>
        <v>3335.1978189311262</v>
      </c>
      <c r="P105" s="7" t="s">
        <v>10</v>
      </c>
      <c r="Q105" s="7">
        <f>N103-1.9842*SQRT(P103)</f>
        <v>833.56120969030053</v>
      </c>
    </row>
    <row r="106" spans="1:17" ht="15.75" customHeight="1" x14ac:dyDescent="0.2">
      <c r="H106" s="7" t="s">
        <v>11</v>
      </c>
      <c r="I106" s="7">
        <f>F103+1.9842*SQRT(H103)</f>
        <v>3351.0461810688762</v>
      </c>
      <c r="P106" s="7" t="s">
        <v>11</v>
      </c>
      <c r="Q106" s="7">
        <f>N103+1.9842*SQRT(P103)</f>
        <v>868.06279030970018</v>
      </c>
    </row>
    <row r="107" spans="1:17" ht="15.75" customHeight="1" x14ac:dyDescent="0.2">
      <c r="H107" s="7"/>
      <c r="I107" s="7"/>
      <c r="P107" s="7"/>
      <c r="Q107" s="7"/>
    </row>
    <row r="108" spans="1:17" ht="15.75" customHeight="1" x14ac:dyDescent="0.2">
      <c r="H108" s="7" t="s">
        <v>12</v>
      </c>
      <c r="I108" s="7"/>
      <c r="P108" s="7" t="s">
        <v>13</v>
      </c>
      <c r="Q108" s="7"/>
    </row>
    <row r="109" spans="1:17" ht="15.75" customHeight="1" x14ac:dyDescent="0.2"/>
    <row r="110" spans="1:17" ht="15.75" customHeight="1" x14ac:dyDescent="0.2"/>
    <row r="111" spans="1:17" ht="15.75" customHeight="1" x14ac:dyDescent="0.2"/>
    <row r="112" spans="1:1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19">
    <mergeCell ref="D72:E72"/>
    <mergeCell ref="F72:G72"/>
    <mergeCell ref="H72:I72"/>
    <mergeCell ref="L72:M72"/>
    <mergeCell ref="L73:M73"/>
    <mergeCell ref="N73:O73"/>
    <mergeCell ref="N72:O72"/>
    <mergeCell ref="P72:Q72"/>
    <mergeCell ref="D73:E73"/>
    <mergeCell ref="F73:G73"/>
    <mergeCell ref="H73:I73"/>
    <mergeCell ref="P73:Q73"/>
    <mergeCell ref="N70:O70"/>
    <mergeCell ref="P70:Q70"/>
    <mergeCell ref="D70:E70"/>
    <mergeCell ref="F70:G70"/>
    <mergeCell ref="H70:I70"/>
    <mergeCell ref="L70:M70"/>
    <mergeCell ref="D71:E71"/>
    <mergeCell ref="F71:G71"/>
    <mergeCell ref="H71:I71"/>
    <mergeCell ref="L71:M71"/>
    <mergeCell ref="N71:O71"/>
    <mergeCell ref="P71:Q71"/>
    <mergeCell ref="D68:E68"/>
    <mergeCell ref="F68:G68"/>
    <mergeCell ref="H68:I68"/>
    <mergeCell ref="L68:M68"/>
    <mergeCell ref="L69:M69"/>
    <mergeCell ref="N69:O69"/>
    <mergeCell ref="N68:O68"/>
    <mergeCell ref="P68:Q68"/>
    <mergeCell ref="D69:E69"/>
    <mergeCell ref="F69:G69"/>
    <mergeCell ref="H69:I69"/>
    <mergeCell ref="P69:Q69"/>
    <mergeCell ref="N66:O66"/>
    <mergeCell ref="P66:Q66"/>
    <mergeCell ref="D66:E66"/>
    <mergeCell ref="F66:G66"/>
    <mergeCell ref="H66:I66"/>
    <mergeCell ref="L66:M66"/>
    <mergeCell ref="D67:E67"/>
    <mergeCell ref="F67:G67"/>
    <mergeCell ref="H67:I67"/>
    <mergeCell ref="L67:M67"/>
    <mergeCell ref="N67:O67"/>
    <mergeCell ref="P67:Q67"/>
    <mergeCell ref="L65:M65"/>
    <mergeCell ref="N65:O65"/>
    <mergeCell ref="N64:O64"/>
    <mergeCell ref="P64:Q64"/>
    <mergeCell ref="D65:E65"/>
    <mergeCell ref="F65:G65"/>
    <mergeCell ref="H65:I65"/>
    <mergeCell ref="P65:Q65"/>
    <mergeCell ref="D63:E63"/>
    <mergeCell ref="F63:G63"/>
    <mergeCell ref="H63:I63"/>
    <mergeCell ref="L63:M63"/>
    <mergeCell ref="N63:O63"/>
    <mergeCell ref="P63:Q63"/>
    <mergeCell ref="D64:E64"/>
    <mergeCell ref="F64:G64"/>
    <mergeCell ref="H64:I64"/>
    <mergeCell ref="L64:M64"/>
    <mergeCell ref="L61:M61"/>
    <mergeCell ref="N61:O61"/>
    <mergeCell ref="N60:O60"/>
    <mergeCell ref="P60:Q60"/>
    <mergeCell ref="D61:E61"/>
    <mergeCell ref="F61:G61"/>
    <mergeCell ref="H61:I61"/>
    <mergeCell ref="P61:Q61"/>
    <mergeCell ref="N62:O62"/>
    <mergeCell ref="P62:Q62"/>
    <mergeCell ref="D62:E62"/>
    <mergeCell ref="F62:G62"/>
    <mergeCell ref="H62:I62"/>
    <mergeCell ref="L62:M62"/>
    <mergeCell ref="D59:E59"/>
    <mergeCell ref="F59:G59"/>
    <mergeCell ref="H59:I59"/>
    <mergeCell ref="L59:M59"/>
    <mergeCell ref="N59:O59"/>
    <mergeCell ref="P59:Q59"/>
    <mergeCell ref="D60:E60"/>
    <mergeCell ref="F60:G60"/>
    <mergeCell ref="H60:I60"/>
    <mergeCell ref="L60:M60"/>
    <mergeCell ref="L57:M57"/>
    <mergeCell ref="N57:O57"/>
    <mergeCell ref="N56:O56"/>
    <mergeCell ref="P56:Q56"/>
    <mergeCell ref="D57:E57"/>
    <mergeCell ref="F57:G57"/>
    <mergeCell ref="H57:I57"/>
    <mergeCell ref="P57:Q57"/>
    <mergeCell ref="N58:O58"/>
    <mergeCell ref="P58:Q58"/>
    <mergeCell ref="D58:E58"/>
    <mergeCell ref="F58:G58"/>
    <mergeCell ref="H58:I58"/>
    <mergeCell ref="L58:M58"/>
    <mergeCell ref="D55:E55"/>
    <mergeCell ref="F55:G55"/>
    <mergeCell ref="H55:I55"/>
    <mergeCell ref="L55:M55"/>
    <mergeCell ref="N55:O55"/>
    <mergeCell ref="P55:Q55"/>
    <mergeCell ref="D56:E56"/>
    <mergeCell ref="F56:G56"/>
    <mergeCell ref="H56:I56"/>
    <mergeCell ref="L56:M56"/>
    <mergeCell ref="L53:M53"/>
    <mergeCell ref="N53:O53"/>
    <mergeCell ref="N52:O52"/>
    <mergeCell ref="P52:Q52"/>
    <mergeCell ref="D53:E53"/>
    <mergeCell ref="F53:G53"/>
    <mergeCell ref="H53:I53"/>
    <mergeCell ref="P53:Q53"/>
    <mergeCell ref="N54:O54"/>
    <mergeCell ref="P54:Q54"/>
    <mergeCell ref="D54:E54"/>
    <mergeCell ref="F54:G54"/>
    <mergeCell ref="H54:I54"/>
    <mergeCell ref="L54:M54"/>
    <mergeCell ref="D51:E51"/>
    <mergeCell ref="F51:G51"/>
    <mergeCell ref="H51:I51"/>
    <mergeCell ref="L51:M51"/>
    <mergeCell ref="N51:O51"/>
    <mergeCell ref="P51:Q51"/>
    <mergeCell ref="D52:E52"/>
    <mergeCell ref="F52:G52"/>
    <mergeCell ref="H52:I52"/>
    <mergeCell ref="L52:M52"/>
    <mergeCell ref="L49:M49"/>
    <mergeCell ref="N49:O49"/>
    <mergeCell ref="N48:O48"/>
    <mergeCell ref="P48:Q48"/>
    <mergeCell ref="D49:E49"/>
    <mergeCell ref="F49:G49"/>
    <mergeCell ref="H49:I49"/>
    <mergeCell ref="P49:Q49"/>
    <mergeCell ref="N50:O50"/>
    <mergeCell ref="P50:Q50"/>
    <mergeCell ref="D50:E50"/>
    <mergeCell ref="F50:G50"/>
    <mergeCell ref="H50:I50"/>
    <mergeCell ref="L50:M50"/>
    <mergeCell ref="D47:E47"/>
    <mergeCell ref="F47:G47"/>
    <mergeCell ref="H47:I47"/>
    <mergeCell ref="L47:M47"/>
    <mergeCell ref="N47:O47"/>
    <mergeCell ref="P47:Q47"/>
    <mergeCell ref="D48:E48"/>
    <mergeCell ref="F48:G48"/>
    <mergeCell ref="H48:I48"/>
    <mergeCell ref="L48:M48"/>
    <mergeCell ref="L45:M45"/>
    <mergeCell ref="N45:O45"/>
    <mergeCell ref="N44:O44"/>
    <mergeCell ref="P44:Q44"/>
    <mergeCell ref="D45:E45"/>
    <mergeCell ref="F45:G45"/>
    <mergeCell ref="H45:I45"/>
    <mergeCell ref="P45:Q45"/>
    <mergeCell ref="N46:O46"/>
    <mergeCell ref="P46:Q46"/>
    <mergeCell ref="D46:E46"/>
    <mergeCell ref="F46:G46"/>
    <mergeCell ref="H46:I46"/>
    <mergeCell ref="L46:M46"/>
    <mergeCell ref="D43:E43"/>
    <mergeCell ref="F43:G43"/>
    <mergeCell ref="H43:I43"/>
    <mergeCell ref="L43:M43"/>
    <mergeCell ref="N43:O43"/>
    <mergeCell ref="P43:Q43"/>
    <mergeCell ref="D44:E44"/>
    <mergeCell ref="F44:G44"/>
    <mergeCell ref="H44:I44"/>
    <mergeCell ref="L44:M44"/>
    <mergeCell ref="L41:M41"/>
    <mergeCell ref="N41:O41"/>
    <mergeCell ref="N40:O40"/>
    <mergeCell ref="P40:Q40"/>
    <mergeCell ref="D41:E41"/>
    <mergeCell ref="F41:G41"/>
    <mergeCell ref="H41:I41"/>
    <mergeCell ref="P41:Q41"/>
    <mergeCell ref="N42:O42"/>
    <mergeCell ref="P42:Q42"/>
    <mergeCell ref="D42:E42"/>
    <mergeCell ref="F42:G42"/>
    <mergeCell ref="H42:I42"/>
    <mergeCell ref="L42:M42"/>
    <mergeCell ref="D39:E39"/>
    <mergeCell ref="F39:G39"/>
    <mergeCell ref="H39:I39"/>
    <mergeCell ref="L39:M39"/>
    <mergeCell ref="N39:O39"/>
    <mergeCell ref="P39:Q39"/>
    <mergeCell ref="D40:E40"/>
    <mergeCell ref="F40:G40"/>
    <mergeCell ref="H40:I40"/>
    <mergeCell ref="L40:M40"/>
    <mergeCell ref="B36:C36"/>
    <mergeCell ref="D36:E36"/>
    <mergeCell ref="F36:G36"/>
    <mergeCell ref="H36:I36"/>
    <mergeCell ref="L36:M36"/>
    <mergeCell ref="N38:O38"/>
    <mergeCell ref="P38:Q38"/>
    <mergeCell ref="D38:E38"/>
    <mergeCell ref="F38:G38"/>
    <mergeCell ref="H38:I38"/>
    <mergeCell ref="L38:M38"/>
    <mergeCell ref="N36:O36"/>
    <mergeCell ref="P36:Q36"/>
    <mergeCell ref="D37:E37"/>
    <mergeCell ref="F37:G37"/>
    <mergeCell ref="H37:I37"/>
    <mergeCell ref="P37:Q37"/>
    <mergeCell ref="D35:E35"/>
    <mergeCell ref="F35:G35"/>
    <mergeCell ref="H35:I35"/>
    <mergeCell ref="L35:M35"/>
    <mergeCell ref="N35:O35"/>
    <mergeCell ref="P35:Q35"/>
    <mergeCell ref="D33:E33"/>
    <mergeCell ref="F33:G33"/>
    <mergeCell ref="H33:I33"/>
    <mergeCell ref="P33:Q33"/>
    <mergeCell ref="N34:O34"/>
    <mergeCell ref="P34:Q34"/>
    <mergeCell ref="D34:E34"/>
    <mergeCell ref="F34:G34"/>
    <mergeCell ref="H34:I34"/>
    <mergeCell ref="L34:M34"/>
    <mergeCell ref="D31:E31"/>
    <mergeCell ref="F31:G31"/>
    <mergeCell ref="H31:I31"/>
    <mergeCell ref="L31:M31"/>
    <mergeCell ref="N31:O31"/>
    <mergeCell ref="P31:Q31"/>
    <mergeCell ref="D32:E32"/>
    <mergeCell ref="F32:G32"/>
    <mergeCell ref="H32:I32"/>
    <mergeCell ref="L32:M32"/>
    <mergeCell ref="N32:O32"/>
    <mergeCell ref="P32:Q32"/>
    <mergeCell ref="D29:E29"/>
    <mergeCell ref="F29:G29"/>
    <mergeCell ref="H29:I29"/>
    <mergeCell ref="P29:Q29"/>
    <mergeCell ref="N30:O30"/>
    <mergeCell ref="P30:Q30"/>
    <mergeCell ref="D30:E30"/>
    <mergeCell ref="F30:G30"/>
    <mergeCell ref="H30:I30"/>
    <mergeCell ref="L30:M30"/>
    <mergeCell ref="D27:E27"/>
    <mergeCell ref="F27:G27"/>
    <mergeCell ref="H27:I27"/>
    <mergeCell ref="L27:M27"/>
    <mergeCell ref="N27:O27"/>
    <mergeCell ref="P27:Q27"/>
    <mergeCell ref="D28:E28"/>
    <mergeCell ref="F28:G28"/>
    <mergeCell ref="H28:I28"/>
    <mergeCell ref="L28:M28"/>
    <mergeCell ref="N28:O28"/>
    <mergeCell ref="P28:Q28"/>
    <mergeCell ref="D25:E25"/>
    <mergeCell ref="F25:G25"/>
    <mergeCell ref="H25:I25"/>
    <mergeCell ref="P25:Q25"/>
    <mergeCell ref="N26:O26"/>
    <mergeCell ref="P26:Q26"/>
    <mergeCell ref="D26:E26"/>
    <mergeCell ref="F26:G26"/>
    <mergeCell ref="H26:I26"/>
    <mergeCell ref="L26:M26"/>
    <mergeCell ref="D23:E23"/>
    <mergeCell ref="F23:G23"/>
    <mergeCell ref="H23:I23"/>
    <mergeCell ref="L23:M23"/>
    <mergeCell ref="N23:O23"/>
    <mergeCell ref="P23:Q23"/>
    <mergeCell ref="D24:E24"/>
    <mergeCell ref="F24:G24"/>
    <mergeCell ref="H24:I24"/>
    <mergeCell ref="L24:M24"/>
    <mergeCell ref="N24:O24"/>
    <mergeCell ref="P24:Q24"/>
    <mergeCell ref="D21:E21"/>
    <mergeCell ref="F21:G21"/>
    <mergeCell ref="H21:I21"/>
    <mergeCell ref="P21:Q21"/>
    <mergeCell ref="N22:O22"/>
    <mergeCell ref="P22:Q22"/>
    <mergeCell ref="B21:C21"/>
    <mergeCell ref="D22:E22"/>
    <mergeCell ref="F22:G22"/>
    <mergeCell ref="H22:I22"/>
    <mergeCell ref="L22:M22"/>
    <mergeCell ref="D19:E19"/>
    <mergeCell ref="F19:G19"/>
    <mergeCell ref="H19:I19"/>
    <mergeCell ref="L19:M19"/>
    <mergeCell ref="N19:O19"/>
    <mergeCell ref="P19:Q19"/>
    <mergeCell ref="D20:E20"/>
    <mergeCell ref="F20:G20"/>
    <mergeCell ref="H20:I20"/>
    <mergeCell ref="L20:M20"/>
    <mergeCell ref="N20:O20"/>
    <mergeCell ref="P20:Q20"/>
    <mergeCell ref="D17:E17"/>
    <mergeCell ref="F17:G17"/>
    <mergeCell ref="H17:I17"/>
    <mergeCell ref="P17:Q17"/>
    <mergeCell ref="N18:O18"/>
    <mergeCell ref="P18:Q18"/>
    <mergeCell ref="D18:E18"/>
    <mergeCell ref="F18:G18"/>
    <mergeCell ref="H18:I18"/>
    <mergeCell ref="L18:M18"/>
    <mergeCell ref="D15:E15"/>
    <mergeCell ref="F15:G15"/>
    <mergeCell ref="H15:I15"/>
    <mergeCell ref="L15:M15"/>
    <mergeCell ref="N15:O15"/>
    <mergeCell ref="P15:Q15"/>
    <mergeCell ref="D16:E16"/>
    <mergeCell ref="F16:G16"/>
    <mergeCell ref="H16:I16"/>
    <mergeCell ref="L16:M16"/>
    <mergeCell ref="N16:O16"/>
    <mergeCell ref="P16:Q16"/>
    <mergeCell ref="D13:E13"/>
    <mergeCell ref="F13:G13"/>
    <mergeCell ref="H13:I13"/>
    <mergeCell ref="P13:Q13"/>
    <mergeCell ref="N14:O14"/>
    <mergeCell ref="P14:Q14"/>
    <mergeCell ref="D14:E14"/>
    <mergeCell ref="F14:G14"/>
    <mergeCell ref="H14:I14"/>
    <mergeCell ref="L14:M14"/>
    <mergeCell ref="D11:E11"/>
    <mergeCell ref="F11:G11"/>
    <mergeCell ref="H11:I11"/>
    <mergeCell ref="L11:M11"/>
    <mergeCell ref="N11:O11"/>
    <mergeCell ref="P11:Q11"/>
    <mergeCell ref="D12:E12"/>
    <mergeCell ref="F12:G12"/>
    <mergeCell ref="H12:I12"/>
    <mergeCell ref="L12:M12"/>
    <mergeCell ref="N12:O12"/>
    <mergeCell ref="P12:Q12"/>
    <mergeCell ref="D9:E9"/>
    <mergeCell ref="F9:G9"/>
    <mergeCell ref="H9:I9"/>
    <mergeCell ref="L9:M9"/>
    <mergeCell ref="N9:O9"/>
    <mergeCell ref="P9:Q9"/>
    <mergeCell ref="D10:E10"/>
    <mergeCell ref="F10:G10"/>
    <mergeCell ref="H10:I10"/>
    <mergeCell ref="L10:M10"/>
    <mergeCell ref="P4:Q4"/>
    <mergeCell ref="B3:C3"/>
    <mergeCell ref="D4:E4"/>
    <mergeCell ref="F4:G4"/>
    <mergeCell ref="H4:I4"/>
    <mergeCell ref="L4:M4"/>
    <mergeCell ref="B4:C4"/>
    <mergeCell ref="J4:K4"/>
    <mergeCell ref="N6:O6"/>
    <mergeCell ref="P6:Q6"/>
    <mergeCell ref="P2:Q2"/>
    <mergeCell ref="A1:A2"/>
    <mergeCell ref="B1:I1"/>
    <mergeCell ref="J1:Q1"/>
    <mergeCell ref="B2:C2"/>
    <mergeCell ref="D2:E2"/>
    <mergeCell ref="F2:G2"/>
    <mergeCell ref="H2:I2"/>
    <mergeCell ref="D3:E3"/>
    <mergeCell ref="F3:G3"/>
    <mergeCell ref="H3:I3"/>
    <mergeCell ref="J3:K3"/>
    <mergeCell ref="L3:M3"/>
    <mergeCell ref="N3:O3"/>
    <mergeCell ref="P3:Q3"/>
    <mergeCell ref="J59:K59"/>
    <mergeCell ref="J60:K60"/>
    <mergeCell ref="J61:K61"/>
    <mergeCell ref="J58:K58"/>
    <mergeCell ref="J63:K63"/>
    <mergeCell ref="J62:K62"/>
    <mergeCell ref="J2:K2"/>
    <mergeCell ref="L2:M2"/>
    <mergeCell ref="N2:O2"/>
    <mergeCell ref="N4:O4"/>
    <mergeCell ref="L13:M13"/>
    <mergeCell ref="N13:O13"/>
    <mergeCell ref="L17:M17"/>
    <mergeCell ref="N17:O17"/>
    <mergeCell ref="L21:M21"/>
    <mergeCell ref="N21:O21"/>
    <mergeCell ref="L25:M25"/>
    <mergeCell ref="N25:O25"/>
    <mergeCell ref="L29:M29"/>
    <mergeCell ref="N29:O29"/>
    <mergeCell ref="L33:M33"/>
    <mergeCell ref="N33:O33"/>
    <mergeCell ref="L37:M37"/>
    <mergeCell ref="N37:O37"/>
    <mergeCell ref="J54:K54"/>
    <mergeCell ref="J55:K55"/>
    <mergeCell ref="J56:K56"/>
    <mergeCell ref="J57:K57"/>
    <mergeCell ref="J49:K49"/>
    <mergeCell ref="J53:K53"/>
    <mergeCell ref="J50:K50"/>
    <mergeCell ref="J51:K51"/>
    <mergeCell ref="J52:K52"/>
    <mergeCell ref="J40:K40"/>
    <mergeCell ref="J41:K41"/>
    <mergeCell ref="J27:K27"/>
    <mergeCell ref="J28:K28"/>
    <mergeCell ref="J35:K35"/>
    <mergeCell ref="J36:K36"/>
    <mergeCell ref="J37:K37"/>
    <mergeCell ref="J38:K38"/>
    <mergeCell ref="J39:K39"/>
    <mergeCell ref="J33:K33"/>
    <mergeCell ref="J34:K34"/>
    <mergeCell ref="J17:K17"/>
    <mergeCell ref="J18:K18"/>
    <mergeCell ref="J25:K25"/>
    <mergeCell ref="J26:K26"/>
    <mergeCell ref="J30:K30"/>
    <mergeCell ref="J31:K31"/>
    <mergeCell ref="J32:K32"/>
    <mergeCell ref="J10:K10"/>
    <mergeCell ref="J11:K11"/>
    <mergeCell ref="J15:K15"/>
    <mergeCell ref="J16:K16"/>
    <mergeCell ref="J22:K22"/>
    <mergeCell ref="J23:K23"/>
    <mergeCell ref="J24:K24"/>
    <mergeCell ref="J21:K21"/>
    <mergeCell ref="J29:K29"/>
    <mergeCell ref="B7:C7"/>
    <mergeCell ref="B8:C8"/>
    <mergeCell ref="D8:E8"/>
    <mergeCell ref="F8:G8"/>
    <mergeCell ref="H8:I8"/>
    <mergeCell ref="L8:M8"/>
    <mergeCell ref="J8:K8"/>
    <mergeCell ref="J9:K9"/>
    <mergeCell ref="D103:E103"/>
    <mergeCell ref="F103:G103"/>
    <mergeCell ref="H103:I103"/>
    <mergeCell ref="J103:K103"/>
    <mergeCell ref="L103:M103"/>
    <mergeCell ref="B102:C102"/>
    <mergeCell ref="J43:K43"/>
    <mergeCell ref="J44:K44"/>
    <mergeCell ref="J42:K42"/>
    <mergeCell ref="J45:K45"/>
    <mergeCell ref="J46:K46"/>
    <mergeCell ref="J47:K47"/>
    <mergeCell ref="J48:K48"/>
    <mergeCell ref="B41:C41"/>
    <mergeCell ref="B42:C42"/>
    <mergeCell ref="B9:C9"/>
    <mergeCell ref="D7:E7"/>
    <mergeCell ref="F7:G7"/>
    <mergeCell ref="H7:I7"/>
    <mergeCell ref="J7:K7"/>
    <mergeCell ref="L7:M7"/>
    <mergeCell ref="N7:O7"/>
    <mergeCell ref="P7:Q7"/>
    <mergeCell ref="N8:O8"/>
    <mergeCell ref="P8:Q8"/>
    <mergeCell ref="D5:E5"/>
    <mergeCell ref="F5:G5"/>
    <mergeCell ref="H5:I5"/>
    <mergeCell ref="J5:K5"/>
    <mergeCell ref="L5:M5"/>
    <mergeCell ref="N5:O5"/>
    <mergeCell ref="P5:Q5"/>
    <mergeCell ref="B5:C5"/>
    <mergeCell ref="D6:E6"/>
    <mergeCell ref="F6:G6"/>
    <mergeCell ref="H6:I6"/>
    <mergeCell ref="L6:M6"/>
    <mergeCell ref="B6:C6"/>
    <mergeCell ref="J6:K6"/>
    <mergeCell ref="B103:C103"/>
    <mergeCell ref="B71:C71"/>
    <mergeCell ref="B72:C72"/>
    <mergeCell ref="B99:C99"/>
    <mergeCell ref="J12:K12"/>
    <mergeCell ref="J13:K13"/>
    <mergeCell ref="N10:O10"/>
    <mergeCell ref="P10:Q10"/>
    <mergeCell ref="B10:C10"/>
    <mergeCell ref="B11:C11"/>
    <mergeCell ref="B12:C12"/>
    <mergeCell ref="B13:C13"/>
    <mergeCell ref="B14:C14"/>
    <mergeCell ref="J14:K14"/>
    <mergeCell ref="N103:O103"/>
    <mergeCell ref="P103:Q103"/>
    <mergeCell ref="B34:C34"/>
    <mergeCell ref="B35:C35"/>
    <mergeCell ref="B37:C37"/>
    <mergeCell ref="B38:C38"/>
    <mergeCell ref="B39:C39"/>
    <mergeCell ref="B40:C40"/>
    <mergeCell ref="J19:K19"/>
    <mergeCell ref="J20:K20"/>
    <mergeCell ref="J71:K71"/>
    <mergeCell ref="J72:K72"/>
    <mergeCell ref="J64:K64"/>
    <mergeCell ref="J65:K65"/>
    <mergeCell ref="J66:K66"/>
    <mergeCell ref="J67:K67"/>
    <mergeCell ref="J68:K68"/>
    <mergeCell ref="J69:K69"/>
    <mergeCell ref="J70:K70"/>
    <mergeCell ref="B69:C69"/>
    <mergeCell ref="B70:C70"/>
    <mergeCell ref="B62:C62"/>
    <mergeCell ref="B63:C63"/>
    <mergeCell ref="B64:C64"/>
    <mergeCell ref="B65:C65"/>
    <mergeCell ref="B66:C66"/>
    <mergeCell ref="B67:C67"/>
    <mergeCell ref="B68:C68"/>
    <mergeCell ref="B60:C60"/>
    <mergeCell ref="B61:C61"/>
    <mergeCell ref="B53:C53"/>
    <mergeCell ref="B54:C54"/>
    <mergeCell ref="B55:C55"/>
    <mergeCell ref="B56:C56"/>
    <mergeCell ref="B57:C57"/>
    <mergeCell ref="B58:C58"/>
    <mergeCell ref="B59:C59"/>
    <mergeCell ref="B51:C51"/>
    <mergeCell ref="B52:C52"/>
    <mergeCell ref="B43:C43"/>
    <mergeCell ref="B44:C44"/>
    <mergeCell ref="B45:C45"/>
    <mergeCell ref="B46:C46"/>
    <mergeCell ref="B47:C47"/>
    <mergeCell ref="B48:C48"/>
    <mergeCell ref="B49:C49"/>
    <mergeCell ref="B50:C50"/>
    <mergeCell ref="B32:C32"/>
    <mergeCell ref="B33:C33"/>
    <mergeCell ref="B25:C25"/>
    <mergeCell ref="B26:C26"/>
    <mergeCell ref="B27:C27"/>
    <mergeCell ref="B28:C28"/>
    <mergeCell ref="B29:C29"/>
    <mergeCell ref="B30:C30"/>
    <mergeCell ref="B31:C31"/>
    <mergeCell ref="B23:C23"/>
    <mergeCell ref="B24:C24"/>
    <mergeCell ref="B15:C15"/>
    <mergeCell ref="B16:C16"/>
    <mergeCell ref="B17:C17"/>
    <mergeCell ref="B18:C18"/>
    <mergeCell ref="B19:C19"/>
    <mergeCell ref="B20:C20"/>
    <mergeCell ref="B22:C22"/>
    <mergeCell ref="P100:Q100"/>
    <mergeCell ref="D101:E101"/>
    <mergeCell ref="F101:G101"/>
    <mergeCell ref="H101:I101"/>
    <mergeCell ref="P101:Q101"/>
    <mergeCell ref="B101:C101"/>
    <mergeCell ref="J101:K101"/>
    <mergeCell ref="N102:O102"/>
    <mergeCell ref="P102:Q102"/>
    <mergeCell ref="D102:E102"/>
    <mergeCell ref="F102:G102"/>
    <mergeCell ref="H102:I102"/>
    <mergeCell ref="L102:M102"/>
    <mergeCell ref="J102:K102"/>
    <mergeCell ref="D100:E100"/>
    <mergeCell ref="F100:G100"/>
    <mergeCell ref="H100:I100"/>
    <mergeCell ref="L100:M100"/>
    <mergeCell ref="B100:C100"/>
    <mergeCell ref="J100:K100"/>
    <mergeCell ref="L101:M101"/>
    <mergeCell ref="N101:O101"/>
    <mergeCell ref="N100:O100"/>
    <mergeCell ref="B98:C98"/>
    <mergeCell ref="J98:K98"/>
    <mergeCell ref="D99:E99"/>
    <mergeCell ref="F99:G99"/>
    <mergeCell ref="H99:I99"/>
    <mergeCell ref="L99:M99"/>
    <mergeCell ref="N99:O99"/>
    <mergeCell ref="P99:Q99"/>
    <mergeCell ref="J99:K99"/>
    <mergeCell ref="P96:Q96"/>
    <mergeCell ref="D97:E97"/>
    <mergeCell ref="F97:G97"/>
    <mergeCell ref="H97:I97"/>
    <mergeCell ref="P97:Q97"/>
    <mergeCell ref="J97:K97"/>
    <mergeCell ref="N98:O98"/>
    <mergeCell ref="P98:Q98"/>
    <mergeCell ref="D98:E98"/>
    <mergeCell ref="F98:G98"/>
    <mergeCell ref="H98:I98"/>
    <mergeCell ref="L98:M98"/>
    <mergeCell ref="D96:E96"/>
    <mergeCell ref="F96:G96"/>
    <mergeCell ref="H96:I96"/>
    <mergeCell ref="L96:M96"/>
    <mergeCell ref="B95:C95"/>
    <mergeCell ref="B96:C96"/>
    <mergeCell ref="J96:K96"/>
    <mergeCell ref="L97:M97"/>
    <mergeCell ref="N97:O97"/>
    <mergeCell ref="N96:O96"/>
    <mergeCell ref="B97:C97"/>
    <mergeCell ref="N94:O94"/>
    <mergeCell ref="P94:Q94"/>
    <mergeCell ref="D94:E94"/>
    <mergeCell ref="F94:G94"/>
    <mergeCell ref="H94:I94"/>
    <mergeCell ref="L94:M94"/>
    <mergeCell ref="B94:C94"/>
    <mergeCell ref="J94:K94"/>
    <mergeCell ref="D95:E95"/>
    <mergeCell ref="F95:G95"/>
    <mergeCell ref="H95:I95"/>
    <mergeCell ref="L95:M95"/>
    <mergeCell ref="N95:O95"/>
    <mergeCell ref="P95:Q95"/>
    <mergeCell ref="J95:K95"/>
    <mergeCell ref="L93:M93"/>
    <mergeCell ref="N93:O93"/>
    <mergeCell ref="B92:C92"/>
    <mergeCell ref="B93:C93"/>
    <mergeCell ref="N92:O92"/>
    <mergeCell ref="P92:Q92"/>
    <mergeCell ref="D93:E93"/>
    <mergeCell ref="F93:G93"/>
    <mergeCell ref="H93:I93"/>
    <mergeCell ref="P93:Q93"/>
    <mergeCell ref="J92:K92"/>
    <mergeCell ref="J93:K93"/>
    <mergeCell ref="D92:E92"/>
    <mergeCell ref="F92:G92"/>
    <mergeCell ref="H92:I92"/>
    <mergeCell ref="L92:M92"/>
    <mergeCell ref="N90:O90"/>
    <mergeCell ref="P90:Q90"/>
    <mergeCell ref="J90:K90"/>
    <mergeCell ref="J91:K91"/>
    <mergeCell ref="D90:E90"/>
    <mergeCell ref="F90:G90"/>
    <mergeCell ref="H90:I90"/>
    <mergeCell ref="L90:M90"/>
    <mergeCell ref="B91:C91"/>
    <mergeCell ref="B90:C90"/>
    <mergeCell ref="D91:E91"/>
    <mergeCell ref="F91:G91"/>
    <mergeCell ref="H91:I91"/>
    <mergeCell ref="L91:M91"/>
    <mergeCell ref="N91:O91"/>
    <mergeCell ref="P91:Q91"/>
    <mergeCell ref="B87:C87"/>
    <mergeCell ref="B88:C88"/>
    <mergeCell ref="J88:K88"/>
    <mergeCell ref="L89:M89"/>
    <mergeCell ref="N89:O89"/>
    <mergeCell ref="N88:O88"/>
    <mergeCell ref="P88:Q88"/>
    <mergeCell ref="D89:E89"/>
    <mergeCell ref="F89:G89"/>
    <mergeCell ref="H89:I89"/>
    <mergeCell ref="P89:Q89"/>
    <mergeCell ref="J89:K89"/>
    <mergeCell ref="B89:C89"/>
    <mergeCell ref="D87:E87"/>
    <mergeCell ref="F87:G87"/>
    <mergeCell ref="H87:I87"/>
    <mergeCell ref="L87:M87"/>
    <mergeCell ref="N87:O87"/>
    <mergeCell ref="P87:Q87"/>
    <mergeCell ref="J87:K87"/>
    <mergeCell ref="D88:E88"/>
    <mergeCell ref="F88:G88"/>
    <mergeCell ref="H88:I88"/>
    <mergeCell ref="L88:M88"/>
    <mergeCell ref="N86:O86"/>
    <mergeCell ref="P86:Q86"/>
    <mergeCell ref="D86:E86"/>
    <mergeCell ref="F86:G86"/>
    <mergeCell ref="H86:I86"/>
    <mergeCell ref="L86:M86"/>
    <mergeCell ref="B85:C85"/>
    <mergeCell ref="B86:C86"/>
    <mergeCell ref="J86:K86"/>
    <mergeCell ref="B83:C83"/>
    <mergeCell ref="B84:C84"/>
    <mergeCell ref="J84:K84"/>
    <mergeCell ref="L85:M85"/>
    <mergeCell ref="N85:O85"/>
    <mergeCell ref="N84:O84"/>
    <mergeCell ref="P84:Q84"/>
    <mergeCell ref="D85:E85"/>
    <mergeCell ref="F85:G85"/>
    <mergeCell ref="H85:I85"/>
    <mergeCell ref="P85:Q85"/>
    <mergeCell ref="J85:K85"/>
    <mergeCell ref="D83:E83"/>
    <mergeCell ref="F83:G83"/>
    <mergeCell ref="H83:I83"/>
    <mergeCell ref="L83:M83"/>
    <mergeCell ref="N83:O83"/>
    <mergeCell ref="P83:Q83"/>
    <mergeCell ref="J83:K83"/>
    <mergeCell ref="D84:E84"/>
    <mergeCell ref="F84:G84"/>
    <mergeCell ref="H84:I84"/>
    <mergeCell ref="L84:M84"/>
    <mergeCell ref="N82:O82"/>
    <mergeCell ref="P82:Q82"/>
    <mergeCell ref="D82:E82"/>
    <mergeCell ref="F82:G82"/>
    <mergeCell ref="H82:I82"/>
    <mergeCell ref="L82:M82"/>
    <mergeCell ref="B81:C81"/>
    <mergeCell ref="B82:C82"/>
    <mergeCell ref="J82:K82"/>
    <mergeCell ref="B79:C79"/>
    <mergeCell ref="B80:C80"/>
    <mergeCell ref="J80:K80"/>
    <mergeCell ref="L81:M81"/>
    <mergeCell ref="N81:O81"/>
    <mergeCell ref="N80:O80"/>
    <mergeCell ref="P80:Q80"/>
    <mergeCell ref="D81:E81"/>
    <mergeCell ref="F81:G81"/>
    <mergeCell ref="H81:I81"/>
    <mergeCell ref="P81:Q81"/>
    <mergeCell ref="J81:K81"/>
    <mergeCell ref="D79:E79"/>
    <mergeCell ref="F79:G79"/>
    <mergeCell ref="H79:I79"/>
    <mergeCell ref="L79:M79"/>
    <mergeCell ref="N79:O79"/>
    <mergeCell ref="P79:Q79"/>
    <mergeCell ref="J79:K79"/>
    <mergeCell ref="D80:E80"/>
    <mergeCell ref="F80:G80"/>
    <mergeCell ref="H80:I80"/>
    <mergeCell ref="L80:M80"/>
    <mergeCell ref="N78:O78"/>
    <mergeCell ref="P78:Q78"/>
    <mergeCell ref="D78:E78"/>
    <mergeCell ref="F78:G78"/>
    <mergeCell ref="H78:I78"/>
    <mergeCell ref="L78:M78"/>
    <mergeCell ref="B77:C77"/>
    <mergeCell ref="B78:C78"/>
    <mergeCell ref="J78:K78"/>
    <mergeCell ref="B76:C76"/>
    <mergeCell ref="B75:C75"/>
    <mergeCell ref="J76:K76"/>
    <mergeCell ref="L77:M77"/>
    <mergeCell ref="N77:O77"/>
    <mergeCell ref="N76:O76"/>
    <mergeCell ref="P76:Q76"/>
    <mergeCell ref="D77:E77"/>
    <mergeCell ref="F77:G77"/>
    <mergeCell ref="H77:I77"/>
    <mergeCell ref="P77:Q77"/>
    <mergeCell ref="J77:K77"/>
    <mergeCell ref="D75:E75"/>
    <mergeCell ref="F75:G75"/>
    <mergeCell ref="H75:I75"/>
    <mergeCell ref="L75:M75"/>
    <mergeCell ref="N75:O75"/>
    <mergeCell ref="P75:Q75"/>
    <mergeCell ref="J75:K75"/>
    <mergeCell ref="D76:E76"/>
    <mergeCell ref="F76:G76"/>
    <mergeCell ref="H76:I76"/>
    <mergeCell ref="L76:M76"/>
    <mergeCell ref="N74:O74"/>
    <mergeCell ref="P74:Q74"/>
    <mergeCell ref="D74:E74"/>
    <mergeCell ref="F74:G74"/>
    <mergeCell ref="H74:I74"/>
    <mergeCell ref="L74:M74"/>
    <mergeCell ref="B73:C73"/>
    <mergeCell ref="B74:C74"/>
    <mergeCell ref="J73:K73"/>
    <mergeCell ref="J74:K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Luz Celiz</cp:lastModifiedBy>
  <dcterms:modified xsi:type="dcterms:W3CDTF">2023-10-28T16:48:00Z</dcterms:modified>
</cp:coreProperties>
</file>