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Bharat Anand\Downloads\projects_repo\passion_projects\Holdings_Automation\"/>
    </mc:Choice>
  </mc:AlternateContent>
  <xr:revisionPtr revIDLastSave="0" documentId="13_ncr:1_{96C79681-5BF7-475D-ADD3-8D7196DA93F3}" xr6:coauthVersionLast="46" xr6:coauthVersionMax="46" xr10:uidLastSave="{00000000-0000-0000-0000-000000000000}"/>
  <bookViews>
    <workbookView xWindow="-108" yWindow="-108" windowWidth="23256" windowHeight="12720" xr2:uid="{00000000-000D-0000-FFFF-FFFF00000000}"/>
  </bookViews>
  <sheets>
    <sheet name="Sheet1" sheetId="5" r:id="rId1"/>
  </sheets>
  <definedNames>
    <definedName name="_xlnm._FilterDatabase" localSheetId="0" hidden="1">Sheet1!$C$2:$J$28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5" l="1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3" i="5"/>
  <c r="M10" i="5" l="1"/>
  <c r="M12" i="5" s="1"/>
  <c r="H43" i="5" l="1"/>
  <c r="J43" i="5" s="1"/>
  <c r="H31" i="5"/>
  <c r="I31" i="5" s="1"/>
  <c r="J31" i="5" s="1"/>
  <c r="H5" i="5"/>
  <c r="I5" i="5" s="1"/>
  <c r="J5" i="5" s="1"/>
  <c r="H13" i="5"/>
  <c r="I13" i="5" s="1"/>
  <c r="J13" i="5" s="1"/>
  <c r="H21" i="5"/>
  <c r="I21" i="5" s="1"/>
  <c r="J21" i="5" s="1"/>
  <c r="H3" i="5"/>
  <c r="I3" i="5" s="1"/>
  <c r="J3" i="5" s="1"/>
  <c r="H38" i="5"/>
  <c r="I38" i="5" s="1"/>
  <c r="J38" i="5" s="1"/>
  <c r="H32" i="5"/>
  <c r="I32" i="5" s="1"/>
  <c r="J32" i="5" s="1"/>
  <c r="H6" i="5"/>
  <c r="I6" i="5" s="1"/>
  <c r="J6" i="5" s="1"/>
  <c r="H14" i="5"/>
  <c r="I14" i="5" s="1"/>
  <c r="J14" i="5" s="1"/>
  <c r="H22" i="5"/>
  <c r="I22" i="5" s="1"/>
  <c r="J22" i="5" s="1"/>
  <c r="H39" i="5"/>
  <c r="I39" i="5" s="1"/>
  <c r="J39" i="5" s="1"/>
  <c r="H33" i="5"/>
  <c r="I33" i="5" s="1"/>
  <c r="J33" i="5" s="1"/>
  <c r="H7" i="5"/>
  <c r="I7" i="5" s="1"/>
  <c r="J7" i="5" s="1"/>
  <c r="H15" i="5"/>
  <c r="I15" i="5" s="1"/>
  <c r="J15" i="5" s="1"/>
  <c r="H23" i="5"/>
  <c r="I23" i="5" s="1"/>
  <c r="J23" i="5" s="1"/>
  <c r="H42" i="5"/>
  <c r="I42" i="5" s="1"/>
  <c r="J42" i="5" s="1"/>
  <c r="H10" i="5"/>
  <c r="I10" i="5" s="1"/>
  <c r="J10" i="5" s="1"/>
  <c r="H26" i="5"/>
  <c r="I26" i="5" s="1"/>
  <c r="J26" i="5" s="1"/>
  <c r="H30" i="5"/>
  <c r="I30" i="5" s="1"/>
  <c r="J30" i="5" s="1"/>
  <c r="H40" i="5"/>
  <c r="I40" i="5" s="1"/>
  <c r="J40" i="5" s="1"/>
  <c r="H34" i="5"/>
  <c r="I34" i="5" s="1"/>
  <c r="J34" i="5" s="1"/>
  <c r="H8" i="5"/>
  <c r="I8" i="5" s="1"/>
  <c r="J8" i="5" s="1"/>
  <c r="H16" i="5"/>
  <c r="I16" i="5" s="1"/>
  <c r="J16" i="5" s="1"/>
  <c r="H24" i="5"/>
  <c r="I24" i="5" s="1"/>
  <c r="J24" i="5" s="1"/>
  <c r="H36" i="5"/>
  <c r="I36" i="5" s="1"/>
  <c r="J36" i="5" s="1"/>
  <c r="H12" i="5"/>
  <c r="I12" i="5" s="1"/>
  <c r="J12" i="5" s="1"/>
  <c r="H28" i="5"/>
  <c r="I28" i="5" s="1"/>
  <c r="J28" i="5" s="1"/>
  <c r="H41" i="5"/>
  <c r="I41" i="5" s="1"/>
  <c r="J41" i="5" s="1"/>
  <c r="H35" i="5"/>
  <c r="I35" i="5" s="1"/>
  <c r="J35" i="5" s="1"/>
  <c r="H9" i="5"/>
  <c r="I9" i="5" s="1"/>
  <c r="J9" i="5" s="1"/>
  <c r="H17" i="5"/>
  <c r="I17" i="5" s="1"/>
  <c r="J17" i="5" s="1"/>
  <c r="H25" i="5"/>
  <c r="I25" i="5" s="1"/>
  <c r="J25" i="5" s="1"/>
  <c r="H18" i="5"/>
  <c r="I18" i="5" s="1"/>
  <c r="J18" i="5" s="1"/>
  <c r="H20" i="5"/>
  <c r="I20" i="5" s="1"/>
  <c r="J20" i="5" s="1"/>
  <c r="H37" i="5"/>
  <c r="I37" i="5" s="1"/>
  <c r="J37" i="5" s="1"/>
  <c r="H29" i="5"/>
  <c r="I29" i="5" s="1"/>
  <c r="J29" i="5" s="1"/>
  <c r="H11" i="5"/>
  <c r="I11" i="5" s="1"/>
  <c r="J11" i="5" s="1"/>
  <c r="H19" i="5"/>
  <c r="I19" i="5" s="1"/>
  <c r="J19" i="5" s="1"/>
  <c r="H27" i="5"/>
  <c r="I27" i="5" s="1"/>
  <c r="J27" i="5" s="1"/>
  <c r="H4" i="5"/>
  <c r="I4" i="5" s="1"/>
  <c r="J4" i="5" s="1"/>
</calcChain>
</file>

<file path=xl/sharedStrings.xml><?xml version="1.0" encoding="utf-8"?>
<sst xmlns="http://schemas.openxmlformats.org/spreadsheetml/2006/main" count="58" uniqueCount="58">
  <si>
    <t>Symbol</t>
  </si>
  <si>
    <t>current_value</t>
  </si>
  <si>
    <t>FD</t>
  </si>
  <si>
    <t>ASTRAL</t>
  </si>
  <si>
    <t>ASIANPAINT</t>
  </si>
  <si>
    <t>COLPAL</t>
  </si>
  <si>
    <t>HINDUNILVR</t>
  </si>
  <si>
    <t>MARICO</t>
  </si>
  <si>
    <t>PIDILITIND</t>
  </si>
  <si>
    <t>HDFCBANK</t>
  </si>
  <si>
    <t>HCLTECH</t>
  </si>
  <si>
    <t>LALPATHLAB</t>
  </si>
  <si>
    <t>LTTS</t>
  </si>
  <si>
    <t>TCS</t>
  </si>
  <si>
    <t>MINDTREE</t>
  </si>
  <si>
    <t>KOTAKBANK</t>
  </si>
  <si>
    <t>BAJFINANCE</t>
  </si>
  <si>
    <t>HDFCAMC</t>
  </si>
  <si>
    <t>ISEC</t>
  </si>
  <si>
    <t>NESTLEIND</t>
  </si>
  <si>
    <t>DIVISLAB</t>
  </si>
  <si>
    <t>AMRUTANJAN</t>
  </si>
  <si>
    <t>BERGEPAINT</t>
  </si>
  <si>
    <t>FINEORG</t>
  </si>
  <si>
    <t>GRINDWELL</t>
  </si>
  <si>
    <t>TARSONS</t>
  </si>
  <si>
    <t>MOLDTEK</t>
  </si>
  <si>
    <t>PAUSHAKLTD</t>
  </si>
  <si>
    <t>NYKAA</t>
  </si>
  <si>
    <t>ideal_prop</t>
  </si>
  <si>
    <t>Quantity Available</t>
  </si>
  <si>
    <t>closing_price</t>
  </si>
  <si>
    <t>ideal_quantity</t>
  </si>
  <si>
    <t>buy</t>
  </si>
  <si>
    <t>Stocks</t>
  </si>
  <si>
    <t>Indexes</t>
  </si>
  <si>
    <t>GOLDBEES-E</t>
  </si>
  <si>
    <t>BANKBEES</t>
  </si>
  <si>
    <t>CONSUMBEES</t>
  </si>
  <si>
    <t>INFRABEES</t>
  </si>
  <si>
    <t>NIFTYBEES</t>
  </si>
  <si>
    <t>NPBET</t>
  </si>
  <si>
    <t>NV20BEES</t>
  </si>
  <si>
    <t>MON100-E</t>
  </si>
  <si>
    <t>MF</t>
  </si>
  <si>
    <t>Others</t>
  </si>
  <si>
    <t>AXIS SMALL CAP FUND</t>
  </si>
  <si>
    <t>BARODA BNP PARIBAS CREDIT RISK FUND</t>
  </si>
  <si>
    <t>EDELWEISS GREATER CHINA EQUITY OFFSHORE FUND</t>
  </si>
  <si>
    <t>ICICI PRUDENTIAL CREDIT RISK FUND</t>
  </si>
  <si>
    <t>IDFC EMERGING BUSINESSES FUND</t>
  </si>
  <si>
    <t>NIPPON INDIA SMALL CAP FUND</t>
  </si>
  <si>
    <t>ideal_value</t>
  </si>
  <si>
    <t>Net Value</t>
  </si>
  <si>
    <t xml:space="preserve">Emergency Fund </t>
  </si>
  <si>
    <t>Opportunity Fund</t>
  </si>
  <si>
    <t>Cash to Add</t>
  </si>
  <si>
    <t>Current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</si>
</sst>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 [$₹-439]* #,##0.00_ ;_ [$₹-439]* \-#,##0.00_ ;_ [$₹-439]* &quot;-&quot;??_ ;_ @_ 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</font>
    <font>
      <b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7">
    <xf numFmtId="0" fontId="0" fillId="0" borderId="0" xfId="0"/>
    <xf numFmtId="0" fontId="3" fillId="0" borderId="1" xfId="0" applyFont="1" applyBorder="1" applyAlignment="1">
      <alignment horizontal="center" vertical="top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164" fontId="3" fillId="0" borderId="1" xfId="1" applyNumberFormat="1" applyFont="1" applyBorder="1" applyAlignment="1">
      <alignment horizontal="center" vertical="top"/>
    </xf>
    <xf numFmtId="164" fontId="0" fillId="4" borderId="0" xfId="1" applyNumberFormat="1" applyFont="1" applyFill="1"/>
    <xf numFmtId="164" fontId="0" fillId="2" borderId="0" xfId="1" applyNumberFormat="1" applyFont="1" applyFill="1"/>
    <xf numFmtId="164" fontId="0" fillId="5" borderId="0" xfId="1" applyNumberFormat="1" applyFont="1" applyFill="1"/>
    <xf numFmtId="164" fontId="0" fillId="0" borderId="0" xfId="1" applyNumberFormat="1" applyFont="1"/>
    <xf numFmtId="164" fontId="3" fillId="0" borderId="1" xfId="0" applyNumberFormat="1" applyFont="1" applyBorder="1" applyAlignment="1">
      <alignment horizontal="center" vertical="top"/>
    </xf>
    <xf numFmtId="164" fontId="0" fillId="4" borderId="0" xfId="0" applyNumberFormat="1" applyFill="1"/>
    <xf numFmtId="164" fontId="0" fillId="2" borderId="0" xfId="0" applyNumberFormat="1" applyFill="1"/>
    <xf numFmtId="164" fontId="0" fillId="5" borderId="0" xfId="0" applyNumberFormat="1" applyFill="1"/>
    <xf numFmtId="164" fontId="0" fillId="0" borderId="0" xfId="0" applyNumberFormat="1"/>
    <xf numFmtId="0" fontId="4" fillId="0" borderId="1" xfId="0" applyFont="1" applyBorder="1" applyAlignment="1">
      <alignment horizontal="center" vertical="top"/>
    </xf>
    <xf numFmtId="2" fontId="0" fillId="5" borderId="0" xfId="0" applyNumberFormat="1" applyFill="1"/>
    <xf numFmtId="2" fontId="0" fillId="2" borderId="0" xfId="0" applyNumberFormat="1" applyFill="1"/>
    <xf numFmtId="0" fontId="0" fillId="6" borderId="0" xfId="0" applyFill="1"/>
    <xf numFmtId="164" fontId="0" fillId="6" borderId="0" xfId="1" applyNumberFormat="1" applyFont="1" applyFill="1"/>
    <xf numFmtId="164" fontId="0" fillId="6" borderId="0" xfId="0" applyNumberFormat="1" applyFill="1"/>
    <xf numFmtId="2" fontId="0" fillId="6" borderId="0" xfId="0" applyNumberFormat="1" applyFill="1"/>
    <xf numFmtId="0" fontId="2" fillId="4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C748D-E1F7-4DD8-8DFD-75821641A1B7}">
  <dimension ref="B2:M45"/>
  <sheetViews>
    <sheetView showGridLines="0" tabSelected="1" topLeftCell="A2" zoomScale="89" workbookViewId="0">
      <selection activeCell="A2" sqref="A2"/>
    </sheetView>
  </sheetViews>
  <sheetFormatPr defaultRowHeight="14.4" x14ac:dyDescent="0.3"/>
  <cols>
    <col min="2" max="2" width="7.44140625" bestFit="1" customWidth="1"/>
    <col min="3" max="3" width="46" bestFit="1" customWidth="1"/>
    <col min="4" max="4" width="10.109375" bestFit="1" customWidth="1"/>
    <col min="5" max="5" width="16.77734375" bestFit="1" customWidth="1"/>
    <col min="6" max="6" width="12.5546875" style="10" bestFit="1" customWidth="1"/>
    <col min="7" max="7" width="13.44140625" style="15" bestFit="1" customWidth="1"/>
    <col min="8" max="8" width="16.77734375" bestFit="1" customWidth="1"/>
    <col min="9" max="10" width="14.6640625" bestFit="1" customWidth="1"/>
    <col min="12" max="12" width="15.21875" bestFit="1" customWidth="1"/>
    <col min="13" max="13" width="13.44140625" bestFit="1" customWidth="1"/>
  </cols>
  <sheetData>
    <row r="2" spans="2:13" x14ac:dyDescent="0.3">
      <c r="C2" s="1" t="s">
        <v>0</v>
      </c>
      <c r="D2" s="1" t="s">
        <v>29</v>
      </c>
      <c r="E2" s="1" t="s">
        <v>30</v>
      </c>
      <c r="F2" s="6" t="s">
        <v>31</v>
      </c>
      <c r="G2" s="11" t="s">
        <v>1</v>
      </c>
      <c r="H2" s="16" t="s">
        <v>52</v>
      </c>
      <c r="I2" s="1" t="s">
        <v>32</v>
      </c>
      <c r="J2" s="1" t="s">
        <v>33</v>
      </c>
    </row>
    <row r="3" spans="2:13" x14ac:dyDescent="0.3">
      <c r="B3" s="23" t="s">
        <v>34</v>
      </c>
      <c r="C3" s="4" t="s">
        <v>21</v>
      </c>
      <c r="D3" s="4">
        <v>0.8</v>
      </c>
      <c r="E3" s="4">
        <v>0</v>
      </c>
      <c r="F3" s="7">
        <v>789.5999755859375</v>
      </c>
      <c r="G3" s="12">
        <f>E3*F3</f>
        <v>0</v>
      </c>
      <c r="H3" s="12">
        <f>D3*$M$12/100</f>
        <v>16789.96288355779</v>
      </c>
      <c r="I3" s="4">
        <f>_xlfn.FLOOR.MATH(H3/F3)</f>
        <v>21</v>
      </c>
      <c r="J3" s="4">
        <f>I3-E3</f>
        <v>21</v>
      </c>
    </row>
    <row r="4" spans="2:13" x14ac:dyDescent="0.3">
      <c r="B4" s="23"/>
      <c r="C4" s="4" t="s">
        <v>4</v>
      </c>
      <c r="D4" s="4">
        <v>1</v>
      </c>
      <c r="E4" s="4">
        <v>0</v>
      </c>
      <c r="F4" s="7">
        <v>2760.89990234375</v>
      </c>
      <c r="G4" s="12">
        <f t="shared" ref="G4:G42" si="0">E4*F4</f>
        <v>0</v>
      </c>
      <c r="H4" s="12">
        <f t="shared" ref="H4:H28" si="1">D4*$M$12/100</f>
        <v>20987.453604447237</v>
      </c>
      <c r="I4" s="4">
        <f t="shared" ref="I4:I36" si="2">_xlfn.FLOOR.MATH(H4/F4)</f>
        <v>7</v>
      </c>
      <c r="J4" s="4">
        <f t="shared" ref="J4:J42" si="3">I4-E4</f>
        <v>7</v>
      </c>
    </row>
    <row r="5" spans="2:13" x14ac:dyDescent="0.3">
      <c r="B5" s="23"/>
      <c r="C5" s="4" t="s">
        <v>3</v>
      </c>
      <c r="D5" s="4">
        <v>1</v>
      </c>
      <c r="E5" s="4">
        <v>11</v>
      </c>
      <c r="F5" s="7">
        <v>1668</v>
      </c>
      <c r="G5" s="12">
        <f t="shared" si="0"/>
        <v>18348</v>
      </c>
      <c r="H5" s="12">
        <f t="shared" si="1"/>
        <v>20987.453604447237</v>
      </c>
      <c r="I5" s="4">
        <f t="shared" si="2"/>
        <v>12</v>
      </c>
      <c r="J5" s="4">
        <f t="shared" si="3"/>
        <v>1</v>
      </c>
      <c r="L5" t="s">
        <v>54</v>
      </c>
      <c r="M5" s="15">
        <v>500000</v>
      </c>
    </row>
    <row r="6" spans="2:13" x14ac:dyDescent="0.3">
      <c r="B6" s="23"/>
      <c r="C6" s="4" t="s">
        <v>16</v>
      </c>
      <c r="D6" s="4">
        <v>1</v>
      </c>
      <c r="E6" s="4">
        <v>0</v>
      </c>
      <c r="F6" s="7">
        <v>5587.75</v>
      </c>
      <c r="G6" s="12">
        <f t="shared" si="0"/>
        <v>0</v>
      </c>
      <c r="H6" s="12">
        <f t="shared" si="1"/>
        <v>20987.453604447237</v>
      </c>
      <c r="I6" s="4">
        <f t="shared" si="2"/>
        <v>3</v>
      </c>
      <c r="J6" s="4">
        <f t="shared" si="3"/>
        <v>3</v>
      </c>
      <c r="L6" t="s">
        <v>55</v>
      </c>
      <c r="M6" s="15">
        <v>300000</v>
      </c>
    </row>
    <row r="7" spans="2:13" x14ac:dyDescent="0.3">
      <c r="B7" s="23"/>
      <c r="C7" s="4" t="s">
        <v>22</v>
      </c>
      <c r="D7" s="4">
        <v>0.8</v>
      </c>
      <c r="E7" s="4">
        <v>0</v>
      </c>
      <c r="F7" s="7">
        <v>594.0999755859375</v>
      </c>
      <c r="G7" s="12">
        <f t="shared" si="0"/>
        <v>0</v>
      </c>
      <c r="H7" s="12">
        <f t="shared" si="1"/>
        <v>16789.96288355779</v>
      </c>
      <c r="I7" s="4">
        <f t="shared" si="2"/>
        <v>28</v>
      </c>
      <c r="J7" s="4">
        <f t="shared" si="3"/>
        <v>28</v>
      </c>
    </row>
    <row r="8" spans="2:13" x14ac:dyDescent="0.3">
      <c r="B8" s="23"/>
      <c r="C8" s="4" t="s">
        <v>5</v>
      </c>
      <c r="D8" s="4">
        <v>0.60000000000000009</v>
      </c>
      <c r="E8" s="4">
        <v>13</v>
      </c>
      <c r="F8" s="7">
        <v>1513.75</v>
      </c>
      <c r="G8" s="12">
        <f t="shared" si="0"/>
        <v>19678.75</v>
      </c>
      <c r="H8" s="12">
        <f t="shared" si="1"/>
        <v>12592.472162668344</v>
      </c>
      <c r="I8" s="4">
        <f t="shared" si="2"/>
        <v>8</v>
      </c>
      <c r="J8" s="4">
        <f t="shared" si="3"/>
        <v>-5</v>
      </c>
    </row>
    <row r="9" spans="2:13" x14ac:dyDescent="0.3">
      <c r="B9" s="23"/>
      <c r="C9" s="4" t="s">
        <v>20</v>
      </c>
      <c r="D9" s="4">
        <v>0.60000000000000009</v>
      </c>
      <c r="E9" s="4">
        <v>0</v>
      </c>
      <c r="F9" s="7">
        <v>3681</v>
      </c>
      <c r="G9" s="12">
        <f t="shared" si="0"/>
        <v>0</v>
      </c>
      <c r="H9" s="12">
        <f t="shared" si="1"/>
        <v>12592.472162668344</v>
      </c>
      <c r="I9" s="4">
        <f t="shared" si="2"/>
        <v>3</v>
      </c>
      <c r="J9" s="4">
        <f t="shared" si="3"/>
        <v>3</v>
      </c>
    </row>
    <row r="10" spans="2:13" x14ac:dyDescent="0.3">
      <c r="B10" s="23"/>
      <c r="C10" s="4" t="s">
        <v>23</v>
      </c>
      <c r="D10" s="4">
        <v>0.60000000000000009</v>
      </c>
      <c r="E10" s="4">
        <v>0</v>
      </c>
      <c r="F10" s="7">
        <v>4765.64990234375</v>
      </c>
      <c r="G10" s="12">
        <f t="shared" si="0"/>
        <v>0</v>
      </c>
      <c r="H10" s="12">
        <f t="shared" si="1"/>
        <v>12592.472162668344</v>
      </c>
      <c r="I10" s="4">
        <f t="shared" si="2"/>
        <v>2</v>
      </c>
      <c r="J10" s="4">
        <f t="shared" si="3"/>
        <v>2</v>
      </c>
      <c r="L10" t="s">
        <v>57</v>
      </c>
      <c r="M10" s="15">
        <f>SUM(G:G)</f>
        <v>898745.36044472386</v>
      </c>
    </row>
    <row r="11" spans="2:13" x14ac:dyDescent="0.3">
      <c r="B11" s="23"/>
      <c r="C11" s="4" t="s">
        <v>24</v>
      </c>
      <c r="D11" s="4">
        <v>0.60000000000000009</v>
      </c>
      <c r="E11" s="4">
        <v>0</v>
      </c>
      <c r="F11" s="7">
        <v>1516.849975585938</v>
      </c>
      <c r="G11" s="12">
        <f t="shared" si="0"/>
        <v>0</v>
      </c>
      <c r="H11" s="12">
        <f t="shared" si="1"/>
        <v>12592.472162668344</v>
      </c>
      <c r="I11" s="4">
        <f t="shared" si="2"/>
        <v>8</v>
      </c>
      <c r="J11" s="4">
        <f t="shared" si="3"/>
        <v>8</v>
      </c>
      <c r="L11" t="s">
        <v>56</v>
      </c>
      <c r="M11" s="15">
        <v>1200000</v>
      </c>
    </row>
    <row r="12" spans="2:13" x14ac:dyDescent="0.3">
      <c r="B12" s="23"/>
      <c r="C12" s="4" t="s">
        <v>10</v>
      </c>
      <c r="D12" s="4">
        <v>0.8</v>
      </c>
      <c r="E12" s="4">
        <v>9</v>
      </c>
      <c r="F12" s="7">
        <v>966.70001220703125</v>
      </c>
      <c r="G12" s="12">
        <f t="shared" si="0"/>
        <v>8700.3001098632813</v>
      </c>
      <c r="H12" s="12">
        <f t="shared" si="1"/>
        <v>16789.96288355779</v>
      </c>
      <c r="I12" s="4">
        <f t="shared" si="2"/>
        <v>17</v>
      </c>
      <c r="J12" s="4">
        <f t="shared" si="3"/>
        <v>8</v>
      </c>
      <c r="L12" t="s">
        <v>53</v>
      </c>
      <c r="M12" s="15">
        <f>M10+M11</f>
        <v>2098745.3604447236</v>
      </c>
    </row>
    <row r="13" spans="2:13" x14ac:dyDescent="0.3">
      <c r="B13" s="23"/>
      <c r="C13" s="4" t="s">
        <v>17</v>
      </c>
      <c r="D13" s="4">
        <v>0.8</v>
      </c>
      <c r="E13" s="4">
        <v>0</v>
      </c>
      <c r="F13" s="7">
        <v>1816.050048828125</v>
      </c>
      <c r="G13" s="12">
        <f t="shared" si="0"/>
        <v>0</v>
      </c>
      <c r="H13" s="12">
        <f t="shared" si="1"/>
        <v>16789.96288355779</v>
      </c>
      <c r="I13" s="4">
        <f t="shared" si="2"/>
        <v>9</v>
      </c>
      <c r="J13" s="4">
        <f t="shared" si="3"/>
        <v>9</v>
      </c>
    </row>
    <row r="14" spans="2:13" x14ac:dyDescent="0.3">
      <c r="B14" s="23"/>
      <c r="C14" s="4" t="s">
        <v>9</v>
      </c>
      <c r="D14" s="4">
        <v>1.2000000000000002</v>
      </c>
      <c r="E14" s="4">
        <v>84</v>
      </c>
      <c r="F14" s="7">
        <v>1353.800048828125</v>
      </c>
      <c r="G14" s="12">
        <f t="shared" si="0"/>
        <v>113719.2041015625</v>
      </c>
      <c r="H14" s="12">
        <f t="shared" si="1"/>
        <v>25184.944325336688</v>
      </c>
      <c r="I14" s="4">
        <f t="shared" si="2"/>
        <v>18</v>
      </c>
      <c r="J14" s="4">
        <f t="shared" si="3"/>
        <v>-66</v>
      </c>
    </row>
    <row r="15" spans="2:13" x14ac:dyDescent="0.3">
      <c r="B15" s="23"/>
      <c r="C15" s="4" t="s">
        <v>6</v>
      </c>
      <c r="D15" s="4">
        <v>1.2000000000000002</v>
      </c>
      <c r="E15" s="4">
        <v>9</v>
      </c>
      <c r="F15" s="7">
        <v>2303.89990234375</v>
      </c>
      <c r="G15" s="12">
        <f t="shared" si="0"/>
        <v>20735.09912109375</v>
      </c>
      <c r="H15" s="12">
        <f t="shared" si="1"/>
        <v>25184.944325336688</v>
      </c>
      <c r="I15" s="4">
        <f t="shared" si="2"/>
        <v>10</v>
      </c>
      <c r="J15" s="4">
        <f t="shared" si="3"/>
        <v>1</v>
      </c>
    </row>
    <row r="16" spans="2:13" x14ac:dyDescent="0.3">
      <c r="B16" s="23"/>
      <c r="C16" s="4" t="s">
        <v>18</v>
      </c>
      <c r="D16" s="4">
        <v>1</v>
      </c>
      <c r="E16" s="4">
        <v>0</v>
      </c>
      <c r="F16" s="7">
        <v>436.04998779296881</v>
      </c>
      <c r="G16" s="12">
        <f t="shared" si="0"/>
        <v>0</v>
      </c>
      <c r="H16" s="12">
        <f t="shared" si="1"/>
        <v>20987.453604447237</v>
      </c>
      <c r="I16" s="4">
        <f t="shared" si="2"/>
        <v>48</v>
      </c>
      <c r="J16" s="4">
        <f t="shared" si="3"/>
        <v>48</v>
      </c>
    </row>
    <row r="17" spans="2:10" x14ac:dyDescent="0.3">
      <c r="B17" s="23"/>
      <c r="C17" s="4" t="s">
        <v>15</v>
      </c>
      <c r="D17" s="4">
        <v>1</v>
      </c>
      <c r="E17" s="4">
        <v>0</v>
      </c>
      <c r="F17" s="7">
        <v>1698.400024414062</v>
      </c>
      <c r="G17" s="12">
        <f t="shared" si="0"/>
        <v>0</v>
      </c>
      <c r="H17" s="12">
        <f t="shared" si="1"/>
        <v>20987.453604447237</v>
      </c>
      <c r="I17" s="4">
        <f t="shared" si="2"/>
        <v>12</v>
      </c>
      <c r="J17" s="4">
        <f t="shared" si="3"/>
        <v>12</v>
      </c>
    </row>
    <row r="18" spans="2:10" x14ac:dyDescent="0.3">
      <c r="B18" s="23"/>
      <c r="C18" s="4" t="s">
        <v>11</v>
      </c>
      <c r="D18" s="4">
        <v>0.8</v>
      </c>
      <c r="E18" s="4">
        <v>2</v>
      </c>
      <c r="F18" s="7">
        <v>2030.849975585938</v>
      </c>
      <c r="G18" s="12">
        <f t="shared" si="0"/>
        <v>4061.6999511718759</v>
      </c>
      <c r="H18" s="12">
        <f t="shared" si="1"/>
        <v>16789.96288355779</v>
      </c>
      <c r="I18" s="4">
        <f t="shared" si="2"/>
        <v>8</v>
      </c>
      <c r="J18" s="4">
        <f t="shared" si="3"/>
        <v>6</v>
      </c>
    </row>
    <row r="19" spans="2:10" x14ac:dyDescent="0.3">
      <c r="B19" s="23"/>
      <c r="C19" s="4" t="s">
        <v>12</v>
      </c>
      <c r="D19" s="4">
        <v>0.60000000000000009</v>
      </c>
      <c r="E19" s="4">
        <v>5</v>
      </c>
      <c r="F19" s="7">
        <v>3052.949951171875</v>
      </c>
      <c r="G19" s="12">
        <f t="shared" si="0"/>
        <v>15264.749755859375</v>
      </c>
      <c r="H19" s="12">
        <f t="shared" si="1"/>
        <v>12592.472162668344</v>
      </c>
      <c r="I19" s="4">
        <f t="shared" si="2"/>
        <v>4</v>
      </c>
      <c r="J19" s="4">
        <f t="shared" si="3"/>
        <v>-1</v>
      </c>
    </row>
    <row r="20" spans="2:10" x14ac:dyDescent="0.3">
      <c r="B20" s="23"/>
      <c r="C20" s="4" t="s">
        <v>7</v>
      </c>
      <c r="D20" s="4">
        <v>0.60000000000000009</v>
      </c>
      <c r="E20" s="4">
        <v>40</v>
      </c>
      <c r="F20" s="7">
        <v>482.20001220703119</v>
      </c>
      <c r="G20" s="12">
        <f t="shared" si="0"/>
        <v>19288.000488281246</v>
      </c>
      <c r="H20" s="12">
        <f t="shared" si="1"/>
        <v>12592.472162668344</v>
      </c>
      <c r="I20" s="4">
        <f t="shared" si="2"/>
        <v>26</v>
      </c>
      <c r="J20" s="4">
        <f t="shared" si="3"/>
        <v>-14</v>
      </c>
    </row>
    <row r="21" spans="2:10" x14ac:dyDescent="0.3">
      <c r="B21" s="23"/>
      <c r="C21" s="4" t="s">
        <v>14</v>
      </c>
      <c r="D21" s="4">
        <v>0.60000000000000009</v>
      </c>
      <c r="E21" s="4">
        <v>0</v>
      </c>
      <c r="F21" s="7">
        <v>2831.89990234375</v>
      </c>
      <c r="G21" s="12">
        <f t="shared" si="0"/>
        <v>0</v>
      </c>
      <c r="H21" s="12">
        <f t="shared" si="1"/>
        <v>12592.472162668344</v>
      </c>
      <c r="I21" s="4">
        <f t="shared" si="2"/>
        <v>4</v>
      </c>
      <c r="J21" s="4">
        <f t="shared" si="3"/>
        <v>4</v>
      </c>
    </row>
    <row r="22" spans="2:10" x14ac:dyDescent="0.3">
      <c r="B22" s="23"/>
      <c r="C22" s="4" t="s">
        <v>26</v>
      </c>
      <c r="D22" s="4">
        <v>0.60000000000000009</v>
      </c>
      <c r="E22" s="4">
        <v>0</v>
      </c>
      <c r="F22" s="7">
        <v>730</v>
      </c>
      <c r="G22" s="12">
        <f t="shared" si="0"/>
        <v>0</v>
      </c>
      <c r="H22" s="12">
        <f t="shared" si="1"/>
        <v>12592.472162668344</v>
      </c>
      <c r="I22" s="4">
        <f t="shared" si="2"/>
        <v>17</v>
      </c>
      <c r="J22" s="4">
        <f t="shared" si="3"/>
        <v>17</v>
      </c>
    </row>
    <row r="23" spans="2:10" x14ac:dyDescent="0.3">
      <c r="B23" s="23"/>
      <c r="C23" s="4" t="s">
        <v>19</v>
      </c>
      <c r="D23" s="4">
        <v>0.8</v>
      </c>
      <c r="E23" s="4">
        <v>0</v>
      </c>
      <c r="F23" s="7">
        <v>17231.650390625</v>
      </c>
      <c r="G23" s="12">
        <f t="shared" si="0"/>
        <v>0</v>
      </c>
      <c r="H23" s="12">
        <f t="shared" si="1"/>
        <v>16789.96288355779</v>
      </c>
      <c r="I23" s="4">
        <f t="shared" si="2"/>
        <v>0</v>
      </c>
      <c r="J23" s="4">
        <f t="shared" si="3"/>
        <v>0</v>
      </c>
    </row>
    <row r="24" spans="2:10" x14ac:dyDescent="0.3">
      <c r="B24" s="23"/>
      <c r="C24" s="4" t="s">
        <v>28</v>
      </c>
      <c r="D24" s="4">
        <v>0.4</v>
      </c>
      <c r="E24" s="4">
        <v>0</v>
      </c>
      <c r="F24" s="7">
        <v>1436.449951171875</v>
      </c>
      <c r="G24" s="12">
        <f t="shared" si="0"/>
        <v>0</v>
      </c>
      <c r="H24" s="12">
        <f t="shared" si="1"/>
        <v>8394.9814417788948</v>
      </c>
      <c r="I24" s="4">
        <f t="shared" si="2"/>
        <v>5</v>
      </c>
      <c r="J24" s="4">
        <f t="shared" si="3"/>
        <v>5</v>
      </c>
    </row>
    <row r="25" spans="2:10" x14ac:dyDescent="0.3">
      <c r="B25" s="23"/>
      <c r="C25" s="4" t="s">
        <v>27</v>
      </c>
      <c r="D25" s="4">
        <v>0.60000000000000009</v>
      </c>
      <c r="E25" s="4">
        <v>0</v>
      </c>
      <c r="F25" s="7">
        <v>9284.25</v>
      </c>
      <c r="G25" s="12">
        <f t="shared" si="0"/>
        <v>0</v>
      </c>
      <c r="H25" s="12">
        <f t="shared" si="1"/>
        <v>12592.472162668344</v>
      </c>
      <c r="I25" s="4">
        <f t="shared" si="2"/>
        <v>1</v>
      </c>
      <c r="J25" s="4">
        <f t="shared" si="3"/>
        <v>1</v>
      </c>
    </row>
    <row r="26" spans="2:10" x14ac:dyDescent="0.3">
      <c r="B26" s="23"/>
      <c r="C26" s="4" t="s">
        <v>8</v>
      </c>
      <c r="D26" s="4">
        <v>0.8</v>
      </c>
      <c r="E26" s="4">
        <v>8</v>
      </c>
      <c r="F26" s="7">
        <v>2169.25</v>
      </c>
      <c r="G26" s="12">
        <f t="shared" si="0"/>
        <v>17354</v>
      </c>
      <c r="H26" s="12">
        <f t="shared" si="1"/>
        <v>16789.96288355779</v>
      </c>
      <c r="I26" s="4">
        <f t="shared" si="2"/>
        <v>7</v>
      </c>
      <c r="J26" s="4">
        <f t="shared" si="3"/>
        <v>-1</v>
      </c>
    </row>
    <row r="27" spans="2:10" x14ac:dyDescent="0.3">
      <c r="B27" s="23"/>
      <c r="C27" s="4" t="s">
        <v>25</v>
      </c>
      <c r="D27" s="4">
        <v>0.60000000000000009</v>
      </c>
      <c r="E27" s="4">
        <v>0</v>
      </c>
      <c r="F27" s="7">
        <v>698.04998779296875</v>
      </c>
      <c r="G27" s="12">
        <f t="shared" si="0"/>
        <v>0</v>
      </c>
      <c r="H27" s="12">
        <f t="shared" si="1"/>
        <v>12592.472162668344</v>
      </c>
      <c r="I27" s="4">
        <f t="shared" si="2"/>
        <v>18</v>
      </c>
      <c r="J27" s="4">
        <f t="shared" si="3"/>
        <v>18</v>
      </c>
    </row>
    <row r="28" spans="2:10" x14ac:dyDescent="0.3">
      <c r="B28" s="23"/>
      <c r="C28" s="4" t="s">
        <v>13</v>
      </c>
      <c r="D28" s="4">
        <v>0.60000000000000009</v>
      </c>
      <c r="E28" s="4">
        <v>5</v>
      </c>
      <c r="F28" s="7">
        <v>3293.10009765625</v>
      </c>
      <c r="G28" s="12">
        <f t="shared" si="0"/>
        <v>16465.50048828125</v>
      </c>
      <c r="H28" s="12">
        <f t="shared" si="1"/>
        <v>12592.472162668344</v>
      </c>
      <c r="I28" s="4">
        <f t="shared" si="2"/>
        <v>3</v>
      </c>
      <c r="J28" s="4">
        <f t="shared" si="3"/>
        <v>-2</v>
      </c>
    </row>
    <row r="29" spans="2:10" x14ac:dyDescent="0.3">
      <c r="B29" s="24" t="s">
        <v>35</v>
      </c>
      <c r="C29" s="2" t="s">
        <v>36</v>
      </c>
      <c r="D29" s="2">
        <v>5</v>
      </c>
      <c r="E29" s="2">
        <v>129</v>
      </c>
      <c r="F29" s="8">
        <v>41.338200000000001</v>
      </c>
      <c r="G29" s="13">
        <f t="shared" si="0"/>
        <v>5332.6278000000002</v>
      </c>
      <c r="H29" s="13">
        <f>D29*$M$12/100</f>
        <v>104937.2680222362</v>
      </c>
      <c r="I29" s="2">
        <f t="shared" si="2"/>
        <v>2538</v>
      </c>
      <c r="J29" s="2">
        <f t="shared" si="3"/>
        <v>2409</v>
      </c>
    </row>
    <row r="30" spans="2:10" x14ac:dyDescent="0.3">
      <c r="B30" s="24"/>
      <c r="C30" s="2" t="s">
        <v>37</v>
      </c>
      <c r="D30" s="2">
        <v>4</v>
      </c>
      <c r="E30" s="2">
        <v>7</v>
      </c>
      <c r="F30" s="8">
        <v>328.82139999999998</v>
      </c>
      <c r="G30" s="13">
        <f t="shared" si="0"/>
        <v>2301.7498000000001</v>
      </c>
      <c r="H30" s="13">
        <f t="shared" ref="H30:H36" si="4">D30*$M$12/100</f>
        <v>83949.814417788948</v>
      </c>
      <c r="I30" s="2">
        <f t="shared" si="2"/>
        <v>255</v>
      </c>
      <c r="J30" s="2">
        <f t="shared" si="3"/>
        <v>248</v>
      </c>
    </row>
    <row r="31" spans="2:10" x14ac:dyDescent="0.3">
      <c r="B31" s="24"/>
      <c r="C31" s="2" t="s">
        <v>38</v>
      </c>
      <c r="D31" s="2">
        <v>5</v>
      </c>
      <c r="E31" s="2">
        <v>16</v>
      </c>
      <c r="F31" s="8">
        <v>66.135599999999997</v>
      </c>
      <c r="G31" s="13">
        <f t="shared" si="0"/>
        <v>1058.1695999999999</v>
      </c>
      <c r="H31" s="13">
        <f t="shared" si="4"/>
        <v>104937.2680222362</v>
      </c>
      <c r="I31" s="2">
        <f t="shared" si="2"/>
        <v>1586</v>
      </c>
      <c r="J31" s="2">
        <f t="shared" si="3"/>
        <v>1570</v>
      </c>
    </row>
    <row r="32" spans="2:10" x14ac:dyDescent="0.3">
      <c r="B32" s="24"/>
      <c r="C32" s="2" t="s">
        <v>39</v>
      </c>
      <c r="D32" s="2">
        <v>5</v>
      </c>
      <c r="E32" s="2">
        <v>5</v>
      </c>
      <c r="F32" s="8">
        <v>433.96800000000002</v>
      </c>
      <c r="G32" s="13">
        <f t="shared" si="0"/>
        <v>2169.84</v>
      </c>
      <c r="H32" s="13">
        <f t="shared" si="4"/>
        <v>104937.2680222362</v>
      </c>
      <c r="I32" s="2">
        <f t="shared" si="2"/>
        <v>241</v>
      </c>
      <c r="J32" s="2">
        <f t="shared" si="3"/>
        <v>236</v>
      </c>
    </row>
    <row r="33" spans="2:10" x14ac:dyDescent="0.3">
      <c r="B33" s="24"/>
      <c r="C33" s="2" t="s">
        <v>40</v>
      </c>
      <c r="D33" s="2">
        <v>3</v>
      </c>
      <c r="E33" s="2">
        <v>327</v>
      </c>
      <c r="F33" s="8">
        <v>175.8854</v>
      </c>
      <c r="G33" s="13">
        <f t="shared" si="0"/>
        <v>57514.525800000003</v>
      </c>
      <c r="H33" s="13">
        <f t="shared" si="4"/>
        <v>62962.360813341707</v>
      </c>
      <c r="I33" s="2">
        <f t="shared" si="2"/>
        <v>357</v>
      </c>
      <c r="J33" s="2">
        <f t="shared" si="3"/>
        <v>30</v>
      </c>
    </row>
    <row r="34" spans="2:10" x14ac:dyDescent="0.3">
      <c r="B34" s="24"/>
      <c r="C34" s="2" t="s">
        <v>41</v>
      </c>
      <c r="D34" s="2">
        <v>0</v>
      </c>
      <c r="E34" s="2">
        <v>14</v>
      </c>
      <c r="F34" s="8">
        <v>185.1514</v>
      </c>
      <c r="G34" s="13">
        <f t="shared" si="0"/>
        <v>2592.1196</v>
      </c>
      <c r="H34" s="13">
        <f t="shared" si="4"/>
        <v>0</v>
      </c>
      <c r="I34" s="18">
        <f t="shared" si="2"/>
        <v>0</v>
      </c>
      <c r="J34" s="18">
        <f t="shared" si="3"/>
        <v>-14</v>
      </c>
    </row>
    <row r="35" spans="2:10" x14ac:dyDescent="0.3">
      <c r="B35" s="24"/>
      <c r="C35" s="2" t="s">
        <v>42</v>
      </c>
      <c r="D35" s="2">
        <v>3</v>
      </c>
      <c r="E35" s="2">
        <v>57</v>
      </c>
      <c r="F35" s="8">
        <v>96.0351</v>
      </c>
      <c r="G35" s="13">
        <f t="shared" si="0"/>
        <v>5474.0006999999996</v>
      </c>
      <c r="H35" s="13">
        <f t="shared" si="4"/>
        <v>62962.360813341707</v>
      </c>
      <c r="I35" s="18">
        <f t="shared" si="2"/>
        <v>655</v>
      </c>
      <c r="J35" s="18">
        <f t="shared" si="3"/>
        <v>598</v>
      </c>
    </row>
    <row r="36" spans="2:10" x14ac:dyDescent="0.3">
      <c r="B36" s="24"/>
      <c r="C36" s="2" t="s">
        <v>43</v>
      </c>
      <c r="D36" s="2">
        <v>10</v>
      </c>
      <c r="E36" s="2">
        <v>365</v>
      </c>
      <c r="F36" s="8">
        <v>101.8282</v>
      </c>
      <c r="G36" s="13">
        <f t="shared" si="0"/>
        <v>37167.292999999998</v>
      </c>
      <c r="H36" s="13">
        <f t="shared" si="4"/>
        <v>209874.53604447239</v>
      </c>
      <c r="I36" s="18">
        <f t="shared" si="2"/>
        <v>2061</v>
      </c>
      <c r="J36" s="18">
        <f t="shared" si="3"/>
        <v>1696</v>
      </c>
    </row>
    <row r="37" spans="2:10" x14ac:dyDescent="0.3">
      <c r="B37" s="25" t="s">
        <v>44</v>
      </c>
      <c r="C37" s="3" t="s">
        <v>46</v>
      </c>
      <c r="D37" s="3">
        <v>10</v>
      </c>
      <c r="E37" s="19">
        <v>988.96699999999998</v>
      </c>
      <c r="F37" s="20">
        <v>61.200000762939453</v>
      </c>
      <c r="G37" s="21">
        <f t="shared" si="0"/>
        <v>60524.781154521945</v>
      </c>
      <c r="H37" s="21">
        <f>D37*$M$12/100</f>
        <v>209874.53604447239</v>
      </c>
      <c r="I37" s="22">
        <f>H37/F37</f>
        <v>3429.3224416357352</v>
      </c>
      <c r="J37" s="22">
        <f t="shared" si="3"/>
        <v>2440.3554416357351</v>
      </c>
    </row>
    <row r="38" spans="2:10" x14ac:dyDescent="0.3">
      <c r="B38" s="25"/>
      <c r="C38" s="3" t="s">
        <v>47</v>
      </c>
      <c r="D38" s="3">
        <v>5</v>
      </c>
      <c r="E38" s="19">
        <v>7710.3270000000002</v>
      </c>
      <c r="F38" s="20">
        <v>18.96249961853027</v>
      </c>
      <c r="G38" s="21">
        <f t="shared" si="0"/>
        <v>146207.07279624365</v>
      </c>
      <c r="H38" s="21">
        <f t="shared" ref="H38:H42" si="5">D38*$M$12/100</f>
        <v>104937.2680222362</v>
      </c>
      <c r="I38" s="22">
        <f t="shared" ref="I38:I42" si="6">H38/F38</f>
        <v>5533.9364605545388</v>
      </c>
      <c r="J38" s="22">
        <f t="shared" si="3"/>
        <v>-2176.3905394454614</v>
      </c>
    </row>
    <row r="39" spans="2:10" x14ac:dyDescent="0.3">
      <c r="B39" s="25"/>
      <c r="C39" s="3" t="s">
        <v>48</v>
      </c>
      <c r="D39" s="3">
        <v>10</v>
      </c>
      <c r="E39" s="19">
        <v>259.93</v>
      </c>
      <c r="F39" s="20">
        <v>41.647998809814453</v>
      </c>
      <c r="G39" s="21">
        <f t="shared" si="0"/>
        <v>10825.56433063507</v>
      </c>
      <c r="H39" s="21">
        <f t="shared" si="5"/>
        <v>209874.53604447239</v>
      </c>
      <c r="I39" s="22">
        <f t="shared" si="6"/>
        <v>5039.2465914836448</v>
      </c>
      <c r="J39" s="22">
        <f t="shared" si="3"/>
        <v>4779.3165914836445</v>
      </c>
    </row>
    <row r="40" spans="2:10" x14ac:dyDescent="0.3">
      <c r="B40" s="25"/>
      <c r="C40" s="3" t="s">
        <v>49</v>
      </c>
      <c r="D40" s="3">
        <v>5</v>
      </c>
      <c r="E40" s="19">
        <v>5398.2879999999996</v>
      </c>
      <c r="F40" s="20">
        <v>27.205499649047852</v>
      </c>
      <c r="G40" s="21">
        <f t="shared" si="0"/>
        <v>146863.12228945922</v>
      </c>
      <c r="H40" s="21">
        <f t="shared" si="5"/>
        <v>104937.2680222362</v>
      </c>
      <c r="I40" s="22">
        <f t="shared" si="6"/>
        <v>3857.2078945776257</v>
      </c>
      <c r="J40" s="22">
        <f t="shared" si="3"/>
        <v>-1541.0801054223739</v>
      </c>
    </row>
    <row r="41" spans="2:10" x14ac:dyDescent="0.3">
      <c r="B41" s="25"/>
      <c r="C41" s="3" t="s">
        <v>50</v>
      </c>
      <c r="D41" s="3">
        <v>10</v>
      </c>
      <c r="E41" s="19">
        <v>3193.2579999999998</v>
      </c>
      <c r="F41" s="20">
        <v>19.35000038146973</v>
      </c>
      <c r="G41" s="21">
        <f t="shared" si="0"/>
        <v>61789.543518131264</v>
      </c>
      <c r="H41" s="21">
        <f t="shared" si="5"/>
        <v>209874.53604447239</v>
      </c>
      <c r="I41" s="22">
        <f t="shared" si="6"/>
        <v>10846.229039119604</v>
      </c>
      <c r="J41" s="22">
        <f t="shared" si="3"/>
        <v>7652.971039119604</v>
      </c>
    </row>
    <row r="42" spans="2:10" x14ac:dyDescent="0.3">
      <c r="B42" s="25"/>
      <c r="C42" s="3" t="s">
        <v>51</v>
      </c>
      <c r="D42" s="3">
        <v>0</v>
      </c>
      <c r="E42" s="19">
        <v>64.540999999999997</v>
      </c>
      <c r="F42" s="20">
        <v>82.267799377441406</v>
      </c>
      <c r="G42" s="21">
        <f t="shared" si="0"/>
        <v>5309.6460396194452</v>
      </c>
      <c r="H42" s="21">
        <f t="shared" si="5"/>
        <v>0</v>
      </c>
      <c r="I42" s="22">
        <f t="shared" si="6"/>
        <v>0</v>
      </c>
      <c r="J42" s="22">
        <f t="shared" si="3"/>
        <v>-64.540999999999997</v>
      </c>
    </row>
    <row r="43" spans="2:10" x14ac:dyDescent="0.3">
      <c r="B43" s="26" t="s">
        <v>45</v>
      </c>
      <c r="C43" s="5" t="s">
        <v>2</v>
      </c>
      <c r="D43" s="5">
        <v>5</v>
      </c>
      <c r="E43" s="5"/>
      <c r="F43" s="9"/>
      <c r="G43" s="14">
        <v>100000</v>
      </c>
      <c r="H43" s="14">
        <f>D43*$M$12/100</f>
        <v>104937.2680222362</v>
      </c>
      <c r="I43" s="17"/>
      <c r="J43" s="17">
        <f>H43-G43</f>
        <v>4937.268022236196</v>
      </c>
    </row>
    <row r="44" spans="2:10" x14ac:dyDescent="0.3">
      <c r="B44" s="26"/>
      <c r="C44" s="5"/>
      <c r="D44" s="5"/>
      <c r="E44" s="5"/>
      <c r="F44" s="9"/>
      <c r="G44" s="14"/>
      <c r="H44" s="5"/>
      <c r="I44" s="17"/>
      <c r="J44" s="17"/>
    </row>
    <row r="45" spans="2:10" x14ac:dyDescent="0.3">
      <c r="B45" s="26"/>
      <c r="C45" s="5"/>
      <c r="D45" s="5"/>
      <c r="E45" s="5"/>
      <c r="F45" s="9"/>
      <c r="G45" s="14"/>
      <c r="H45" s="5"/>
      <c r="I45" s="5"/>
      <c r="J45" s="5"/>
    </row>
  </sheetData>
  <mergeCells count="4">
    <mergeCell ref="B3:B28"/>
    <mergeCell ref="B29:B36"/>
    <mergeCell ref="B37:B42"/>
    <mergeCell ref="B43:B4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Bharat Anand</dc:creator>
  <cp:lastModifiedBy>Bharat Anand</cp:lastModifiedBy>
  <dcterms:created xsi:type="dcterms:W3CDTF">2015-06-05T18:17:20Z</dcterms:created>
  <dcterms:modified xsi:type="dcterms:W3CDTF">2022-06-30T11:08:58Z</dcterms:modified>
</cp:coreProperties>
</file>