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date1904="1" showInkAnnotation="0" autoCompressPictures="0"/>
  <bookViews>
    <workbookView xWindow="0" yWindow="0" windowWidth="25600" windowHeight="15480" tabRatio="500" activeTab="4"/>
  </bookViews>
  <sheets>
    <sheet name="Information" sheetId="10" r:id="rId1"/>
    <sheet name="Parameter Estimates" sheetId="11" r:id="rId2"/>
    <sheet name="Results - 1M SLR" sheetId="9" r:id="rId3"/>
    <sheet name="Results - 2M SLR" sheetId="1" r:id="rId4"/>
    <sheet name="Sensitivity" sheetId="6" r:id="rId5"/>
    <sheet name="CC_vs_NoCC" sheetId="8" r:id="rId6"/>
    <sheet name="Diff_CC" sheetId="3" r:id="rId7"/>
  </sheets>
  <externalReferences>
    <externalReference r:id="rId8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6" i="11" l="1"/>
  <c r="M16" i="11"/>
  <c r="L16" i="11"/>
  <c r="C9" i="6"/>
  <c r="F9" i="6"/>
  <c r="D9" i="6"/>
  <c r="E9" i="6"/>
  <c r="O16" i="11"/>
  <c r="C11" i="6"/>
  <c r="F11" i="6"/>
  <c r="D11" i="6"/>
  <c r="E11" i="6"/>
  <c r="C12" i="11"/>
  <c r="C15" i="11"/>
  <c r="J12" i="11"/>
  <c r="P12" i="11"/>
  <c r="O12" i="11"/>
  <c r="C3" i="6"/>
  <c r="F3" i="6"/>
  <c r="D3" i="6"/>
  <c r="E3" i="6"/>
  <c r="D5" i="6"/>
  <c r="E5" i="6"/>
  <c r="C5" i="6"/>
  <c r="F5" i="6"/>
  <c r="C13" i="11"/>
  <c r="P11" i="11"/>
  <c r="O11" i="11"/>
  <c r="M12" i="11"/>
  <c r="L12" i="11"/>
  <c r="M11" i="11"/>
  <c r="L11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19" i="11"/>
  <c r="C19" i="11"/>
  <c r="B19" i="11"/>
  <c r="D15" i="11"/>
  <c r="B15" i="11"/>
  <c r="D14" i="11"/>
  <c r="C14" i="11"/>
  <c r="B14" i="11"/>
  <c r="D13" i="11"/>
  <c r="B13" i="11"/>
  <c r="D12" i="11"/>
  <c r="B12" i="11"/>
  <c r="D8" i="11"/>
  <c r="B8" i="11"/>
  <c r="D7" i="11"/>
  <c r="B7" i="11"/>
  <c r="C7" i="11"/>
  <c r="D6" i="11"/>
  <c r="B6" i="11"/>
  <c r="C6" i="11"/>
  <c r="E29" i="8"/>
  <c r="F29" i="8"/>
  <c r="G29" i="8"/>
  <c r="E30" i="8"/>
  <c r="F30" i="8"/>
  <c r="G30" i="8"/>
  <c r="E31" i="8"/>
  <c r="F31" i="8"/>
  <c r="G31" i="8"/>
  <c r="E32" i="8"/>
  <c r="F32" i="8"/>
  <c r="G32" i="8"/>
  <c r="E33" i="8"/>
  <c r="F33" i="8"/>
  <c r="G33" i="8"/>
  <c r="E34" i="8"/>
  <c r="F34" i="8"/>
  <c r="G34" i="8"/>
  <c r="E35" i="8"/>
  <c r="F35" i="8"/>
  <c r="G35" i="8"/>
  <c r="E36" i="8"/>
  <c r="F36" i="8"/>
  <c r="G36" i="8"/>
  <c r="E37" i="8"/>
  <c r="F37" i="8"/>
  <c r="G37" i="8"/>
  <c r="E38" i="8"/>
  <c r="F38" i="8"/>
  <c r="G38" i="8"/>
  <c r="E39" i="8"/>
  <c r="F39" i="8"/>
  <c r="G39" i="8"/>
  <c r="E40" i="8"/>
  <c r="F40" i="8"/>
  <c r="G40" i="8"/>
  <c r="E41" i="8"/>
  <c r="F41" i="8"/>
  <c r="G41" i="8"/>
  <c r="E42" i="8"/>
  <c r="F42" i="8"/>
  <c r="G42" i="8"/>
  <c r="E43" i="8"/>
  <c r="F43" i="8"/>
  <c r="G43" i="8"/>
  <c r="E44" i="8"/>
  <c r="F44" i="8"/>
  <c r="G44" i="8"/>
  <c r="E45" i="8"/>
  <c r="F45" i="8"/>
  <c r="G45" i="8"/>
  <c r="E46" i="8"/>
  <c r="F46" i="8"/>
  <c r="G46" i="8"/>
  <c r="E47" i="8"/>
  <c r="F47" i="8"/>
  <c r="G47" i="8"/>
  <c r="E48" i="8"/>
  <c r="F48" i="8"/>
  <c r="G48" i="8"/>
  <c r="E49" i="8"/>
  <c r="F49" i="8"/>
  <c r="G49" i="8"/>
  <c r="E50" i="8"/>
  <c r="F50" i="8"/>
  <c r="G50" i="8"/>
  <c r="E51" i="8"/>
  <c r="F51" i="8"/>
  <c r="G51" i="8"/>
  <c r="F28" i="8"/>
  <c r="G28" i="8"/>
  <c r="E28" i="8"/>
  <c r="G25" i="8"/>
  <c r="F25" i="8"/>
  <c r="E25" i="8"/>
  <c r="G24" i="8"/>
  <c r="F24" i="8"/>
  <c r="E24" i="8"/>
  <c r="G23" i="8"/>
  <c r="F23" i="8"/>
  <c r="E23" i="8"/>
  <c r="G22" i="8"/>
  <c r="F22" i="8"/>
  <c r="E22" i="8"/>
  <c r="G21" i="8"/>
  <c r="F21" i="8"/>
  <c r="E21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G5" i="8"/>
  <c r="F5" i="8"/>
  <c r="E5" i="8"/>
  <c r="G4" i="8"/>
  <c r="F4" i="8"/>
  <c r="E4" i="8"/>
  <c r="G3" i="8"/>
  <c r="F3" i="8"/>
  <c r="E3" i="8"/>
  <c r="F2" i="8"/>
  <c r="G2" i="8"/>
  <c r="E2" i="8"/>
  <c r="C3" i="3"/>
  <c r="F3" i="3"/>
  <c r="C4" i="3"/>
  <c r="F4" i="3"/>
  <c r="C5" i="3"/>
  <c r="F5" i="3"/>
  <c r="C6" i="3"/>
  <c r="F6" i="3"/>
  <c r="C7" i="3"/>
  <c r="F7" i="3"/>
  <c r="C8" i="3"/>
  <c r="F8" i="3"/>
  <c r="C9" i="3"/>
  <c r="F9" i="3"/>
  <c r="C10" i="3"/>
  <c r="F10" i="3"/>
  <c r="C11" i="3"/>
  <c r="F11" i="3"/>
  <c r="C12" i="3"/>
  <c r="F12" i="3"/>
  <c r="C13" i="3"/>
  <c r="F13" i="3"/>
  <c r="C14" i="3"/>
  <c r="F14" i="3"/>
  <c r="C15" i="3"/>
  <c r="F15" i="3"/>
  <c r="C16" i="3"/>
  <c r="F16" i="3"/>
  <c r="C17" i="3"/>
  <c r="F17" i="3"/>
  <c r="C18" i="3"/>
  <c r="F18" i="3"/>
  <c r="C19" i="3"/>
  <c r="F19" i="3"/>
  <c r="C20" i="3"/>
  <c r="F20" i="3"/>
  <c r="C21" i="3"/>
  <c r="F21" i="3"/>
  <c r="C22" i="3"/>
  <c r="F22" i="3"/>
  <c r="C23" i="3"/>
  <c r="F23" i="3"/>
  <c r="C24" i="3"/>
  <c r="F24" i="3"/>
  <c r="C2" i="3"/>
  <c r="F2" i="3"/>
  <c r="D3" i="3"/>
  <c r="E3" i="3"/>
  <c r="D21" i="3"/>
  <c r="E21" i="3"/>
  <c r="D4" i="3"/>
  <c r="E4" i="3"/>
  <c r="D23" i="3"/>
  <c r="E23" i="3"/>
  <c r="D2" i="3"/>
  <c r="E2" i="3"/>
  <c r="D15" i="3"/>
  <c r="E15" i="3"/>
  <c r="D13" i="3"/>
  <c r="E13" i="3"/>
  <c r="D17" i="3"/>
  <c r="E17" i="3"/>
  <c r="D14" i="3"/>
  <c r="E14" i="3"/>
  <c r="D12" i="3"/>
  <c r="E12" i="3"/>
  <c r="D11" i="3"/>
  <c r="E11" i="3"/>
  <c r="D9" i="3"/>
  <c r="E9" i="3"/>
  <c r="D18" i="3"/>
  <c r="E18" i="3"/>
  <c r="D7" i="3"/>
  <c r="E7" i="3"/>
  <c r="D20" i="3"/>
  <c r="E20" i="3"/>
  <c r="D10" i="3"/>
  <c r="E10" i="3"/>
  <c r="D16" i="3"/>
  <c r="E16" i="3"/>
  <c r="D6" i="3"/>
  <c r="E6" i="3"/>
  <c r="D19" i="3"/>
  <c r="E19" i="3"/>
  <c r="D24" i="3"/>
  <c r="E24" i="3"/>
  <c r="D8" i="3"/>
  <c r="E8" i="3"/>
  <c r="D5" i="3"/>
  <c r="E5" i="3"/>
  <c r="D22" i="3"/>
  <c r="E22" i="3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C29" i="6"/>
  <c r="C28" i="6"/>
  <c r="C27" i="6"/>
  <c r="C26" i="6"/>
  <c r="C25" i="6"/>
  <c r="C24" i="6"/>
  <c r="C23" i="6"/>
  <c r="C22" i="6"/>
  <c r="C21" i="6"/>
  <c r="C20" i="6"/>
  <c r="C19" i="6"/>
  <c r="C4" i="6"/>
  <c r="F4" i="6"/>
  <c r="C6" i="6"/>
  <c r="F6" i="6"/>
  <c r="C7" i="6"/>
  <c r="F7" i="6"/>
  <c r="C12" i="6"/>
  <c r="F12" i="6"/>
  <c r="C13" i="6"/>
  <c r="F13" i="6"/>
  <c r="C15" i="6"/>
  <c r="F15" i="6"/>
  <c r="C14" i="6"/>
  <c r="F14" i="6"/>
  <c r="C16" i="6"/>
  <c r="F16" i="6"/>
  <c r="C10" i="6"/>
  <c r="F10" i="6"/>
  <c r="C8" i="6"/>
  <c r="F8" i="6"/>
  <c r="C2" i="6"/>
  <c r="F2" i="6"/>
  <c r="D12" i="6"/>
  <c r="E12" i="6"/>
  <c r="D4" i="6"/>
  <c r="E4" i="6"/>
  <c r="D6" i="6"/>
  <c r="E6" i="6"/>
  <c r="D2" i="6"/>
  <c r="E2" i="6"/>
  <c r="D8" i="6"/>
  <c r="E8" i="6"/>
  <c r="D13" i="6"/>
  <c r="E13" i="6"/>
  <c r="D10" i="6"/>
  <c r="E10" i="6"/>
  <c r="D16" i="6"/>
  <c r="E16" i="6"/>
  <c r="D15" i="6"/>
  <c r="E15" i="6"/>
  <c r="D14" i="6"/>
  <c r="E14" i="6"/>
  <c r="D7" i="6"/>
  <c r="E7" i="6"/>
</calcChain>
</file>

<file path=xl/sharedStrings.xml><?xml version="1.0" encoding="utf-8"?>
<sst xmlns="http://schemas.openxmlformats.org/spreadsheetml/2006/main" count="489" uniqueCount="204">
  <si>
    <t>High</t>
    <phoneticPr fontId="3" type="noConversion"/>
  </si>
  <si>
    <t>Decrease 20%</t>
    <phoneticPr fontId="3" type="noConversion"/>
  </si>
  <si>
    <t>Increase 20%</t>
    <phoneticPr fontId="3" type="noConversion"/>
  </si>
  <si>
    <t>FLSNPL_Int_NoCC</t>
    <phoneticPr fontId="3" type="noConversion"/>
  </si>
  <si>
    <t>Absolute Change - Risk Extinction</t>
    <phoneticPr fontId="3" type="noConversion"/>
  </si>
  <si>
    <t>Absolute Change Risk Extinction</t>
    <phoneticPr fontId="3" type="noConversion"/>
  </si>
  <si>
    <t>FLSNPL_AdSurvInc</t>
    <phoneticPr fontId="3" type="noConversion"/>
  </si>
  <si>
    <t>FLSNPL_JuvSurvLow</t>
    <phoneticPr fontId="3" type="noConversion"/>
  </si>
  <si>
    <t>FLSNPL_FecHigh</t>
    <phoneticPr fontId="3" type="noConversion"/>
  </si>
  <si>
    <t>FLSNPL_FecLow</t>
    <phoneticPr fontId="3" type="noConversion"/>
  </si>
  <si>
    <t>FLSNPL_DispHigh</t>
    <phoneticPr fontId="3" type="noConversion"/>
  </si>
  <si>
    <t>FLSNPL_DispLow</t>
    <phoneticPr fontId="3" type="noConversion"/>
  </si>
  <si>
    <t>2M SLR Scenario</t>
    <phoneticPr fontId="3" type="noConversion"/>
  </si>
  <si>
    <t>1M SLR Scenario</t>
    <phoneticPr fontId="3" type="noConversion"/>
  </si>
  <si>
    <t>2M SLR Scenario</t>
    <phoneticPr fontId="3" type="noConversion"/>
  </si>
  <si>
    <t>1M SLR Scenario</t>
    <phoneticPr fontId="3" type="noConversion"/>
  </si>
  <si>
    <t>FLSNPL_JuvSurvHigh</t>
    <phoneticPr fontId="3" type="noConversion"/>
  </si>
  <si>
    <t>Δ Risk Extiction</t>
    <phoneticPr fontId="3" type="noConversion"/>
  </si>
  <si>
    <t>Δ Risk to N=20</t>
    <phoneticPr fontId="3" type="noConversion"/>
  </si>
  <si>
    <t>Parameter</t>
    <phoneticPr fontId="3" type="noConversion"/>
  </si>
  <si>
    <t>Survival, Juvenile</t>
    <phoneticPr fontId="3" type="noConversion"/>
  </si>
  <si>
    <t>Survival, Adult</t>
    <phoneticPr fontId="3" type="noConversion"/>
  </si>
  <si>
    <t>Initial Abundance</t>
    <phoneticPr fontId="3" type="noConversion"/>
  </si>
  <si>
    <t>Correlation</t>
    <phoneticPr fontId="3" type="noConversion"/>
  </si>
  <si>
    <t>Carrying Capacity</t>
    <phoneticPr fontId="3" type="noConversion"/>
  </si>
  <si>
    <t>StdDev - Survival, Juvenile</t>
    <phoneticPr fontId="3" type="noConversion"/>
  </si>
  <si>
    <t>StdDev - Survival, Adult</t>
    <phoneticPr fontId="3" type="noConversion"/>
  </si>
  <si>
    <t>Difference from Intermediate Estimate</t>
    <phoneticPr fontId="3" type="noConversion"/>
  </si>
  <si>
    <t>Δ Expected Min. Abundance</t>
    <phoneticPr fontId="3" type="noConversion"/>
  </si>
  <si>
    <t>Increase Adult Survival</t>
    <phoneticPr fontId="3" type="noConversion"/>
  </si>
  <si>
    <t>Decrease Adult Survival</t>
    <phoneticPr fontId="3" type="noConversion"/>
  </si>
  <si>
    <t>Low</t>
    <phoneticPr fontId="3" type="noConversion"/>
  </si>
  <si>
    <t>Ceiling Density Dependence</t>
    <phoneticPr fontId="3" type="noConversion"/>
  </si>
  <si>
    <t>Rmax</t>
    <phoneticPr fontId="3" type="noConversion"/>
  </si>
  <si>
    <t>Intermediate</t>
    <phoneticPr fontId="3" type="noConversion"/>
  </si>
  <si>
    <t>Low</t>
    <phoneticPr fontId="3" type="noConversion"/>
  </si>
  <si>
    <t>Contest Density Dependence</t>
    <phoneticPr fontId="3" type="noConversion"/>
  </si>
  <si>
    <t>Dispersal</t>
    <phoneticPr fontId="3" type="noConversion"/>
  </si>
  <si>
    <t>Initial Abundance</t>
    <phoneticPr fontId="3" type="noConversion"/>
  </si>
  <si>
    <t>Correlation</t>
    <phoneticPr fontId="3" type="noConversion"/>
  </si>
  <si>
    <t>Carrying Capacity</t>
    <phoneticPr fontId="3" type="noConversion"/>
  </si>
  <si>
    <t>Estimate</t>
    <phoneticPr fontId="3" type="noConversion"/>
  </si>
  <si>
    <t>Extinction Risk</t>
    <phoneticPr fontId="3" type="noConversion"/>
  </si>
  <si>
    <t>Risk of decline to 20</t>
    <phoneticPr fontId="3" type="noConversion"/>
  </si>
  <si>
    <t>Expected Min Abundance</t>
    <phoneticPr fontId="3" type="noConversion"/>
  </si>
  <si>
    <t>Juvenile Surv STDEV</t>
    <phoneticPr fontId="3" type="noConversion"/>
  </si>
  <si>
    <t>FLSNPL_AdSurvHigh</t>
    <phoneticPr fontId="3" type="noConversion"/>
  </si>
  <si>
    <t>FLSNPL_AdSurvLow</t>
    <phoneticPr fontId="3" type="noConversion"/>
  </si>
  <si>
    <t>Decrease Adult Surv. StdDev</t>
    <phoneticPr fontId="3" type="noConversion"/>
  </si>
  <si>
    <t>Increase Juvenile Surv. StdDev</t>
    <phoneticPr fontId="3" type="noConversion"/>
  </si>
  <si>
    <t>Decrease Juvenile Surv. StdDev</t>
    <phoneticPr fontId="3" type="noConversion"/>
  </si>
  <si>
    <t>Increase Fecundity StdDev</t>
    <phoneticPr fontId="3" type="noConversion"/>
  </si>
  <si>
    <t>Decrease Fecundity StdDev</t>
    <phoneticPr fontId="3" type="noConversion"/>
  </si>
  <si>
    <t>FLSNPL_Contest_Int_NoCC</t>
    <phoneticPr fontId="3" type="noConversion"/>
  </si>
  <si>
    <t>FLSNPL_AdSurvHigh_NoCC</t>
    <phoneticPr fontId="3" type="noConversion"/>
  </si>
  <si>
    <t>FLSNPL_AdSurvLow_NoCC</t>
    <phoneticPr fontId="3" type="noConversion"/>
  </si>
  <si>
    <t>FLSNPL_JuvSurvHigh_NoCC</t>
    <phoneticPr fontId="3" type="noConversion"/>
  </si>
  <si>
    <t>FLSNPL_JuvSurvLow_NoCC</t>
    <phoneticPr fontId="3" type="noConversion"/>
  </si>
  <si>
    <t>FLSNPL_FecHigh_NoCC</t>
    <phoneticPr fontId="3" type="noConversion"/>
  </si>
  <si>
    <t>Contest Dens. Dep. - Rmax:High</t>
    <phoneticPr fontId="3" type="noConversion"/>
  </si>
  <si>
    <t>Contest Dens. Dep. - Rmax:Intermediate</t>
    <phoneticPr fontId="3" type="noConversion"/>
  </si>
  <si>
    <t>Contest Dens. Dep. - Rmax:Low</t>
    <phoneticPr fontId="3" type="noConversion"/>
  </si>
  <si>
    <t>Order From 'Results' Sheet</t>
    <phoneticPr fontId="3" type="noConversion"/>
  </si>
  <si>
    <t>10% Increase</t>
    <phoneticPr fontId="3" type="noConversion"/>
  </si>
  <si>
    <t>20% Increase</t>
    <phoneticPr fontId="3" type="noConversion"/>
  </si>
  <si>
    <t>Carrying Capacity (Intermediate Value is Init Abundance + 20%)</t>
    <phoneticPr fontId="3" type="noConversion"/>
  </si>
  <si>
    <t>Adult Survival</t>
    <phoneticPr fontId="3" type="noConversion"/>
  </si>
  <si>
    <t>Low</t>
    <phoneticPr fontId="3" type="noConversion"/>
  </si>
  <si>
    <t>Variable Change</t>
    <phoneticPr fontId="3" type="noConversion"/>
  </si>
  <si>
    <t>None</t>
    <phoneticPr fontId="3" type="noConversion"/>
  </si>
  <si>
    <t>StdDev - Fecundity</t>
    <phoneticPr fontId="3" type="noConversion"/>
  </si>
  <si>
    <t>Dispersal</t>
    <phoneticPr fontId="3" type="noConversion"/>
  </si>
  <si>
    <r>
      <t>R</t>
    </r>
    <r>
      <rPr>
        <vertAlign val="subscript"/>
        <sz val="10"/>
        <rFont val="Verdana"/>
      </rPr>
      <t>max</t>
    </r>
    <r>
      <rPr>
        <sz val="10"/>
        <rFont val="Verdana"/>
      </rPr>
      <t xml:space="preserve"> - Contest Desn Dep</t>
    </r>
    <phoneticPr fontId="3" type="noConversion"/>
  </si>
  <si>
    <t>High</t>
    <phoneticPr fontId="3" type="noConversion"/>
  </si>
  <si>
    <t>Low</t>
    <phoneticPr fontId="3" type="noConversion"/>
  </si>
  <si>
    <t>Juvenile Survival</t>
    <phoneticPr fontId="3" type="noConversion"/>
  </si>
  <si>
    <t>Increase Juvenile Survival</t>
    <phoneticPr fontId="3" type="noConversion"/>
  </si>
  <si>
    <t>FLSNPL_Int</t>
    <phoneticPr fontId="3" type="noConversion"/>
  </si>
  <si>
    <t>Decrease Juvenile Survival</t>
    <phoneticPr fontId="3" type="noConversion"/>
  </si>
  <si>
    <t>Increase Fecundity</t>
    <phoneticPr fontId="3" type="noConversion"/>
  </si>
  <si>
    <t>Decrease Fecundity</t>
    <phoneticPr fontId="3" type="noConversion"/>
  </si>
  <si>
    <t>High Dispersal Rate</t>
    <phoneticPr fontId="3" type="noConversion"/>
  </si>
  <si>
    <t>Low Dispersal Rate</t>
    <phoneticPr fontId="3" type="noConversion"/>
  </si>
  <si>
    <t>Initial Abundance - 10% Increase</t>
    <phoneticPr fontId="3" type="noConversion"/>
  </si>
  <si>
    <t>Initial Abundance - 20% Increase</t>
    <phoneticPr fontId="3" type="noConversion"/>
  </si>
  <si>
    <t>High Correlation</t>
    <phoneticPr fontId="3" type="noConversion"/>
  </si>
  <si>
    <t>Low Correlation</t>
    <phoneticPr fontId="3" type="noConversion"/>
  </si>
  <si>
    <t>Carrying Capacity - 20% Init Ab</t>
    <phoneticPr fontId="3" type="noConversion"/>
  </si>
  <si>
    <t>Carrying Capacity - 40% Init Ab</t>
    <phoneticPr fontId="3" type="noConversion"/>
  </si>
  <si>
    <t>Increase Adult Surv. StdDev</t>
    <phoneticPr fontId="3" type="noConversion"/>
  </si>
  <si>
    <t>FLSNPL_InitAb10</t>
    <phoneticPr fontId="3" type="noConversion"/>
  </si>
  <si>
    <t>FLSNPL_InitAb20</t>
    <phoneticPr fontId="3" type="noConversion"/>
  </si>
  <si>
    <t>FLSNPL_CorrHigh</t>
    <phoneticPr fontId="3" type="noConversion"/>
  </si>
  <si>
    <t>FLSNPL_CorrLow</t>
    <phoneticPr fontId="3" type="noConversion"/>
  </si>
  <si>
    <t>FLSNPL_K_Dec</t>
    <phoneticPr fontId="3" type="noConversion"/>
  </si>
  <si>
    <t>FLSNPL_K_Inc</t>
    <phoneticPr fontId="3" type="noConversion"/>
  </si>
  <si>
    <t>FLSNPL_AdSurvSTD_High</t>
    <phoneticPr fontId="3" type="noConversion"/>
  </si>
  <si>
    <t>FLSNPL_AdSurvSTD_Low</t>
    <phoneticPr fontId="3" type="noConversion"/>
  </si>
  <si>
    <t>FLSNPL_JuvSurvSTD_High</t>
    <phoneticPr fontId="3" type="noConversion"/>
  </si>
  <si>
    <t>FLSNPL_JuvSurvSTD_Low</t>
    <phoneticPr fontId="3" type="noConversion"/>
  </si>
  <si>
    <t>FLSNPL_FecSTD_High</t>
    <phoneticPr fontId="3" type="noConversion"/>
  </si>
  <si>
    <t>FLSNPL_FecSTD_Low</t>
    <phoneticPr fontId="3" type="noConversion"/>
  </si>
  <si>
    <t>FLSNPL_Contest_High</t>
    <phoneticPr fontId="3" type="noConversion"/>
  </si>
  <si>
    <t>FLSNPL_Contest_Int</t>
    <phoneticPr fontId="3" type="noConversion"/>
  </si>
  <si>
    <t>FLSNPL_Contest_Low</t>
    <phoneticPr fontId="3" type="noConversion"/>
  </si>
  <si>
    <t>Fecundity</t>
    <phoneticPr fontId="3" type="noConversion"/>
  </si>
  <si>
    <t>FLSNPL_FecLow_NoCC</t>
    <phoneticPr fontId="3" type="noConversion"/>
  </si>
  <si>
    <t>FLSNPL_DispHigh_NoCC</t>
    <phoneticPr fontId="3" type="noConversion"/>
  </si>
  <si>
    <t>FLSNPL_DispLow_NoCC</t>
    <phoneticPr fontId="3" type="noConversion"/>
  </si>
  <si>
    <t>FLSNPL_InitAb10_NoCC</t>
    <phoneticPr fontId="3" type="noConversion"/>
  </si>
  <si>
    <t>FLSNPL_InitAb20_NoCC</t>
    <phoneticPr fontId="3" type="noConversion"/>
  </si>
  <si>
    <t>FLSNPL_CorrLow_NoCC</t>
    <phoneticPr fontId="3" type="noConversion"/>
  </si>
  <si>
    <t>FLSNPL_CorrHigh_NoCC</t>
    <phoneticPr fontId="3" type="noConversion"/>
  </si>
  <si>
    <t>FLSNPL_K_Inc_NoCC</t>
    <phoneticPr fontId="3" type="noConversion"/>
  </si>
  <si>
    <t>FLSNPL_K_Dec_NoCC</t>
    <phoneticPr fontId="3" type="noConversion"/>
  </si>
  <si>
    <t>FLSNPL_AdSurvSTD_Inc_NoCC</t>
    <phoneticPr fontId="3" type="noConversion"/>
  </si>
  <si>
    <t>FLSNPL_AdSurvSTD_Dec_NoCC</t>
    <phoneticPr fontId="3" type="noConversion"/>
  </si>
  <si>
    <t>FLSNPL_JuvSurvSTD_Inc_NoCC</t>
    <phoneticPr fontId="3" type="noConversion"/>
  </si>
  <si>
    <t>FLSNPL_JuvSurvSTD_Low_NoCC</t>
    <phoneticPr fontId="3" type="noConversion"/>
  </si>
  <si>
    <t>FLSNPL_FecSTD_High_NoCC</t>
    <phoneticPr fontId="3" type="noConversion"/>
  </si>
  <si>
    <t>FLSNPL_FecSTD_Low_NoCC</t>
    <phoneticPr fontId="3" type="noConversion"/>
  </si>
  <si>
    <t>FLSNPL_Contest_High_NoCC</t>
    <phoneticPr fontId="3" type="noConversion"/>
  </si>
  <si>
    <t>FLSNPL_Contest_Low_NoCC</t>
    <phoneticPr fontId="3" type="noConversion"/>
  </si>
  <si>
    <r>
      <t>RE</t>
    </r>
    <r>
      <rPr>
        <vertAlign val="subscript"/>
        <sz val="10"/>
        <rFont val="Verdana"/>
      </rPr>
      <t>CC</t>
    </r>
    <r>
      <rPr>
        <sz val="10"/>
        <rFont val="Verdana"/>
      </rPr>
      <t xml:space="preserve"> - RE</t>
    </r>
    <r>
      <rPr>
        <vertAlign val="subscript"/>
        <sz val="10"/>
        <rFont val="Verdana"/>
      </rPr>
      <t>NoChange</t>
    </r>
    <phoneticPr fontId="3" type="noConversion"/>
  </si>
  <si>
    <r>
      <t>R20</t>
    </r>
    <r>
      <rPr>
        <vertAlign val="subscript"/>
        <sz val="10"/>
        <rFont val="Verdana"/>
      </rPr>
      <t>CC</t>
    </r>
    <r>
      <rPr>
        <sz val="10"/>
        <rFont val="Verdana"/>
      </rPr>
      <t xml:space="preserve"> - R20</t>
    </r>
    <r>
      <rPr>
        <vertAlign val="subscript"/>
        <sz val="10"/>
        <rFont val="Verdana"/>
      </rPr>
      <t>NoChange</t>
    </r>
    <phoneticPr fontId="3" type="noConversion"/>
  </si>
  <si>
    <r>
      <t>EMA</t>
    </r>
    <r>
      <rPr>
        <vertAlign val="subscript"/>
        <sz val="10"/>
        <rFont val="Verdana"/>
      </rPr>
      <t>CC</t>
    </r>
    <r>
      <rPr>
        <sz val="10"/>
        <rFont val="Verdana"/>
      </rPr>
      <t xml:space="preserve"> - EMA</t>
    </r>
    <r>
      <rPr>
        <vertAlign val="subscript"/>
        <sz val="10"/>
        <rFont val="Verdana"/>
      </rPr>
      <t>NoChange</t>
    </r>
    <phoneticPr fontId="3" type="noConversion"/>
  </si>
  <si>
    <t>Decrease 20%</t>
    <phoneticPr fontId="3" type="noConversion"/>
  </si>
  <si>
    <t>Increase 20%</t>
    <phoneticPr fontId="3" type="noConversion"/>
  </si>
  <si>
    <t>Adult Surv STDEV</t>
    <phoneticPr fontId="3" type="noConversion"/>
  </si>
  <si>
    <t>Fecundity STDEV</t>
    <phoneticPr fontId="3" type="noConversion"/>
  </si>
  <si>
    <t>Climate Change Scenario</t>
    <phoneticPr fontId="3" type="noConversion"/>
  </si>
  <si>
    <t>File Name</t>
    <phoneticPr fontId="3" type="noConversion"/>
  </si>
  <si>
    <t>NO Climate Change Scenario</t>
    <phoneticPr fontId="3" type="noConversion"/>
  </si>
  <si>
    <t>FLSNPL_AdSurvDec</t>
    <phoneticPr fontId="3" type="noConversion"/>
  </si>
  <si>
    <t>General Information about this Spread Sheet</t>
  </si>
  <si>
    <t xml:space="preserve">This spread sheet is a modification of one that was constrcuted to analyze the results presented in Aiello-Lammens et al. 2011 (GCB). The main focus is to carry out a few more analyses with different parameter values to tighten the range of changes in EMA, Risk of Extinctions, and Risk of Decline to 20 individuals.  </t>
  </si>
  <si>
    <t>Parameter Estimate</t>
    <phoneticPr fontId="6" type="noConversion"/>
  </si>
  <si>
    <t>Parameter</t>
    <phoneticPr fontId="6" type="noConversion"/>
  </si>
  <si>
    <t>Low</t>
    <phoneticPr fontId="6" type="noConversion"/>
  </si>
  <si>
    <t>Medium</t>
    <phoneticPr fontId="6" type="noConversion"/>
  </si>
  <si>
    <t>High</t>
    <phoneticPr fontId="6" type="noConversion"/>
  </si>
  <si>
    <t>Habitat-demography</t>
    <phoneticPr fontId="6" type="noConversion"/>
  </si>
  <si>
    <t>Initial abundance</t>
    <phoneticPr fontId="6" type="noConversion"/>
  </si>
  <si>
    <t xml:space="preserve">Panhandle </t>
    <phoneticPr fontId="6" type="noConversion"/>
  </si>
  <si>
    <t>Peninsula</t>
    <phoneticPr fontId="6" type="noConversion"/>
  </si>
  <si>
    <t>Carrying Capacity (K) multiplier - 2010</t>
    <phoneticPr fontId="6" type="noConversion"/>
  </si>
  <si>
    <t>Dispersal matrix</t>
    <phoneticPr fontId="6" type="noConversion"/>
  </si>
  <si>
    <t>See Table Dispersal</t>
    <phoneticPr fontId="6" type="noConversion"/>
  </si>
  <si>
    <t>Stage Matrix</t>
    <phoneticPr fontId="6" type="noConversion"/>
  </si>
  <si>
    <r>
      <t>Juvenile Survival (S</t>
    </r>
    <r>
      <rPr>
        <vertAlign val="subscript"/>
        <sz val="10"/>
        <rFont val="Verdana"/>
      </rPr>
      <t>J</t>
    </r>
    <r>
      <rPr>
        <sz val="10"/>
        <rFont val="Verdana"/>
      </rPr>
      <t>)</t>
    </r>
  </si>
  <si>
    <r>
      <t>Adult Male Survival (S</t>
    </r>
    <r>
      <rPr>
        <vertAlign val="subscript"/>
        <sz val="10"/>
        <rFont val="Verdana"/>
      </rPr>
      <t>A,M</t>
    </r>
    <r>
      <rPr>
        <sz val="10"/>
        <rFont val="Verdana"/>
      </rPr>
      <t>)</t>
    </r>
  </si>
  <si>
    <r>
      <t>Adult Female Survival (S</t>
    </r>
    <r>
      <rPr>
        <vertAlign val="subscript"/>
        <sz val="10"/>
        <rFont val="Verdana"/>
      </rPr>
      <t>A,F</t>
    </r>
    <r>
      <rPr>
        <sz val="10"/>
        <rFont val="Verdana"/>
      </rPr>
      <t>)</t>
    </r>
  </si>
  <si>
    <r>
      <t>Adult Fecundity (f</t>
    </r>
    <r>
      <rPr>
        <vertAlign val="subscript"/>
        <sz val="10"/>
        <rFont val="Verdana"/>
      </rPr>
      <t>F</t>
    </r>
    <r>
      <rPr>
        <sz val="10"/>
        <rFont val="Verdana"/>
      </rPr>
      <t>,f</t>
    </r>
    <r>
      <rPr>
        <vertAlign val="subscript"/>
        <sz val="10"/>
        <rFont val="Verdana"/>
      </rPr>
      <t>M</t>
    </r>
    <r>
      <rPr>
        <sz val="10"/>
        <rFont val="Verdana"/>
      </rPr>
      <t>)</t>
    </r>
  </si>
  <si>
    <t>Density dependence</t>
    <phoneticPr fontId="6" type="noConversion"/>
  </si>
  <si>
    <t>Density dependence type</t>
    <phoneticPr fontId="6" type="noConversion"/>
  </si>
  <si>
    <t>Ceiling</t>
    <phoneticPr fontId="6" type="noConversion"/>
  </si>
  <si>
    <t>Contest</t>
    <phoneticPr fontId="6" type="noConversion"/>
  </si>
  <si>
    <r>
      <t>R</t>
    </r>
    <r>
      <rPr>
        <vertAlign val="subscript"/>
        <sz val="10"/>
        <rFont val="Verdana"/>
      </rPr>
      <t>max</t>
    </r>
  </si>
  <si>
    <t>Stochasticity</t>
    <phoneticPr fontId="6" type="noConversion"/>
  </si>
  <si>
    <t>Standard deviations</t>
    <phoneticPr fontId="6" type="noConversion"/>
  </si>
  <si>
    <t>Juvenile Survival</t>
    <phoneticPr fontId="6" type="noConversion"/>
  </si>
  <si>
    <t>Adult Male Survival</t>
    <phoneticPr fontId="6" type="noConversion"/>
  </si>
  <si>
    <t>Adult Female Survival</t>
    <phoneticPr fontId="6" type="noConversion"/>
  </si>
  <si>
    <t>Adult Fecundity</t>
    <phoneticPr fontId="6" type="noConversion"/>
  </si>
  <si>
    <t>Correlation among populations (b)</t>
    <phoneticPr fontId="6" type="noConversion"/>
  </si>
  <si>
    <t>Parameter Estimate</t>
  </si>
  <si>
    <t>Parameter</t>
  </si>
  <si>
    <t>Low</t>
  </si>
  <si>
    <t>High</t>
  </si>
  <si>
    <t>Habitat-demography</t>
  </si>
  <si>
    <t>Initial abundance</t>
  </si>
  <si>
    <t xml:space="preserve">Panhandle </t>
  </si>
  <si>
    <t>Peninsula</t>
  </si>
  <si>
    <t>Dispersal matrix</t>
  </si>
  <si>
    <t>See Table Dispersal</t>
  </si>
  <si>
    <t>Stage Matrix</t>
  </si>
  <si>
    <t>Adult Survival (Male and Female)</t>
  </si>
  <si>
    <t>Fecundity (Juvenile Survial * Adult Maternity)</t>
  </si>
  <si>
    <t>Stochasticity</t>
  </si>
  <si>
    <t>Standard deviations</t>
  </si>
  <si>
    <t>Adult Survival</t>
  </si>
  <si>
    <t>Fecundity</t>
  </si>
  <si>
    <t>Correlation among populations (b)</t>
  </si>
  <si>
    <t>Carrying Capacity (K) Scenario</t>
  </si>
  <si>
    <t>Randomly select one of three carrying capacity scenarios.</t>
  </si>
  <si>
    <t>Table from Aiello-Lammens et al. 2011 GCB</t>
  </si>
  <si>
    <t>Table from Sensitivity Analysis Manuscript</t>
  </si>
  <si>
    <t>Fixed Scaling Constants</t>
  </si>
  <si>
    <t>These parameters are those that were used to initialize the first runs of my sensitivity analysis program. To see the original calculations go to this Excel Doc: /Users/mlammens/Documents/StonyBrook-BEE/FL-shorebird/SNPL-Combined.xlsx - Sheet='Table for SensAnalys Paper'</t>
  </si>
  <si>
    <t>Table from Modified Sensitivity Analysis Parameters</t>
  </si>
  <si>
    <t>Fecundity*Juv Surv</t>
  </si>
  <si>
    <t>High_SA</t>
  </si>
  <si>
    <t>Low_SA</t>
  </si>
  <si>
    <t>FLSNPL_AdSurvLow_SA</t>
  </si>
  <si>
    <t>FLSNPL_AdSurvHigh_SA</t>
  </si>
  <si>
    <t>This interval yields dEMA ~ 110 - still needs to be tighter</t>
  </si>
  <si>
    <r>
      <t xml:space="preserve">Survival, Adult </t>
    </r>
    <r>
      <rPr>
        <b/>
        <sz val="10"/>
        <rFont val="Verdana"/>
      </rPr>
      <t>SA</t>
    </r>
  </si>
  <si>
    <t>FLSNPL_FecLow_SA</t>
  </si>
  <si>
    <t>FLSNPL_FecHigh_SA</t>
  </si>
  <si>
    <r>
      <t xml:space="preserve">Fecundity </t>
    </r>
    <r>
      <rPr>
        <b/>
        <sz val="10"/>
        <rFont val="Verdana"/>
      </rPr>
      <t>SA</t>
    </r>
  </si>
  <si>
    <t>FLSNPL_FecSTD_Low_SA</t>
  </si>
  <si>
    <r>
      <t xml:space="preserve">StdDev - Fecundity </t>
    </r>
    <r>
      <rPr>
        <b/>
        <sz val="10"/>
        <rFont val="Verdana"/>
      </rPr>
      <t>SA</t>
    </r>
  </si>
  <si>
    <t>These are the values that I am going to use for the new SA runs (SA2)</t>
  </si>
  <si>
    <r>
      <t xml:space="preserve">StdDev - Survival, Adult </t>
    </r>
    <r>
      <rPr>
        <b/>
        <sz val="10"/>
        <rFont val="Verdana"/>
      </rPr>
      <t>SA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</si>
</sst>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1" x14ac:knownFonts="1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0"/>
      <color indexed="22"/>
      <name val="Verdana"/>
    </font>
    <font>
      <vertAlign val="subscript"/>
      <sz val="10"/>
      <name val="Verdana"/>
    </font>
    <font>
      <sz val="12"/>
      <color rgb="FF9C0006"/>
      <name val="Calibri"/>
      <family val="2"/>
      <scheme val="minor"/>
    </font>
    <font>
      <i/>
      <sz val="10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0"/>
      <name val="Verdana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6">
    <xf numFmtId="0" fontId="0" fillId="0" borderId="0" xfId="0"/>
    <xf numFmtId="0" fontId="4" fillId="2" borderId="0" xfId="0" applyFont="1" applyFill="1"/>
    <xf numFmtId="0" fontId="2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top" wrapText="1"/>
    </xf>
    <xf numFmtId="0" fontId="1" fillId="0" borderId="0" xfId="0" applyFont="1" applyFill="1"/>
    <xf numFmtId="165" fontId="0" fillId="0" borderId="0" xfId="0" applyNumberFormat="1"/>
    <xf numFmtId="165" fontId="2" fillId="0" borderId="0" xfId="0" applyNumberFormat="1" applyFont="1" applyFill="1"/>
    <xf numFmtId="165" fontId="0" fillId="0" borderId="0" xfId="0" applyNumberFormat="1" applyFill="1"/>
    <xf numFmtId="164" fontId="0" fillId="0" borderId="0" xfId="0" applyNumberFormat="1"/>
    <xf numFmtId="164" fontId="2" fillId="0" borderId="0" xfId="0" applyNumberFormat="1" applyFont="1" applyFill="1"/>
    <xf numFmtId="165" fontId="0" fillId="3" borderId="0" xfId="0" applyNumberFormat="1" applyFill="1"/>
    <xf numFmtId="0" fontId="0" fillId="2" borderId="0" xfId="0" applyFill="1"/>
    <xf numFmtId="164" fontId="4" fillId="2" borderId="0" xfId="0" applyNumberFormat="1" applyFont="1" applyFill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applyAlignment="1">
      <alignment horizontal="left" wrapText="1" indent="1"/>
    </xf>
    <xf numFmtId="0" fontId="0" fillId="5" borderId="6" xfId="0" applyFill="1" applyBorder="1"/>
    <xf numFmtId="0" fontId="7" fillId="5" borderId="8" xfId="0" applyFont="1" applyFill="1" applyBorder="1"/>
    <xf numFmtId="0" fontId="7" fillId="5" borderId="2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6" xfId="0" applyFill="1" applyBorder="1" applyAlignment="1">
      <alignment horizontal="left" indent="1"/>
    </xf>
    <xf numFmtId="0" fontId="0" fillId="5" borderId="6" xfId="0" applyFill="1" applyBorder="1" applyAlignment="1">
      <alignment horizontal="left" indent="2"/>
    </xf>
    <xf numFmtId="1" fontId="0" fillId="5" borderId="0" xfId="0" applyNumberFormat="1" applyFill="1" applyBorder="1" applyAlignment="1">
      <alignment horizontal="center" vertical="center"/>
    </xf>
    <xf numFmtId="1" fontId="0" fillId="5" borderId="9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left" wrapText="1" indent="1"/>
    </xf>
    <xf numFmtId="165" fontId="0" fillId="5" borderId="0" xfId="0" applyNumberFormat="1" applyFill="1" applyBorder="1" applyAlignment="1">
      <alignment horizontal="center" vertical="center"/>
    </xf>
    <xf numFmtId="165" fontId="0" fillId="5" borderId="9" xfId="0" applyNumberFormat="1" applyFill="1" applyBorder="1" applyAlignment="1">
      <alignment horizontal="center" vertical="center"/>
    </xf>
    <xf numFmtId="165" fontId="0" fillId="5" borderId="0" xfId="0" applyNumberFormat="1" applyFill="1" applyBorder="1" applyAlignment="1">
      <alignment horizontal="center" vertical="center" wrapText="1"/>
    </xf>
    <xf numFmtId="165" fontId="0" fillId="5" borderId="9" xfId="0" applyNumberForma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left" wrapText="1"/>
    </xf>
    <xf numFmtId="0" fontId="0" fillId="5" borderId="8" xfId="0" applyFill="1" applyBorder="1" applyAlignment="1">
      <alignment horizontal="left" wrapText="1" indent="1"/>
    </xf>
    <xf numFmtId="0" fontId="0" fillId="5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2" xfId="0" applyFill="1" applyBorder="1"/>
    <xf numFmtId="0" fontId="0" fillId="6" borderId="1" xfId="0" applyFill="1" applyBorder="1"/>
    <xf numFmtId="0" fontId="0" fillId="6" borderId="6" xfId="0" applyFill="1" applyBorder="1" applyAlignment="1">
      <alignment wrapText="1"/>
    </xf>
    <xf numFmtId="0" fontId="0" fillId="6" borderId="7" xfId="0" applyFill="1" applyBorder="1"/>
    <xf numFmtId="0" fontId="0" fillId="6" borderId="11" xfId="0" applyFill="1" applyBorder="1" applyAlignment="1">
      <alignment wrapText="1"/>
    </xf>
    <xf numFmtId="0" fontId="0" fillId="6" borderId="12" xfId="0" applyFill="1" applyBorder="1"/>
    <xf numFmtId="0" fontId="0" fillId="6" borderId="6" xfId="0" applyFill="1" applyBorder="1" applyAlignment="1">
      <alignment horizontal="left" vertical="top" wrapText="1"/>
    </xf>
    <xf numFmtId="0" fontId="0" fillId="6" borderId="6" xfId="0" applyFill="1" applyBorder="1" applyAlignment="1">
      <alignment horizontal="left" vertical="top" wrapText="1" indent="1"/>
    </xf>
    <xf numFmtId="0" fontId="0" fillId="6" borderId="8" xfId="0" applyFill="1" applyBorder="1" applyAlignment="1">
      <alignment horizontal="left" vertical="top" wrapText="1"/>
    </xf>
    <xf numFmtId="0" fontId="0" fillId="6" borderId="6" xfId="0" applyFill="1" applyBorder="1" applyAlignment="1">
      <alignment horizontal="left" vertical="top" wrapText="1" indent="2"/>
    </xf>
    <xf numFmtId="0" fontId="0" fillId="6" borderId="0" xfId="0" applyFill="1" applyBorder="1" applyAlignment="1">
      <alignment horizontal="left" vertical="top"/>
    </xf>
    <xf numFmtId="0" fontId="0" fillId="6" borderId="9" xfId="0" applyFill="1" applyBorder="1" applyAlignment="1">
      <alignment horizontal="left" vertical="top"/>
    </xf>
    <xf numFmtId="0" fontId="0" fillId="6" borderId="0" xfId="0" applyFill="1" applyBorder="1" applyAlignment="1">
      <alignment horizontal="center" vertical="top"/>
    </xf>
    <xf numFmtId="0" fontId="0" fillId="6" borderId="9" xfId="0" applyFill="1" applyBorder="1" applyAlignment="1">
      <alignment horizontal="center" vertical="top"/>
    </xf>
    <xf numFmtId="1" fontId="0" fillId="6" borderId="0" xfId="0" applyNumberFormat="1" applyFill="1" applyBorder="1" applyAlignment="1">
      <alignment horizontal="center" vertical="top"/>
    </xf>
    <xf numFmtId="1" fontId="0" fillId="6" borderId="9" xfId="0" applyNumberFormat="1" applyFill="1" applyBorder="1" applyAlignment="1">
      <alignment horizontal="center" vertical="top"/>
    </xf>
    <xf numFmtId="1" fontId="0" fillId="6" borderId="6" xfId="0" applyNumberFormat="1" applyFill="1" applyBorder="1" applyAlignment="1">
      <alignment horizontal="left" vertical="top" wrapText="1" indent="2"/>
    </xf>
    <xf numFmtId="165" fontId="0" fillId="6" borderId="0" xfId="0" applyNumberFormat="1" applyFill="1" applyBorder="1" applyAlignment="1">
      <alignment horizontal="center" vertical="top"/>
    </xf>
    <xf numFmtId="165" fontId="0" fillId="6" borderId="9" xfId="0" applyNumberFormat="1" applyFill="1" applyBorder="1" applyAlignment="1">
      <alignment horizontal="center" vertical="top"/>
    </xf>
    <xf numFmtId="165" fontId="0" fillId="6" borderId="0" xfId="0" applyNumberFormat="1" applyFill="1" applyBorder="1" applyAlignment="1">
      <alignment horizontal="center" vertical="top" wrapText="1"/>
    </xf>
    <xf numFmtId="165" fontId="0" fillId="6" borderId="9" xfId="0" applyNumberFormat="1" applyFill="1" applyBorder="1" applyAlignment="1">
      <alignment horizontal="center" vertical="top" wrapText="1"/>
    </xf>
    <xf numFmtId="0" fontId="0" fillId="5" borderId="6" xfId="0" applyFill="1" applyBorder="1" applyAlignment="1">
      <alignment horizontal="left" vertical="center" wrapText="1" indent="1"/>
    </xf>
    <xf numFmtId="0" fontId="0" fillId="0" borderId="13" xfId="0" applyBorder="1" applyAlignment="1">
      <alignment wrapText="1"/>
    </xf>
    <xf numFmtId="165" fontId="0" fillId="0" borderId="14" xfId="0" applyNumberFormat="1" applyBorder="1" applyAlignment="1">
      <alignment horizontal="left" wrapText="1" indent="1"/>
    </xf>
    <xf numFmtId="0" fontId="0" fillId="6" borderId="0" xfId="0" applyFill="1"/>
    <xf numFmtId="0" fontId="0" fillId="6" borderId="0" xfId="0" applyFill="1" applyAlignment="1">
      <alignment horizontal="center" vertical="top" wrapText="1"/>
    </xf>
    <xf numFmtId="0" fontId="0" fillId="6" borderId="0" xfId="0" applyFill="1" applyAlignment="1">
      <alignment horizontal="left" wrapText="1" indent="1"/>
    </xf>
    <xf numFmtId="165" fontId="0" fillId="6" borderId="0" xfId="0" applyNumberFormat="1" applyFill="1" applyAlignment="1">
      <alignment horizontal="center" vertical="top"/>
    </xf>
    <xf numFmtId="0" fontId="0" fillId="8" borderId="0" xfId="0" applyFill="1"/>
    <xf numFmtId="165" fontId="0" fillId="8" borderId="0" xfId="0" applyNumberFormat="1" applyFill="1"/>
    <xf numFmtId="164" fontId="0" fillId="8" borderId="0" xfId="0" applyNumberFormat="1" applyFill="1"/>
    <xf numFmtId="0" fontId="0" fillId="9" borderId="0" xfId="0" applyFill="1" applyAlignment="1">
      <alignment vertical="center"/>
    </xf>
    <xf numFmtId="0" fontId="0" fillId="9" borderId="0" xfId="0" applyFill="1"/>
    <xf numFmtId="0" fontId="0" fillId="8" borderId="0" xfId="0" applyFill="1" applyAlignment="1">
      <alignment vertical="center"/>
    </xf>
    <xf numFmtId="165" fontId="0" fillId="6" borderId="0" xfId="0" applyNumberFormat="1" applyFill="1"/>
    <xf numFmtId="0" fontId="0" fillId="6" borderId="0" xfId="0" applyFill="1" applyAlignment="1">
      <alignment horizontal="right" wrapText="1" indent="1"/>
    </xf>
    <xf numFmtId="0" fontId="0" fillId="0" borderId="0" xfId="0" applyAlignment="1">
      <alignment horizontal="left" vertical="top" wrapText="1"/>
    </xf>
    <xf numFmtId="0" fontId="0" fillId="6" borderId="2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 wrapText="1"/>
    </xf>
    <xf numFmtId="0" fontId="0" fillId="6" borderId="0" xfId="0" applyFill="1" applyBorder="1" applyAlignment="1">
      <alignment horizontal="center" vertical="top"/>
    </xf>
    <xf numFmtId="0" fontId="0" fillId="6" borderId="9" xfId="0" applyFill="1" applyBorder="1" applyAlignment="1">
      <alignment horizontal="center" vertical="top"/>
    </xf>
    <xf numFmtId="0" fontId="0" fillId="7" borderId="10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7" fillId="5" borderId="2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0" xfId="0" applyAlignment="1">
      <alignment vertical="center" textRotation="90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textRotation="90"/>
    </xf>
    <xf numFmtId="165" fontId="2" fillId="8" borderId="0" xfId="0" applyNumberFormat="1" applyFont="1" applyFill="1"/>
    <xf numFmtId="164" fontId="2" fillId="8" borderId="0" xfId="0" applyNumberFormat="1" applyFon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 Climate Change</c:v>
          </c:tx>
          <c:spPr>
            <a:solidFill>
              <a:srgbClr val="0000FF"/>
            </a:solidFill>
          </c:spPr>
          <c:invertIfNegative val="0"/>
          <c:cat>
            <c:strRef>
              <c:f>'Results - 2M SLR'!$E$1:$F$1</c:f>
              <c:strCache>
                <c:ptCount val="2"/>
                <c:pt idx="0">
                  <c:v>Extinction Risk</c:v>
                </c:pt>
                <c:pt idx="1">
                  <c:v>Risk of decline to 20</c:v>
                </c:pt>
              </c:strCache>
            </c:strRef>
          </c:cat>
          <c:val>
            <c:numRef>
              <c:f>'Results - 2M SLR'!$E$36:$F$36</c:f>
              <c:numCache>
                <c:formatCode>0.000</c:formatCode>
                <c:ptCount val="2"/>
                <c:pt idx="0">
                  <c:v>0.071</c:v>
                </c:pt>
                <c:pt idx="1">
                  <c:v>0.168</c:v>
                </c:pt>
              </c:numCache>
            </c:numRef>
          </c:val>
        </c:ser>
        <c:ser>
          <c:idx val="0"/>
          <c:order val="1"/>
          <c:tx>
            <c:v>Climate Change</c:v>
          </c:tx>
          <c:spPr>
            <a:solidFill>
              <a:srgbClr val="FF0000"/>
            </a:solidFill>
          </c:spPr>
          <c:invertIfNegative val="0"/>
          <c:cat>
            <c:strRef>
              <c:f>'Results - 2M SLR'!$E$1:$F$1</c:f>
              <c:strCache>
                <c:ptCount val="2"/>
                <c:pt idx="0">
                  <c:v>Extinction Risk</c:v>
                </c:pt>
                <c:pt idx="1">
                  <c:v>Risk of decline to 20</c:v>
                </c:pt>
              </c:strCache>
            </c:strRef>
          </c:cat>
          <c:val>
            <c:numRef>
              <c:f>'Results - 2M SLR'!$E$2:$F$2</c:f>
              <c:numCache>
                <c:formatCode>0.000</c:formatCode>
                <c:ptCount val="2"/>
                <c:pt idx="0">
                  <c:v>0.108</c:v>
                </c:pt>
                <c:pt idx="1">
                  <c:v>0.244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550056"/>
        <c:axId val="427553032"/>
      </c:barChart>
      <c:catAx>
        <c:axId val="42755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427553032"/>
        <c:crosses val="autoZero"/>
        <c:auto val="1"/>
        <c:lblAlgn val="ctr"/>
        <c:lblOffset val="100"/>
        <c:noMultiLvlLbl val="0"/>
      </c:catAx>
      <c:valAx>
        <c:axId val="427553032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crossAx val="42755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 Climate Change</c:v>
          </c:tx>
          <c:spPr>
            <a:solidFill>
              <a:srgbClr val="0000FF"/>
            </a:solidFill>
          </c:spPr>
          <c:invertIfNegative val="0"/>
          <c:cat>
            <c:strRef>
              <c:f>'Results - 2M SLR'!$G$1</c:f>
              <c:strCache>
                <c:ptCount val="1"/>
                <c:pt idx="0">
                  <c:v>Expected Min Abundance</c:v>
                </c:pt>
              </c:strCache>
            </c:strRef>
          </c:cat>
          <c:val>
            <c:numRef>
              <c:f>'Results - 2M SLR'!$G$36</c:f>
              <c:numCache>
                <c:formatCode>0.0</c:formatCode>
                <c:ptCount val="1"/>
                <c:pt idx="0">
                  <c:v>96.3</c:v>
                </c:pt>
              </c:numCache>
            </c:numRef>
          </c:val>
        </c:ser>
        <c:ser>
          <c:idx val="0"/>
          <c:order val="1"/>
          <c:tx>
            <c:v>Climate Change</c:v>
          </c:tx>
          <c:spPr>
            <a:solidFill>
              <a:srgbClr val="FF0000"/>
            </a:solidFill>
          </c:spPr>
          <c:invertIfNegative val="0"/>
          <c:cat>
            <c:strRef>
              <c:f>'Results - 2M SLR'!$G$1</c:f>
              <c:strCache>
                <c:ptCount val="1"/>
                <c:pt idx="0">
                  <c:v>Expected Min Abundance</c:v>
                </c:pt>
              </c:strCache>
            </c:strRef>
          </c:cat>
          <c:val>
            <c:numRef>
              <c:f>'Results - 2M SLR'!$G$2</c:f>
              <c:numCache>
                <c:formatCode>0.0</c:formatCode>
                <c:ptCount val="1"/>
                <c:pt idx="0">
                  <c:v>69.0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612280"/>
        <c:axId val="427615256"/>
      </c:barChart>
      <c:catAx>
        <c:axId val="42761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427615256"/>
        <c:crosses val="autoZero"/>
        <c:auto val="1"/>
        <c:lblAlgn val="ctr"/>
        <c:lblOffset val="100"/>
        <c:noMultiLvlLbl val="0"/>
      </c:catAx>
      <c:valAx>
        <c:axId val="42761525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42761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676372</xdr:colOff>
      <xdr:row>6</xdr:row>
      <xdr:rowOff>39447</xdr:rowOff>
    </xdr:from>
    <xdr:to>
      <xdr:col>13</xdr:col>
      <xdr:colOff>439208</xdr:colOff>
      <xdr:row>27</xdr:row>
      <xdr:rowOff>39448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720629</xdr:colOff>
      <xdr:row>6</xdr:row>
      <xdr:rowOff>32711</xdr:rowOff>
    </xdr:from>
    <xdr:to>
      <xdr:col>18</xdr:col>
      <xdr:colOff>531092</xdr:colOff>
      <xdr:row>27</xdr:row>
      <xdr:rowOff>32712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lammens/Documents/StonyBrook-BEE/FL-shorebird/SNPL-Combin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rvival"/>
      <sheetName val="Survival Overview"/>
      <sheetName val="R"/>
      <sheetName val="Reproduction"/>
      <sheetName val="Dispersal"/>
      <sheetName val="Summary"/>
      <sheetName val="Parameter Ranges"/>
      <sheetName val="Table For Paper"/>
      <sheetName val="Table For SensAnaly Paper"/>
    </sheetNames>
    <sheetDataSet>
      <sheetData sheetId="0"/>
      <sheetData sheetId="1"/>
      <sheetData sheetId="2"/>
      <sheetData sheetId="3"/>
      <sheetData sheetId="4"/>
      <sheetData sheetId="5">
        <row r="23">
          <cell r="B23">
            <v>0.49528436561702616</v>
          </cell>
          <cell r="C23">
            <v>0.5740098558131046</v>
          </cell>
          <cell r="D23">
            <v>0.64646083620526151</v>
          </cell>
        </row>
        <row r="24">
          <cell r="B24">
            <v>7.1999999999999995E-2</v>
          </cell>
          <cell r="C24">
            <v>7.8485388622805033E-2</v>
          </cell>
          <cell r="D24">
            <v>8.4474330151505031E-2</v>
          </cell>
        </row>
        <row r="26">
          <cell r="B26">
            <v>0.63683333333333336</v>
          </cell>
          <cell r="C26">
            <v>0.69099999999999995</v>
          </cell>
          <cell r="D26">
            <v>0.76308333333333334</v>
          </cell>
        </row>
        <row r="27">
          <cell r="B27">
            <v>2.5940637360455657E-2</v>
          </cell>
          <cell r="C27">
            <v>0.13200000000000001</v>
          </cell>
          <cell r="D27">
            <v>0.15100993344810076</v>
          </cell>
        </row>
        <row r="31">
          <cell r="B31">
            <v>0.45937500000000003</v>
          </cell>
          <cell r="C31">
            <v>0.59232432432432436</v>
          </cell>
          <cell r="D31">
            <v>0.71625000000000005</v>
          </cell>
        </row>
        <row r="35">
          <cell r="B35">
            <v>0.11493824565312241</v>
          </cell>
          <cell r="C35">
            <v>0.16034176990488669</v>
          </cell>
          <cell r="D35">
            <v>0.2014858602102067</v>
          </cell>
        </row>
      </sheetData>
      <sheetData sheetId="6">
        <row r="22">
          <cell r="C22">
            <v>440</v>
          </cell>
          <cell r="D22">
            <v>528</v>
          </cell>
        </row>
        <row r="23">
          <cell r="C23">
            <v>75</v>
          </cell>
          <cell r="D23">
            <v>90</v>
          </cell>
        </row>
        <row r="26">
          <cell r="B26">
            <v>1.0116473606774838</v>
          </cell>
          <cell r="C26">
            <v>1.084871726485626</v>
          </cell>
          <cell r="D26">
            <v>1.2466371902712086</v>
          </cell>
        </row>
        <row r="52">
          <cell r="B52">
            <v>530</v>
          </cell>
          <cell r="C52">
            <v>1100</v>
          </cell>
          <cell r="D52">
            <v>3000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A3" sqref="A3:H32"/>
    </sheetView>
  </sheetViews>
  <sheetFormatPr baseColWidth="10" defaultRowHeight="13" x14ac:dyDescent="0"/>
  <sheetData>
    <row r="1" spans="1:8">
      <c r="A1" t="s">
        <v>134</v>
      </c>
    </row>
    <row r="3" spans="1:8">
      <c r="A3" s="75" t="s">
        <v>135</v>
      </c>
      <c r="B3" s="75"/>
      <c r="C3" s="75"/>
      <c r="D3" s="75"/>
      <c r="E3" s="75"/>
      <c r="F3" s="75"/>
      <c r="G3" s="75"/>
      <c r="H3" s="75"/>
    </row>
    <row r="4" spans="1:8">
      <c r="A4" s="75"/>
      <c r="B4" s="75"/>
      <c r="C4" s="75"/>
      <c r="D4" s="75"/>
      <c r="E4" s="75"/>
      <c r="F4" s="75"/>
      <c r="G4" s="75"/>
      <c r="H4" s="75"/>
    </row>
    <row r="5" spans="1:8">
      <c r="A5" s="75"/>
      <c r="B5" s="75"/>
      <c r="C5" s="75"/>
      <c r="D5" s="75"/>
      <c r="E5" s="75"/>
      <c r="F5" s="75"/>
      <c r="G5" s="75"/>
      <c r="H5" s="75"/>
    </row>
    <row r="6" spans="1:8">
      <c r="A6" s="75"/>
      <c r="B6" s="75"/>
      <c r="C6" s="75"/>
      <c r="D6" s="75"/>
      <c r="E6" s="75"/>
      <c r="F6" s="75"/>
      <c r="G6" s="75"/>
      <c r="H6" s="75"/>
    </row>
    <row r="7" spans="1:8">
      <c r="A7" s="75"/>
      <c r="B7" s="75"/>
      <c r="C7" s="75"/>
      <c r="D7" s="75"/>
      <c r="E7" s="75"/>
      <c r="F7" s="75"/>
      <c r="G7" s="75"/>
      <c r="H7" s="75"/>
    </row>
    <row r="8" spans="1:8">
      <c r="A8" s="75"/>
      <c r="B8" s="75"/>
      <c r="C8" s="75"/>
      <c r="D8" s="75"/>
      <c r="E8" s="75"/>
      <c r="F8" s="75"/>
      <c r="G8" s="75"/>
      <c r="H8" s="75"/>
    </row>
    <row r="9" spans="1:8">
      <c r="A9" s="75"/>
      <c r="B9" s="75"/>
      <c r="C9" s="75"/>
      <c r="D9" s="75"/>
      <c r="E9" s="75"/>
      <c r="F9" s="75"/>
      <c r="G9" s="75"/>
      <c r="H9" s="75"/>
    </row>
    <row r="10" spans="1:8">
      <c r="A10" s="75"/>
      <c r="B10" s="75"/>
      <c r="C10" s="75"/>
      <c r="D10" s="75"/>
      <c r="E10" s="75"/>
      <c r="F10" s="75"/>
      <c r="G10" s="75"/>
      <c r="H10" s="75"/>
    </row>
    <row r="11" spans="1:8">
      <c r="A11" s="75"/>
      <c r="B11" s="75"/>
      <c r="C11" s="75"/>
      <c r="D11" s="75"/>
      <c r="E11" s="75"/>
      <c r="F11" s="75"/>
      <c r="G11" s="75"/>
      <c r="H11" s="75"/>
    </row>
    <row r="12" spans="1:8">
      <c r="A12" s="75"/>
      <c r="B12" s="75"/>
      <c r="C12" s="75"/>
      <c r="D12" s="75"/>
      <c r="E12" s="75"/>
      <c r="F12" s="75"/>
      <c r="G12" s="75"/>
      <c r="H12" s="75"/>
    </row>
    <row r="13" spans="1:8">
      <c r="A13" s="75"/>
      <c r="B13" s="75"/>
      <c r="C13" s="75"/>
      <c r="D13" s="75"/>
      <c r="E13" s="75"/>
      <c r="F13" s="75"/>
      <c r="G13" s="75"/>
      <c r="H13" s="75"/>
    </row>
    <row r="14" spans="1:8">
      <c r="A14" s="75"/>
      <c r="B14" s="75"/>
      <c r="C14" s="75"/>
      <c r="D14" s="75"/>
      <c r="E14" s="75"/>
      <c r="F14" s="75"/>
      <c r="G14" s="75"/>
      <c r="H14" s="75"/>
    </row>
    <row r="15" spans="1:8">
      <c r="A15" s="75"/>
      <c r="B15" s="75"/>
      <c r="C15" s="75"/>
      <c r="D15" s="75"/>
      <c r="E15" s="75"/>
      <c r="F15" s="75"/>
      <c r="G15" s="75"/>
      <c r="H15" s="75"/>
    </row>
    <row r="16" spans="1:8">
      <c r="A16" s="75"/>
      <c r="B16" s="75"/>
      <c r="C16" s="75"/>
      <c r="D16" s="75"/>
      <c r="E16" s="75"/>
      <c r="F16" s="75"/>
      <c r="G16" s="75"/>
      <c r="H16" s="75"/>
    </row>
    <row r="17" spans="1:8">
      <c r="A17" s="75"/>
      <c r="B17" s="75"/>
      <c r="C17" s="75"/>
      <c r="D17" s="75"/>
      <c r="E17" s="75"/>
      <c r="F17" s="75"/>
      <c r="G17" s="75"/>
      <c r="H17" s="75"/>
    </row>
    <row r="18" spans="1:8">
      <c r="A18" s="75"/>
      <c r="B18" s="75"/>
      <c r="C18" s="75"/>
      <c r="D18" s="75"/>
      <c r="E18" s="75"/>
      <c r="F18" s="75"/>
      <c r="G18" s="75"/>
      <c r="H18" s="75"/>
    </row>
    <row r="19" spans="1:8">
      <c r="A19" s="75"/>
      <c r="B19" s="75"/>
      <c r="C19" s="75"/>
      <c r="D19" s="75"/>
      <c r="E19" s="75"/>
      <c r="F19" s="75"/>
      <c r="G19" s="75"/>
      <c r="H19" s="75"/>
    </row>
    <row r="20" spans="1:8">
      <c r="A20" s="75"/>
      <c r="B20" s="75"/>
      <c r="C20" s="75"/>
      <c r="D20" s="75"/>
      <c r="E20" s="75"/>
      <c r="F20" s="75"/>
      <c r="G20" s="75"/>
      <c r="H20" s="75"/>
    </row>
    <row r="21" spans="1:8">
      <c r="A21" s="75"/>
      <c r="B21" s="75"/>
      <c r="C21" s="75"/>
      <c r="D21" s="75"/>
      <c r="E21" s="75"/>
      <c r="F21" s="75"/>
      <c r="G21" s="75"/>
      <c r="H21" s="75"/>
    </row>
    <row r="22" spans="1:8">
      <c r="A22" s="75"/>
      <c r="B22" s="75"/>
      <c r="C22" s="75"/>
      <c r="D22" s="75"/>
      <c r="E22" s="75"/>
      <c r="F22" s="75"/>
      <c r="G22" s="75"/>
      <c r="H22" s="75"/>
    </row>
    <row r="23" spans="1:8">
      <c r="A23" s="75"/>
      <c r="B23" s="75"/>
      <c r="C23" s="75"/>
      <c r="D23" s="75"/>
      <c r="E23" s="75"/>
      <c r="F23" s="75"/>
      <c r="G23" s="75"/>
      <c r="H23" s="75"/>
    </row>
    <row r="24" spans="1:8">
      <c r="A24" s="75"/>
      <c r="B24" s="75"/>
      <c r="C24" s="75"/>
      <c r="D24" s="75"/>
      <c r="E24" s="75"/>
      <c r="F24" s="75"/>
      <c r="G24" s="75"/>
      <c r="H24" s="75"/>
    </row>
    <row r="25" spans="1:8">
      <c r="A25" s="75"/>
      <c r="B25" s="75"/>
      <c r="C25" s="75"/>
      <c r="D25" s="75"/>
      <c r="E25" s="75"/>
      <c r="F25" s="75"/>
      <c r="G25" s="75"/>
      <c r="H25" s="75"/>
    </row>
    <row r="26" spans="1:8">
      <c r="A26" s="75"/>
      <c r="B26" s="75"/>
      <c r="C26" s="75"/>
      <c r="D26" s="75"/>
      <c r="E26" s="75"/>
      <c r="F26" s="75"/>
      <c r="G26" s="75"/>
      <c r="H26" s="75"/>
    </row>
    <row r="27" spans="1:8">
      <c r="A27" s="75"/>
      <c r="B27" s="75"/>
      <c r="C27" s="75"/>
      <c r="D27" s="75"/>
      <c r="E27" s="75"/>
      <c r="F27" s="75"/>
      <c r="G27" s="75"/>
      <c r="H27" s="75"/>
    </row>
    <row r="28" spans="1:8">
      <c r="A28" s="75"/>
      <c r="B28" s="75"/>
      <c r="C28" s="75"/>
      <c r="D28" s="75"/>
      <c r="E28" s="75"/>
      <c r="F28" s="75"/>
      <c r="G28" s="75"/>
      <c r="H28" s="75"/>
    </row>
    <row r="29" spans="1:8">
      <c r="A29" s="75"/>
      <c r="B29" s="75"/>
      <c r="C29" s="75"/>
      <c r="D29" s="75"/>
      <c r="E29" s="75"/>
      <c r="F29" s="75"/>
      <c r="G29" s="75"/>
      <c r="H29" s="75"/>
    </row>
    <row r="30" spans="1:8">
      <c r="A30" s="75"/>
      <c r="B30" s="75"/>
      <c r="C30" s="75"/>
      <c r="D30" s="75"/>
      <c r="E30" s="75"/>
      <c r="F30" s="75"/>
      <c r="G30" s="75"/>
      <c r="H30" s="75"/>
    </row>
    <row r="31" spans="1:8">
      <c r="A31" s="75"/>
      <c r="B31" s="75"/>
      <c r="C31" s="75"/>
      <c r="D31" s="75"/>
      <c r="E31" s="75"/>
      <c r="F31" s="75"/>
      <c r="G31" s="75"/>
      <c r="H31" s="75"/>
    </row>
    <row r="32" spans="1:8">
      <c r="A32" s="75"/>
      <c r="B32" s="75"/>
      <c r="C32" s="75"/>
      <c r="D32" s="75"/>
      <c r="E32" s="75"/>
      <c r="F32" s="75"/>
      <c r="G32" s="75"/>
      <c r="H32" s="75"/>
    </row>
  </sheetData>
  <mergeCells count="1">
    <mergeCell ref="A3:H3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C2" zoomScale="110" workbookViewId="0">
      <selection activeCell="P16" sqref="P16"/>
    </sheetView>
  </sheetViews>
  <sheetFormatPr baseColWidth="10" defaultRowHeight="13" x14ac:dyDescent="0"/>
  <cols>
    <col min="1" max="1" width="19.5703125" customWidth="1"/>
    <col min="2" max="4" width="13.28515625" customWidth="1"/>
    <col min="5" max="5" width="3.85546875" customWidth="1"/>
    <col min="6" max="6" width="16.42578125" style="17" customWidth="1"/>
    <col min="9" max="9" width="3.28515625" customWidth="1"/>
  </cols>
  <sheetData>
    <row r="1" spans="1:16" ht="34" customHeight="1" thickBot="1">
      <c r="A1" s="92" t="s">
        <v>185</v>
      </c>
      <c r="B1" s="93"/>
      <c r="C1" s="93"/>
      <c r="D1" s="94"/>
      <c r="E1" s="4"/>
      <c r="F1" s="95" t="s">
        <v>186</v>
      </c>
      <c r="G1" s="96"/>
      <c r="H1" s="97"/>
      <c r="I1" s="4"/>
      <c r="J1" s="4"/>
      <c r="K1" s="83" t="s">
        <v>189</v>
      </c>
      <c r="L1" s="84"/>
      <c r="M1" s="85"/>
    </row>
    <row r="2" spans="1:16">
      <c r="A2" s="20"/>
      <c r="B2" s="87" t="s">
        <v>136</v>
      </c>
      <c r="C2" s="87"/>
      <c r="D2" s="88"/>
      <c r="F2" s="41"/>
      <c r="G2" s="39" t="s">
        <v>165</v>
      </c>
      <c r="H2" s="42"/>
      <c r="J2" s="86" t="s">
        <v>187</v>
      </c>
      <c r="K2" s="41"/>
      <c r="L2" s="39" t="s">
        <v>165</v>
      </c>
      <c r="M2" s="42"/>
      <c r="O2" s="39" t="s">
        <v>165</v>
      </c>
      <c r="P2" s="42"/>
    </row>
    <row r="3" spans="1:16" ht="14" thickBot="1">
      <c r="A3" s="21" t="s">
        <v>137</v>
      </c>
      <c r="B3" s="22" t="s">
        <v>138</v>
      </c>
      <c r="C3" s="22" t="s">
        <v>139</v>
      </c>
      <c r="D3" s="23" t="s">
        <v>140</v>
      </c>
      <c r="F3" s="43" t="s">
        <v>166</v>
      </c>
      <c r="G3" s="40" t="s">
        <v>167</v>
      </c>
      <c r="H3" s="44" t="s">
        <v>168</v>
      </c>
      <c r="J3" s="86"/>
      <c r="K3" s="43" t="s">
        <v>166</v>
      </c>
      <c r="L3" s="40" t="s">
        <v>167</v>
      </c>
      <c r="M3" s="44" t="s">
        <v>168</v>
      </c>
      <c r="O3" s="40" t="s">
        <v>167</v>
      </c>
      <c r="P3" s="44" t="s">
        <v>168</v>
      </c>
    </row>
    <row r="4" spans="1:16">
      <c r="A4" s="20" t="s">
        <v>141</v>
      </c>
      <c r="B4" s="24"/>
      <c r="C4" s="24"/>
      <c r="D4" s="25"/>
      <c r="F4" s="45" t="s">
        <v>169</v>
      </c>
      <c r="G4" s="49"/>
      <c r="H4" s="50"/>
      <c r="J4">
        <v>0.2</v>
      </c>
      <c r="K4" s="63"/>
      <c r="L4" s="63"/>
      <c r="M4" s="63"/>
    </row>
    <row r="5" spans="1:16">
      <c r="A5" s="26" t="s">
        <v>142</v>
      </c>
      <c r="B5" s="24"/>
      <c r="C5" s="24"/>
      <c r="D5" s="25"/>
      <c r="F5" s="46" t="s">
        <v>170</v>
      </c>
      <c r="G5" s="51"/>
      <c r="H5" s="52"/>
      <c r="J5">
        <v>0.15</v>
      </c>
      <c r="K5" s="63"/>
      <c r="L5" s="63"/>
      <c r="M5" s="63"/>
    </row>
    <row r="6" spans="1:16">
      <c r="A6" s="27" t="s">
        <v>143</v>
      </c>
      <c r="B6" s="28">
        <f>'[1]Parameter Ranges'!C22</f>
        <v>440</v>
      </c>
      <c r="C6" s="28">
        <f>B6+(B6*0.1)</f>
        <v>484</v>
      </c>
      <c r="D6" s="29">
        <f>'[1]Parameter Ranges'!D22</f>
        <v>528</v>
      </c>
      <c r="F6" s="48" t="s">
        <v>171</v>
      </c>
      <c r="G6" s="51">
        <v>352</v>
      </c>
      <c r="H6" s="52">
        <v>528</v>
      </c>
      <c r="J6">
        <v>0.1</v>
      </c>
      <c r="K6" s="63"/>
      <c r="L6" s="63"/>
      <c r="M6" s="63"/>
    </row>
    <row r="7" spans="1:16">
      <c r="A7" s="27" t="s">
        <v>144</v>
      </c>
      <c r="B7" s="28">
        <f>'[1]Parameter Ranges'!C23</f>
        <v>75</v>
      </c>
      <c r="C7" s="28">
        <f>B7+(B7*0.1)</f>
        <v>82.5</v>
      </c>
      <c r="D7" s="29">
        <f>'[1]Parameter Ranges'!D23</f>
        <v>90</v>
      </c>
      <c r="F7" s="55" t="s">
        <v>172</v>
      </c>
      <c r="G7" s="53">
        <v>60</v>
      </c>
      <c r="H7" s="54">
        <v>90</v>
      </c>
      <c r="J7">
        <v>0.05</v>
      </c>
      <c r="K7" s="63"/>
      <c r="L7" s="63"/>
      <c r="M7" s="63"/>
    </row>
    <row r="8" spans="1:16" ht="26">
      <c r="A8" s="30" t="s">
        <v>145</v>
      </c>
      <c r="B8" s="31">
        <f>C8*0.8</f>
        <v>6.2400000000000004E-2</v>
      </c>
      <c r="C8" s="31">
        <v>7.8E-2</v>
      </c>
      <c r="D8" s="32">
        <f>C8*1.2</f>
        <v>9.3600000000000003E-2</v>
      </c>
      <c r="F8" s="46" t="s">
        <v>173</v>
      </c>
      <c r="G8" s="78" t="s">
        <v>174</v>
      </c>
      <c r="H8" s="79"/>
      <c r="J8">
        <v>2.5000000000000001E-2</v>
      </c>
      <c r="K8" s="63"/>
      <c r="L8" s="63"/>
      <c r="M8" s="63"/>
    </row>
    <row r="9" spans="1:16">
      <c r="A9" s="30" t="s">
        <v>146</v>
      </c>
      <c r="B9" s="89" t="s">
        <v>147</v>
      </c>
      <c r="C9" s="90"/>
      <c r="D9" s="91"/>
      <c r="F9" s="45"/>
      <c r="G9" s="51"/>
      <c r="H9" s="52"/>
      <c r="K9" s="63"/>
      <c r="L9" s="63"/>
      <c r="M9" s="63"/>
    </row>
    <row r="10" spans="1:16">
      <c r="A10" s="20"/>
      <c r="B10" s="24"/>
      <c r="C10" s="24"/>
      <c r="D10" s="25"/>
      <c r="F10" s="45" t="s">
        <v>175</v>
      </c>
      <c r="G10" s="51"/>
      <c r="H10" s="52"/>
      <c r="K10" s="63"/>
      <c r="L10" s="63"/>
      <c r="M10" s="63"/>
    </row>
    <row r="11" spans="1:16" ht="26">
      <c r="A11" s="20" t="s">
        <v>148</v>
      </c>
      <c r="B11" s="24"/>
      <c r="C11" s="24"/>
      <c r="D11" s="25"/>
      <c r="F11" s="46" t="s">
        <v>176</v>
      </c>
      <c r="G11" s="56">
        <v>0.63683333333333336</v>
      </c>
      <c r="H11" s="57">
        <v>0.76308333333333334</v>
      </c>
      <c r="J11" s="61" t="s">
        <v>190</v>
      </c>
      <c r="K11" s="63"/>
      <c r="L11" s="66">
        <f>C13-(C13*$J$7)</f>
        <v>0.65644999999999998</v>
      </c>
      <c r="M11" s="66">
        <f>C13+(C13*$J$7)</f>
        <v>0.72554999999999992</v>
      </c>
      <c r="N11" t="s">
        <v>195</v>
      </c>
      <c r="O11" s="73">
        <f>C13-(C13*$J$8)</f>
        <v>0.67372499999999991</v>
      </c>
      <c r="P11" s="73">
        <f>C13+(C13*$J$8)</f>
        <v>0.70827499999999999</v>
      </c>
    </row>
    <row r="12" spans="1:16" s="19" customFormat="1" ht="39">
      <c r="A12" s="60" t="s">
        <v>149</v>
      </c>
      <c r="B12" s="33">
        <f>[1]Summary!B23</f>
        <v>0.49528436561702616</v>
      </c>
      <c r="C12" s="33">
        <f>[1]Summary!C23</f>
        <v>0.5740098558131046</v>
      </c>
      <c r="D12" s="34">
        <f>[1]Summary!D23</f>
        <v>0.64646083620526151</v>
      </c>
      <c r="F12" s="46" t="s">
        <v>177</v>
      </c>
      <c r="G12" s="58">
        <v>0.2275212554553214</v>
      </c>
      <c r="H12" s="59">
        <v>0.4630275739320186</v>
      </c>
      <c r="J12" s="62">
        <f>C12*C15</f>
        <v>0.34</v>
      </c>
      <c r="K12" s="65"/>
      <c r="L12" s="64">
        <f>J12-(J12*J6)</f>
        <v>0.30600000000000005</v>
      </c>
      <c r="M12" s="64">
        <f>J12+(J12*J6)</f>
        <v>0.374</v>
      </c>
      <c r="N12" t="s">
        <v>195</v>
      </c>
      <c r="O12" s="74">
        <f>J12-(J12*J7)</f>
        <v>0.32300000000000001</v>
      </c>
      <c r="P12" s="74">
        <f>J12+(J12*J7)</f>
        <v>0.35700000000000004</v>
      </c>
    </row>
    <row r="13" spans="1:16" s="19" customFormat="1" ht="28">
      <c r="A13" s="60" t="s">
        <v>150</v>
      </c>
      <c r="B13" s="33">
        <f>[1]Summary!B26</f>
        <v>0.63683333333333336</v>
      </c>
      <c r="C13" s="33">
        <f>[1]Summary!C26</f>
        <v>0.69099999999999995</v>
      </c>
      <c r="D13" s="34">
        <f>[1]Summary!D26</f>
        <v>0.76308333333333334</v>
      </c>
      <c r="F13" s="46"/>
      <c r="G13" s="58"/>
      <c r="H13" s="59"/>
      <c r="K13" s="65"/>
      <c r="L13" s="65"/>
      <c r="M13" s="65"/>
    </row>
    <row r="14" spans="1:16" s="19" customFormat="1" ht="28">
      <c r="A14" s="60" t="s">
        <v>151</v>
      </c>
      <c r="B14" s="33">
        <f>[1]Summary!B26</f>
        <v>0.63683333333333336</v>
      </c>
      <c r="C14" s="33">
        <f>[1]Summary!C26</f>
        <v>0.69099999999999995</v>
      </c>
      <c r="D14" s="34">
        <f>[1]Summary!D26</f>
        <v>0.76308333333333334</v>
      </c>
      <c r="F14" s="45" t="s">
        <v>178</v>
      </c>
      <c r="G14" s="58"/>
      <c r="H14" s="59"/>
      <c r="K14" s="65"/>
      <c r="L14" s="65"/>
      <c r="M14" s="65"/>
    </row>
    <row r="15" spans="1:16" s="19" customFormat="1" ht="26">
      <c r="A15" s="60" t="s">
        <v>152</v>
      </c>
      <c r="B15" s="33">
        <f>[1]Summary!B31</f>
        <v>0.45937500000000003</v>
      </c>
      <c r="C15" s="33">
        <f>[1]Summary!C31</f>
        <v>0.59232432432432436</v>
      </c>
      <c r="D15" s="34">
        <f>[1]Summary!D31</f>
        <v>0.71625000000000005</v>
      </c>
      <c r="F15" s="46" t="s">
        <v>179</v>
      </c>
      <c r="G15" s="58"/>
      <c r="H15" s="59"/>
      <c r="K15" s="65"/>
      <c r="L15" s="65"/>
      <c r="M15" s="65"/>
    </row>
    <row r="16" spans="1:16">
      <c r="A16" s="20"/>
      <c r="B16" s="24"/>
      <c r="C16" s="24"/>
      <c r="D16" s="25"/>
      <c r="F16" s="48" t="s">
        <v>180</v>
      </c>
      <c r="G16" s="56">
        <v>2.5940637360455657E-2</v>
      </c>
      <c r="H16" s="57">
        <v>0.15100993344810076</v>
      </c>
      <c r="K16" s="63"/>
      <c r="L16" s="63">
        <f>C24-(C24*J4)</f>
        <v>0.1056</v>
      </c>
      <c r="M16" s="63">
        <f>C24+(C24*J4)</f>
        <v>0.15840000000000001</v>
      </c>
      <c r="O16" s="73">
        <f>L16</f>
        <v>0.1056</v>
      </c>
      <c r="P16" s="73">
        <f>MIN(M16,H16)</f>
        <v>0.15100993344810076</v>
      </c>
    </row>
    <row r="17" spans="1:16">
      <c r="A17" s="35" t="s">
        <v>153</v>
      </c>
      <c r="B17" s="24"/>
      <c r="C17" s="24"/>
      <c r="D17" s="25"/>
      <c r="F17" s="48" t="s">
        <v>181</v>
      </c>
      <c r="G17" s="56">
        <v>0.13562743201070171</v>
      </c>
      <c r="H17" s="57">
        <v>0.21847760599016192</v>
      </c>
      <c r="K17" s="63"/>
      <c r="L17" s="63"/>
      <c r="M17" s="63"/>
    </row>
    <row r="18" spans="1:16" ht="26">
      <c r="A18" s="30" t="s">
        <v>154</v>
      </c>
      <c r="B18" s="24"/>
      <c r="C18" s="24" t="s">
        <v>155</v>
      </c>
      <c r="D18" s="25" t="s">
        <v>156</v>
      </c>
      <c r="F18" s="46" t="s">
        <v>182</v>
      </c>
      <c r="G18" s="51">
        <v>530</v>
      </c>
      <c r="H18" s="52">
        <v>3000</v>
      </c>
      <c r="K18" s="63"/>
      <c r="L18" s="63"/>
      <c r="M18" s="63"/>
      <c r="O18" s="82" t="s">
        <v>202</v>
      </c>
      <c r="P18" s="82"/>
    </row>
    <row r="19" spans="1:16" ht="15">
      <c r="A19" s="30" t="s">
        <v>157</v>
      </c>
      <c r="B19" s="31">
        <f>'[1]Parameter Ranges'!B26</f>
        <v>1.0116473606774838</v>
      </c>
      <c r="C19" s="31">
        <f>'[1]Parameter Ranges'!C26</f>
        <v>1.084871726485626</v>
      </c>
      <c r="D19" s="32">
        <f>'[1]Parameter Ranges'!D26</f>
        <v>1.2466371902712086</v>
      </c>
      <c r="F19" s="45"/>
      <c r="G19" s="51"/>
      <c r="H19" s="52"/>
      <c r="K19" s="63"/>
      <c r="L19" s="63"/>
      <c r="M19" s="63"/>
      <c r="O19" s="82"/>
      <c r="P19" s="82"/>
    </row>
    <row r="20" spans="1:16" ht="52" customHeight="1">
      <c r="A20" s="20"/>
      <c r="B20" s="24"/>
      <c r="C20" s="24"/>
      <c r="D20" s="25"/>
      <c r="F20" s="47" t="s">
        <v>183</v>
      </c>
      <c r="G20" s="76" t="s">
        <v>184</v>
      </c>
      <c r="H20" s="77"/>
      <c r="K20" s="63"/>
      <c r="L20" s="63"/>
      <c r="M20" s="63"/>
    </row>
    <row r="21" spans="1:16" ht="13" customHeight="1">
      <c r="A21" s="20" t="s">
        <v>158</v>
      </c>
      <c r="B21" s="24"/>
      <c r="C21" s="24"/>
      <c r="D21" s="25"/>
      <c r="F21" s="80" t="s">
        <v>188</v>
      </c>
      <c r="G21" s="80"/>
      <c r="H21" s="80"/>
    </row>
    <row r="22" spans="1:16">
      <c r="A22" s="26" t="s">
        <v>159</v>
      </c>
      <c r="B22" s="24"/>
      <c r="C22" s="24"/>
      <c r="D22" s="25"/>
      <c r="F22" s="81"/>
      <c r="G22" s="81"/>
      <c r="H22" s="81"/>
    </row>
    <row r="23" spans="1:16">
      <c r="A23" s="27" t="s">
        <v>160</v>
      </c>
      <c r="B23" s="31">
        <f>[1]Summary!B24</f>
        <v>7.1999999999999995E-2</v>
      </c>
      <c r="C23" s="31">
        <f>[1]Summary!C24</f>
        <v>7.8485388622805033E-2</v>
      </c>
      <c r="D23" s="32">
        <f>[1]Summary!D24</f>
        <v>8.4474330151505031E-2</v>
      </c>
      <c r="F23" s="81"/>
      <c r="G23" s="81"/>
      <c r="H23" s="81"/>
    </row>
    <row r="24" spans="1:16">
      <c r="A24" s="27" t="s">
        <v>161</v>
      </c>
      <c r="B24" s="31">
        <f>[1]Summary!B27</f>
        <v>2.5940637360455657E-2</v>
      </c>
      <c r="C24" s="31">
        <f>[1]Summary!C27</f>
        <v>0.13200000000000001</v>
      </c>
      <c r="D24" s="32">
        <f>[1]Summary!D27</f>
        <v>0.15100993344810076</v>
      </c>
      <c r="F24" s="81"/>
      <c r="G24" s="81"/>
      <c r="H24" s="81"/>
    </row>
    <row r="25" spans="1:16">
      <c r="A25" s="27" t="s">
        <v>162</v>
      </c>
      <c r="B25" s="31">
        <f>[1]Summary!B27</f>
        <v>2.5940637360455657E-2</v>
      </c>
      <c r="C25" s="31">
        <f>[1]Summary!C27</f>
        <v>0.13200000000000001</v>
      </c>
      <c r="D25" s="32">
        <f>[1]Summary!D27</f>
        <v>0.15100993344810076</v>
      </c>
      <c r="F25" s="81"/>
      <c r="G25" s="81"/>
      <c r="H25" s="81"/>
    </row>
    <row r="26" spans="1:16">
      <c r="A26" s="27" t="s">
        <v>163</v>
      </c>
      <c r="B26" s="31">
        <f>[1]Summary!B35</f>
        <v>0.11493824565312241</v>
      </c>
      <c r="C26" s="31">
        <f>[1]Summary!C35</f>
        <v>0.16034176990488669</v>
      </c>
      <c r="D26" s="32">
        <f>[1]Summary!D35</f>
        <v>0.2014858602102067</v>
      </c>
      <c r="F26" s="81"/>
      <c r="G26" s="81"/>
      <c r="H26" s="81"/>
    </row>
    <row r="27" spans="1:16" ht="26">
      <c r="A27" s="36" t="s">
        <v>164</v>
      </c>
      <c r="B27" s="37">
        <f>'[1]Parameter Ranges'!B52</f>
        <v>530</v>
      </c>
      <c r="C27" s="37">
        <f>'[1]Parameter Ranges'!C52</f>
        <v>1100</v>
      </c>
      <c r="D27" s="38">
        <f>'[1]Parameter Ranges'!D52</f>
        <v>3000</v>
      </c>
      <c r="F27" s="81"/>
      <c r="G27" s="81"/>
      <c r="H27" s="81"/>
    </row>
    <row r="28" spans="1:16">
      <c r="F28" s="81"/>
      <c r="G28" s="81"/>
      <c r="H28" s="81"/>
    </row>
  </sheetData>
  <mergeCells count="10">
    <mergeCell ref="B2:D2"/>
    <mergeCell ref="B9:D9"/>
    <mergeCell ref="A1:D1"/>
    <mergeCell ref="F1:H1"/>
    <mergeCell ref="G20:H20"/>
    <mergeCell ref="G8:H8"/>
    <mergeCell ref="F21:H28"/>
    <mergeCell ref="O18:P19"/>
    <mergeCell ref="K1:M1"/>
    <mergeCell ref="J2:J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="110" workbookViewId="0">
      <selection activeCell="E18" sqref="E18"/>
    </sheetView>
  </sheetViews>
  <sheetFormatPr baseColWidth="10" defaultRowHeight="13" x14ac:dyDescent="0"/>
  <cols>
    <col min="1" max="1" width="2.7109375" bestFit="1" customWidth="1"/>
    <col min="2" max="2" width="22" bestFit="1" customWidth="1"/>
    <col min="3" max="3" width="19.28515625" customWidth="1"/>
    <col min="4" max="5" width="12.42578125" customWidth="1"/>
    <col min="6" max="6" width="15.85546875" bestFit="1" customWidth="1"/>
    <col min="7" max="7" width="19.140625" bestFit="1" customWidth="1"/>
    <col min="8" max="8" width="24.7109375" bestFit="1" customWidth="1"/>
  </cols>
  <sheetData>
    <row r="1" spans="1:8">
      <c r="C1" t="s">
        <v>68</v>
      </c>
      <c r="D1" t="s">
        <v>41</v>
      </c>
      <c r="E1" t="s">
        <v>42</v>
      </c>
      <c r="F1" t="s">
        <v>43</v>
      </c>
      <c r="G1" t="s">
        <v>44</v>
      </c>
      <c r="H1" t="s">
        <v>131</v>
      </c>
    </row>
    <row r="2" spans="1:8">
      <c r="A2" s="98" t="s">
        <v>130</v>
      </c>
      <c r="B2" s="99" t="s">
        <v>32</v>
      </c>
      <c r="C2" t="s">
        <v>69</v>
      </c>
      <c r="D2" t="s">
        <v>34</v>
      </c>
      <c r="E2" s="9">
        <v>0.09</v>
      </c>
      <c r="F2" s="9">
        <v>0.23100000000000001</v>
      </c>
      <c r="G2" s="12">
        <v>76.2</v>
      </c>
      <c r="H2" t="s">
        <v>77</v>
      </c>
    </row>
    <row r="3" spans="1:8">
      <c r="A3" s="98"/>
      <c r="B3" s="100"/>
      <c r="C3" t="s">
        <v>66</v>
      </c>
      <c r="D3" t="s">
        <v>73</v>
      </c>
      <c r="E3" s="11">
        <v>0</v>
      </c>
      <c r="F3" s="9">
        <v>3.0000000000000001E-3</v>
      </c>
      <c r="G3" s="12">
        <v>210.3</v>
      </c>
      <c r="H3" t="s">
        <v>46</v>
      </c>
    </row>
    <row r="4" spans="1:8">
      <c r="A4" s="98"/>
      <c r="B4" s="100"/>
      <c r="D4" t="s">
        <v>74</v>
      </c>
      <c r="E4" s="11">
        <v>0.72699999999999998</v>
      </c>
      <c r="F4" s="9">
        <v>0.89100000000000001</v>
      </c>
      <c r="G4" s="12">
        <v>7</v>
      </c>
      <c r="H4" t="s">
        <v>47</v>
      </c>
    </row>
    <row r="5" spans="1:8">
      <c r="A5" s="98"/>
      <c r="B5" s="100"/>
      <c r="C5" t="s">
        <v>75</v>
      </c>
      <c r="D5" t="s">
        <v>0</v>
      </c>
      <c r="E5" s="11">
        <v>1E-3</v>
      </c>
      <c r="F5" s="9">
        <v>2.1000000000000001E-2</v>
      </c>
      <c r="G5" s="12">
        <v>164.9</v>
      </c>
      <c r="H5" t="s">
        <v>16</v>
      </c>
    </row>
    <row r="6" spans="1:8">
      <c r="A6" s="98"/>
      <c r="B6" s="100"/>
      <c r="D6" t="s">
        <v>67</v>
      </c>
      <c r="E6" s="11">
        <v>0.57699999999999996</v>
      </c>
      <c r="F6" s="9">
        <v>0.83</v>
      </c>
      <c r="G6" s="12">
        <v>11</v>
      </c>
      <c r="H6" t="s">
        <v>7</v>
      </c>
    </row>
    <row r="7" spans="1:8">
      <c r="A7" s="98"/>
      <c r="B7" s="100"/>
      <c r="C7" t="s">
        <v>105</v>
      </c>
      <c r="D7" t="s">
        <v>73</v>
      </c>
      <c r="E7" s="11">
        <v>1E-3</v>
      </c>
      <c r="F7" s="9">
        <v>1E-3</v>
      </c>
      <c r="G7" s="12">
        <v>211.4</v>
      </c>
      <c r="H7" t="s">
        <v>8</v>
      </c>
    </row>
    <row r="8" spans="1:8">
      <c r="A8" s="98"/>
      <c r="B8" s="100"/>
      <c r="D8" t="s">
        <v>31</v>
      </c>
      <c r="E8" s="11">
        <v>0.89</v>
      </c>
      <c r="F8" s="9">
        <v>0.97799999999999998</v>
      </c>
      <c r="G8" s="12">
        <v>1.6</v>
      </c>
      <c r="H8" t="s">
        <v>9</v>
      </c>
    </row>
    <row r="9" spans="1:8">
      <c r="A9" s="98"/>
      <c r="B9" s="100"/>
      <c r="C9" t="s">
        <v>37</v>
      </c>
      <c r="D9" t="s">
        <v>73</v>
      </c>
      <c r="E9" s="9">
        <v>0.104</v>
      </c>
      <c r="F9" s="9">
        <v>0.22700000000000001</v>
      </c>
      <c r="G9" s="12">
        <v>78.8</v>
      </c>
      <c r="H9" t="s">
        <v>10</v>
      </c>
    </row>
    <row r="10" spans="1:8">
      <c r="A10" s="98"/>
      <c r="B10" s="100"/>
      <c r="D10" t="s">
        <v>67</v>
      </c>
      <c r="E10" s="9">
        <v>7.9000000000000001E-2</v>
      </c>
      <c r="F10" s="9">
        <v>0.22600000000000001</v>
      </c>
      <c r="G10" s="12">
        <v>78.099999999999994</v>
      </c>
      <c r="H10" t="s">
        <v>11</v>
      </c>
    </row>
    <row r="11" spans="1:8">
      <c r="A11" s="98"/>
      <c r="B11" s="100"/>
      <c r="C11" t="s">
        <v>38</v>
      </c>
      <c r="D11" t="s">
        <v>63</v>
      </c>
      <c r="E11" s="9">
        <v>0.113</v>
      </c>
      <c r="F11" s="9">
        <v>0.24199999999999999</v>
      </c>
      <c r="G11" s="12">
        <v>78.3</v>
      </c>
      <c r="H11" t="s">
        <v>90</v>
      </c>
    </row>
    <row r="12" spans="1:8">
      <c r="A12" s="98"/>
      <c r="B12" s="100"/>
      <c r="D12" t="s">
        <v>64</v>
      </c>
      <c r="E12" s="9">
        <v>0.08</v>
      </c>
      <c r="F12" s="9">
        <v>0.19700000000000001</v>
      </c>
      <c r="G12" s="12">
        <v>84.7</v>
      </c>
      <c r="H12" t="s">
        <v>91</v>
      </c>
    </row>
    <row r="13" spans="1:8">
      <c r="A13" s="98"/>
      <c r="B13" s="100"/>
      <c r="C13" t="s">
        <v>39</v>
      </c>
      <c r="D13" t="s">
        <v>73</v>
      </c>
      <c r="E13" s="9">
        <v>0.113</v>
      </c>
      <c r="F13" s="9">
        <v>0.247</v>
      </c>
      <c r="G13" s="12">
        <v>74.7</v>
      </c>
      <c r="H13" t="s">
        <v>92</v>
      </c>
    </row>
    <row r="14" spans="1:8">
      <c r="A14" s="98"/>
      <c r="B14" s="100"/>
      <c r="D14" t="s">
        <v>67</v>
      </c>
      <c r="E14" s="9">
        <v>0.114</v>
      </c>
      <c r="F14" s="9">
        <v>0.23599999999999999</v>
      </c>
      <c r="G14" s="12">
        <v>78.8</v>
      </c>
      <c r="H14" t="s">
        <v>93</v>
      </c>
    </row>
    <row r="15" spans="1:8">
      <c r="A15" s="98"/>
      <c r="B15" s="100"/>
      <c r="C15" t="s">
        <v>65</v>
      </c>
      <c r="D15" t="s">
        <v>1</v>
      </c>
      <c r="E15" s="10">
        <v>0.11600000000000001</v>
      </c>
      <c r="F15" s="10">
        <v>0.27900000000000003</v>
      </c>
      <c r="G15" s="13">
        <v>61.2</v>
      </c>
      <c r="H15" s="8" t="s">
        <v>94</v>
      </c>
    </row>
    <row r="16" spans="1:8">
      <c r="A16" s="98"/>
      <c r="B16" s="100"/>
      <c r="D16" t="s">
        <v>2</v>
      </c>
      <c r="E16" s="10">
        <v>0.09</v>
      </c>
      <c r="F16" s="10">
        <v>0.214</v>
      </c>
      <c r="G16" s="13">
        <v>95</v>
      </c>
      <c r="H16" s="8" t="s">
        <v>95</v>
      </c>
    </row>
    <row r="17" spans="1:9">
      <c r="A17" s="98"/>
      <c r="B17" s="100"/>
      <c r="C17" t="s">
        <v>128</v>
      </c>
      <c r="D17" t="s">
        <v>73</v>
      </c>
      <c r="E17" s="10">
        <v>0.12</v>
      </c>
      <c r="F17" s="10">
        <v>0.29299999999999998</v>
      </c>
      <c r="G17" s="13">
        <v>64</v>
      </c>
      <c r="H17" t="s">
        <v>96</v>
      </c>
    </row>
    <row r="18" spans="1:9">
      <c r="A18" s="98"/>
      <c r="B18" s="100"/>
      <c r="D18" t="s">
        <v>67</v>
      </c>
      <c r="E18" s="10">
        <v>0.01</v>
      </c>
      <c r="F18" s="10">
        <v>4.2000000000000003E-2</v>
      </c>
      <c r="G18" s="13">
        <v>155.4</v>
      </c>
      <c r="H18" t="s">
        <v>97</v>
      </c>
    </row>
    <row r="19" spans="1:9">
      <c r="A19" s="98"/>
      <c r="B19" s="100"/>
      <c r="C19" t="s">
        <v>45</v>
      </c>
      <c r="D19" t="s">
        <v>73</v>
      </c>
      <c r="E19" s="10">
        <v>9.2999999999999999E-2</v>
      </c>
      <c r="F19" s="10">
        <v>0.22500000000000001</v>
      </c>
      <c r="G19" s="13">
        <v>76.3</v>
      </c>
      <c r="H19" t="s">
        <v>98</v>
      </c>
    </row>
    <row r="20" spans="1:9">
      <c r="A20" s="98"/>
      <c r="B20" s="100"/>
      <c r="D20" t="s">
        <v>67</v>
      </c>
      <c r="E20" s="9">
        <v>9.8000000000000004E-2</v>
      </c>
      <c r="F20" s="9">
        <v>0.23699999999999999</v>
      </c>
      <c r="G20" s="12">
        <v>79.599999999999994</v>
      </c>
      <c r="H20" t="s">
        <v>99</v>
      </c>
    </row>
    <row r="21" spans="1:9">
      <c r="A21" s="98"/>
      <c r="B21" s="100"/>
      <c r="C21" t="s">
        <v>129</v>
      </c>
      <c r="D21" t="s">
        <v>73</v>
      </c>
      <c r="E21" s="9">
        <v>0.16300000000000001</v>
      </c>
      <c r="F21" s="9">
        <v>0.35499999999999998</v>
      </c>
      <c r="G21" s="12">
        <v>57.5</v>
      </c>
      <c r="H21" t="s">
        <v>100</v>
      </c>
    </row>
    <row r="22" spans="1:9">
      <c r="A22" s="98"/>
      <c r="B22" s="100"/>
      <c r="D22" t="s">
        <v>67</v>
      </c>
      <c r="E22" s="9">
        <v>2.4E-2</v>
      </c>
      <c r="F22" s="9">
        <v>0.114</v>
      </c>
      <c r="G22" s="12">
        <v>108.8</v>
      </c>
      <c r="H22" t="s">
        <v>101</v>
      </c>
    </row>
    <row r="23" spans="1:9">
      <c r="A23" s="98"/>
      <c r="B23" s="101" t="s">
        <v>36</v>
      </c>
      <c r="C23" t="s">
        <v>33</v>
      </c>
      <c r="D23" t="s">
        <v>73</v>
      </c>
      <c r="E23" s="11">
        <v>0</v>
      </c>
      <c r="F23" s="11">
        <v>0</v>
      </c>
      <c r="G23" s="12">
        <v>182.9</v>
      </c>
      <c r="H23" t="s">
        <v>102</v>
      </c>
    </row>
    <row r="24" spans="1:9">
      <c r="A24" s="98"/>
      <c r="B24" s="101"/>
      <c r="D24" t="s">
        <v>34</v>
      </c>
      <c r="E24" s="11">
        <v>0.01</v>
      </c>
      <c r="F24" s="9">
        <v>5.2999999999999999E-2</v>
      </c>
      <c r="G24" s="12">
        <v>119.2</v>
      </c>
      <c r="H24" t="s">
        <v>103</v>
      </c>
    </row>
    <row r="25" spans="1:9">
      <c r="A25" s="98"/>
      <c r="B25" s="101"/>
      <c r="D25" t="s">
        <v>35</v>
      </c>
      <c r="E25" s="11">
        <v>0.216</v>
      </c>
      <c r="F25" s="9">
        <v>0.40899999999999997</v>
      </c>
      <c r="G25" s="12">
        <v>71.400000000000006</v>
      </c>
      <c r="H25" t="s">
        <v>104</v>
      </c>
    </row>
    <row r="26" spans="1:9">
      <c r="A26" s="1"/>
      <c r="B26" s="1"/>
      <c r="C26" s="1"/>
      <c r="D26" s="1"/>
      <c r="E26" s="1"/>
      <c r="F26" s="1"/>
      <c r="G26" s="1"/>
      <c r="H26" s="1"/>
      <c r="I26" s="12"/>
    </row>
    <row r="27" spans="1:9">
      <c r="A27" s="1"/>
      <c r="B27" s="1"/>
      <c r="C27" s="1"/>
      <c r="D27" s="1"/>
      <c r="E27" s="1"/>
      <c r="F27" s="1"/>
      <c r="G27" s="1"/>
      <c r="H27" s="1"/>
    </row>
    <row r="28" spans="1:9">
      <c r="A28" s="98" t="s">
        <v>132</v>
      </c>
      <c r="B28" s="99" t="s">
        <v>32</v>
      </c>
      <c r="C28" t="s">
        <v>69</v>
      </c>
      <c r="D28" t="s">
        <v>34</v>
      </c>
      <c r="E28" s="11"/>
      <c r="F28" s="9"/>
      <c r="G28" s="12"/>
      <c r="H28" s="2" t="s">
        <v>3</v>
      </c>
    </row>
    <row r="29" spans="1:9">
      <c r="A29" s="98"/>
      <c r="B29" s="100"/>
      <c r="C29" t="s">
        <v>66</v>
      </c>
      <c r="D29" t="s">
        <v>73</v>
      </c>
      <c r="E29" s="11"/>
      <c r="F29" s="9"/>
      <c r="G29" s="12"/>
      <c r="H29" s="2" t="s">
        <v>54</v>
      </c>
    </row>
    <row r="30" spans="1:9">
      <c r="A30" s="98"/>
      <c r="B30" s="100"/>
      <c r="D30" t="s">
        <v>74</v>
      </c>
      <c r="E30" s="11"/>
      <c r="F30" s="9"/>
      <c r="G30" s="12"/>
      <c r="H30" s="2" t="s">
        <v>55</v>
      </c>
    </row>
    <row r="31" spans="1:9">
      <c r="A31" s="98"/>
      <c r="B31" s="100"/>
      <c r="C31" t="s">
        <v>75</v>
      </c>
      <c r="D31" t="s">
        <v>0</v>
      </c>
      <c r="E31" s="11"/>
      <c r="F31" s="9"/>
      <c r="G31" s="12"/>
      <c r="H31" s="2" t="s">
        <v>56</v>
      </c>
    </row>
    <row r="32" spans="1:9">
      <c r="A32" s="98"/>
      <c r="B32" s="100"/>
      <c r="D32" t="s">
        <v>67</v>
      </c>
      <c r="E32" s="11"/>
      <c r="F32" s="9"/>
      <c r="G32" s="12"/>
      <c r="H32" s="2" t="s">
        <v>57</v>
      </c>
    </row>
    <row r="33" spans="1:8">
      <c r="A33" s="98"/>
      <c r="B33" s="100"/>
      <c r="C33" t="s">
        <v>105</v>
      </c>
      <c r="D33" t="s">
        <v>73</v>
      </c>
      <c r="E33" s="11"/>
      <c r="F33" s="9"/>
      <c r="G33" s="12"/>
      <c r="H33" s="2" t="s">
        <v>58</v>
      </c>
    </row>
    <row r="34" spans="1:8">
      <c r="A34" s="98"/>
      <c r="B34" s="100"/>
      <c r="D34" t="s">
        <v>31</v>
      </c>
      <c r="E34" s="11"/>
      <c r="F34" s="9"/>
      <c r="G34" s="12"/>
      <c r="H34" s="2" t="s">
        <v>106</v>
      </c>
    </row>
    <row r="35" spans="1:8">
      <c r="A35" s="98"/>
      <c r="B35" s="100"/>
      <c r="C35" t="s">
        <v>37</v>
      </c>
      <c r="D35" t="s">
        <v>73</v>
      </c>
      <c r="E35" s="11"/>
      <c r="F35" s="9"/>
      <c r="G35" s="12"/>
      <c r="H35" s="2" t="s">
        <v>107</v>
      </c>
    </row>
    <row r="36" spans="1:8">
      <c r="A36" s="98"/>
      <c r="B36" s="100"/>
      <c r="D36" t="s">
        <v>67</v>
      </c>
      <c r="E36" s="11"/>
      <c r="F36" s="9"/>
      <c r="G36" s="12"/>
      <c r="H36" s="2" t="s">
        <v>108</v>
      </c>
    </row>
    <row r="37" spans="1:8">
      <c r="A37" s="98"/>
      <c r="B37" s="100"/>
      <c r="C37" t="s">
        <v>38</v>
      </c>
      <c r="D37" t="s">
        <v>63</v>
      </c>
      <c r="E37" s="11"/>
      <c r="F37" s="9"/>
      <c r="G37" s="12"/>
      <c r="H37" s="2" t="s">
        <v>109</v>
      </c>
    </row>
    <row r="38" spans="1:8">
      <c r="A38" s="98"/>
      <c r="B38" s="100"/>
      <c r="D38" t="s">
        <v>64</v>
      </c>
      <c r="E38" s="11"/>
      <c r="F38" s="9"/>
      <c r="G38" s="12"/>
      <c r="H38" s="2" t="s">
        <v>110</v>
      </c>
    </row>
    <row r="39" spans="1:8">
      <c r="A39" s="98"/>
      <c r="B39" s="100"/>
      <c r="C39" t="s">
        <v>39</v>
      </c>
      <c r="D39" t="s">
        <v>73</v>
      </c>
      <c r="E39" s="11"/>
      <c r="F39" s="9"/>
      <c r="G39" s="12"/>
      <c r="H39" s="2" t="s">
        <v>112</v>
      </c>
    </row>
    <row r="40" spans="1:8">
      <c r="A40" s="98"/>
      <c r="B40" s="100"/>
      <c r="D40" t="s">
        <v>67</v>
      </c>
      <c r="E40" s="11"/>
      <c r="F40" s="9"/>
      <c r="G40" s="12"/>
      <c r="H40" s="2" t="s">
        <v>111</v>
      </c>
    </row>
    <row r="41" spans="1:8">
      <c r="A41" s="98"/>
      <c r="B41" s="100"/>
      <c r="C41" t="s">
        <v>40</v>
      </c>
      <c r="D41" t="s">
        <v>126</v>
      </c>
      <c r="E41" s="11"/>
      <c r="F41" s="9"/>
      <c r="G41" s="12"/>
      <c r="H41" s="2" t="s">
        <v>113</v>
      </c>
    </row>
    <row r="42" spans="1:8">
      <c r="A42" s="98"/>
      <c r="B42" s="100"/>
      <c r="D42" t="s">
        <v>127</v>
      </c>
      <c r="E42" s="11"/>
      <c r="F42" s="9"/>
      <c r="G42" s="12"/>
      <c r="H42" s="2" t="s">
        <v>114</v>
      </c>
    </row>
    <row r="43" spans="1:8">
      <c r="A43" s="98"/>
      <c r="B43" s="100"/>
      <c r="C43" t="s">
        <v>128</v>
      </c>
      <c r="D43" t="s">
        <v>73</v>
      </c>
      <c r="E43" s="11"/>
      <c r="F43" s="9"/>
      <c r="G43" s="12"/>
      <c r="H43" s="2" t="s">
        <v>115</v>
      </c>
    </row>
    <row r="44" spans="1:8">
      <c r="A44" s="98"/>
      <c r="B44" s="100"/>
      <c r="D44" t="s">
        <v>67</v>
      </c>
      <c r="E44" s="11"/>
      <c r="F44" s="9"/>
      <c r="G44" s="12"/>
      <c r="H44" s="2" t="s">
        <v>116</v>
      </c>
    </row>
    <row r="45" spans="1:8">
      <c r="A45" s="98"/>
      <c r="B45" s="100"/>
      <c r="C45" t="s">
        <v>45</v>
      </c>
      <c r="D45" t="s">
        <v>73</v>
      </c>
      <c r="E45" s="11"/>
      <c r="F45" s="9"/>
      <c r="G45" s="12"/>
      <c r="H45" s="2" t="s">
        <v>117</v>
      </c>
    </row>
    <row r="46" spans="1:8">
      <c r="A46" s="98"/>
      <c r="B46" s="100"/>
      <c r="D46" t="s">
        <v>67</v>
      </c>
      <c r="E46" s="11"/>
      <c r="F46" s="9"/>
      <c r="G46" s="12"/>
      <c r="H46" s="2" t="s">
        <v>118</v>
      </c>
    </row>
    <row r="47" spans="1:8">
      <c r="A47" s="98"/>
      <c r="B47" s="100"/>
      <c r="C47" t="s">
        <v>129</v>
      </c>
      <c r="D47" t="s">
        <v>73</v>
      </c>
      <c r="E47" s="11"/>
      <c r="F47" s="9"/>
      <c r="G47" s="12"/>
      <c r="H47" s="2" t="s">
        <v>119</v>
      </c>
    </row>
    <row r="48" spans="1:8">
      <c r="A48" s="98"/>
      <c r="B48" s="100"/>
      <c r="D48" t="s">
        <v>67</v>
      </c>
      <c r="E48" s="11"/>
      <c r="F48" s="9"/>
      <c r="G48" s="12"/>
      <c r="H48" s="2" t="s">
        <v>120</v>
      </c>
    </row>
    <row r="49" spans="1:8">
      <c r="A49" s="98"/>
      <c r="B49" s="101" t="s">
        <v>36</v>
      </c>
      <c r="C49" t="s">
        <v>33</v>
      </c>
      <c r="D49" t="s">
        <v>73</v>
      </c>
      <c r="E49" s="11"/>
      <c r="F49" s="9"/>
      <c r="G49" s="12"/>
      <c r="H49" s="2" t="s">
        <v>121</v>
      </c>
    </row>
    <row r="50" spans="1:8">
      <c r="A50" s="98"/>
      <c r="B50" s="101"/>
      <c r="D50" t="s">
        <v>34</v>
      </c>
      <c r="H50" t="s">
        <v>53</v>
      </c>
    </row>
    <row r="51" spans="1:8">
      <c r="A51" s="98"/>
      <c r="B51" s="101"/>
      <c r="D51" t="s">
        <v>35</v>
      </c>
      <c r="E51" s="11"/>
      <c r="F51" s="9"/>
      <c r="G51" s="12"/>
      <c r="H51" t="s">
        <v>122</v>
      </c>
    </row>
  </sheetData>
  <mergeCells count="6">
    <mergeCell ref="A2:A25"/>
    <mergeCell ref="B2:B22"/>
    <mergeCell ref="B23:B25"/>
    <mergeCell ref="A28:A51"/>
    <mergeCell ref="B28:B48"/>
    <mergeCell ref="B49:B51"/>
  </mergeCells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zoomScale="110" zoomScaleNormal="80" zoomScalePageLayoutView="80" workbookViewId="0">
      <pane ySplit="1" topLeftCell="A6" activePane="bottomLeft" state="frozen"/>
      <selection pane="bottomLeft" activeCell="F25" sqref="F25"/>
    </sheetView>
  </sheetViews>
  <sheetFormatPr baseColWidth="10" defaultColWidth="11" defaultRowHeight="13" x14ac:dyDescent="0"/>
  <cols>
    <col min="1" max="1" width="2.7109375" bestFit="1" customWidth="1"/>
    <col min="2" max="2" width="22" bestFit="1" customWidth="1"/>
    <col min="3" max="3" width="19.42578125" customWidth="1"/>
    <col min="4" max="4" width="12.42578125" customWidth="1"/>
    <col min="5" max="5" width="11.7109375" bestFit="1" customWidth="1"/>
    <col min="6" max="6" width="15.85546875" bestFit="1" customWidth="1"/>
    <col min="7" max="7" width="19.140625" bestFit="1" customWidth="1"/>
    <col min="8" max="8" width="24.7109375" bestFit="1" customWidth="1"/>
  </cols>
  <sheetData>
    <row r="1" spans="1:8">
      <c r="C1" t="s">
        <v>68</v>
      </c>
      <c r="D1" t="s">
        <v>41</v>
      </c>
      <c r="E1" t="s">
        <v>42</v>
      </c>
      <c r="F1" t="s">
        <v>43</v>
      </c>
      <c r="G1" t="s">
        <v>44</v>
      </c>
      <c r="H1" t="s">
        <v>131</v>
      </c>
    </row>
    <row r="2" spans="1:8" ht="12" customHeight="1">
      <c r="A2" s="98" t="s">
        <v>130</v>
      </c>
      <c r="B2" s="102" t="s">
        <v>32</v>
      </c>
      <c r="C2" t="s">
        <v>69</v>
      </c>
      <c r="D2" t="s">
        <v>34</v>
      </c>
      <c r="E2" s="9">
        <v>0.108</v>
      </c>
      <c r="F2" s="9">
        <v>0.24399999999999999</v>
      </c>
      <c r="G2" s="12">
        <v>69</v>
      </c>
      <c r="H2" t="s">
        <v>77</v>
      </c>
    </row>
    <row r="3" spans="1:8" ht="13" customHeight="1">
      <c r="A3" s="98"/>
      <c r="B3" s="102"/>
      <c r="C3" t="s">
        <v>66</v>
      </c>
      <c r="D3" t="s">
        <v>73</v>
      </c>
      <c r="E3" s="14">
        <v>0</v>
      </c>
      <c r="F3" s="9">
        <v>2E-3</v>
      </c>
      <c r="G3" s="12">
        <v>189.8</v>
      </c>
      <c r="H3" t="s">
        <v>6</v>
      </c>
    </row>
    <row r="4" spans="1:8">
      <c r="A4" s="98"/>
      <c r="B4" s="102"/>
      <c r="D4" t="s">
        <v>74</v>
      </c>
      <c r="E4" s="9">
        <v>0.748</v>
      </c>
      <c r="F4" s="9">
        <v>0.90600000000000003</v>
      </c>
      <c r="G4" s="12">
        <v>6.7</v>
      </c>
      <c r="H4" t="s">
        <v>133</v>
      </c>
    </row>
    <row r="5" spans="1:8">
      <c r="A5" s="98"/>
      <c r="B5" s="102"/>
      <c r="C5" s="67"/>
      <c r="D5" s="67" t="s">
        <v>191</v>
      </c>
      <c r="E5" s="68">
        <v>2.9000000000000001E-2</v>
      </c>
      <c r="F5" s="68">
        <v>5.8999999999999997E-2</v>
      </c>
      <c r="G5" s="69">
        <v>107.2</v>
      </c>
      <c r="H5" s="67" t="s">
        <v>194</v>
      </c>
    </row>
    <row r="6" spans="1:8">
      <c r="A6" s="98"/>
      <c r="B6" s="102"/>
      <c r="C6" s="67"/>
      <c r="D6" s="67" t="s">
        <v>192</v>
      </c>
      <c r="E6" s="68">
        <v>0.22800000000000001</v>
      </c>
      <c r="F6" s="68">
        <v>0.36</v>
      </c>
      <c r="G6" s="69">
        <v>43</v>
      </c>
      <c r="H6" s="67" t="s">
        <v>193</v>
      </c>
    </row>
    <row r="7" spans="1:8">
      <c r="A7" s="98"/>
      <c r="B7" s="102"/>
      <c r="C7" t="s">
        <v>75</v>
      </c>
      <c r="D7" t="s">
        <v>0</v>
      </c>
      <c r="E7" s="9">
        <v>5.0000000000000001E-3</v>
      </c>
      <c r="F7" s="9">
        <v>0.03</v>
      </c>
      <c r="G7" s="12">
        <v>144.69999999999999</v>
      </c>
      <c r="H7" t="s">
        <v>16</v>
      </c>
    </row>
    <row r="8" spans="1:8">
      <c r="A8" s="98"/>
      <c r="B8" s="102"/>
      <c r="D8" t="s">
        <v>67</v>
      </c>
      <c r="E8" s="9">
        <v>0.61</v>
      </c>
      <c r="F8" s="9">
        <v>0.84599999999999997</v>
      </c>
      <c r="G8" s="12">
        <v>10.6</v>
      </c>
      <c r="H8" t="s">
        <v>7</v>
      </c>
    </row>
    <row r="9" spans="1:8">
      <c r="A9" s="98"/>
      <c r="B9" s="102"/>
      <c r="C9" t="s">
        <v>105</v>
      </c>
      <c r="D9" t="s">
        <v>73</v>
      </c>
      <c r="E9" s="14">
        <v>0</v>
      </c>
      <c r="F9" s="9">
        <v>4.0000000000000001E-3</v>
      </c>
      <c r="G9" s="12">
        <v>185.3</v>
      </c>
      <c r="H9" t="s">
        <v>8</v>
      </c>
    </row>
    <row r="10" spans="1:8">
      <c r="A10" s="98"/>
      <c r="B10" s="102"/>
      <c r="D10" t="s">
        <v>31</v>
      </c>
      <c r="E10" s="9">
        <v>0.89</v>
      </c>
      <c r="F10" s="9">
        <v>0.98499999999999999</v>
      </c>
      <c r="G10" s="12">
        <v>1.1000000000000001</v>
      </c>
      <c r="H10" t="s">
        <v>9</v>
      </c>
    </row>
    <row r="11" spans="1:8">
      <c r="A11" s="98"/>
      <c r="B11" s="102"/>
      <c r="C11" s="67"/>
      <c r="D11" s="67" t="s">
        <v>191</v>
      </c>
      <c r="E11" s="68">
        <v>3.9E-2</v>
      </c>
      <c r="F11" s="68">
        <v>7.9000000000000001E-2</v>
      </c>
      <c r="G11" s="69">
        <v>100.3</v>
      </c>
      <c r="H11" s="67" t="s">
        <v>198</v>
      </c>
    </row>
    <row r="12" spans="1:8">
      <c r="A12" s="98"/>
      <c r="B12" s="102"/>
      <c r="C12" s="67"/>
      <c r="D12" s="67" t="s">
        <v>192</v>
      </c>
      <c r="E12" s="68">
        <v>0.22</v>
      </c>
      <c r="F12" s="68">
        <v>0.36499999999999999</v>
      </c>
      <c r="G12" s="69">
        <v>42.4</v>
      </c>
      <c r="H12" s="67" t="s">
        <v>197</v>
      </c>
    </row>
    <row r="13" spans="1:8">
      <c r="A13" s="98"/>
      <c r="B13" s="102"/>
      <c r="C13" t="s">
        <v>37</v>
      </c>
      <c r="D13" t="s">
        <v>73</v>
      </c>
      <c r="E13" s="9">
        <v>9.2999999999999999E-2</v>
      </c>
      <c r="F13" s="9">
        <v>0.22900000000000001</v>
      </c>
      <c r="G13" s="12">
        <v>73.599999999999994</v>
      </c>
      <c r="H13" t="s">
        <v>10</v>
      </c>
    </row>
    <row r="14" spans="1:8">
      <c r="A14" s="98"/>
      <c r="B14" s="102"/>
      <c r="D14" t="s">
        <v>67</v>
      </c>
      <c r="E14" s="9">
        <v>0.11600000000000001</v>
      </c>
      <c r="F14" s="9">
        <v>0.23699999999999999</v>
      </c>
      <c r="G14" s="12">
        <v>69.400000000000006</v>
      </c>
      <c r="H14" t="s">
        <v>11</v>
      </c>
    </row>
    <row r="15" spans="1:8">
      <c r="A15" s="98"/>
      <c r="B15" s="102"/>
      <c r="C15" t="s">
        <v>38</v>
      </c>
      <c r="D15" t="s">
        <v>63</v>
      </c>
      <c r="E15" s="9">
        <v>8.8999999999999996E-2</v>
      </c>
      <c r="F15" s="9">
        <v>0.218</v>
      </c>
      <c r="G15" s="12">
        <v>73.5</v>
      </c>
      <c r="H15" t="s">
        <v>90</v>
      </c>
    </row>
    <row r="16" spans="1:8">
      <c r="A16" s="98"/>
      <c r="B16" s="102"/>
      <c r="D16" t="s">
        <v>64</v>
      </c>
      <c r="E16" s="9">
        <v>0.112</v>
      </c>
      <c r="F16" s="9">
        <v>0.25600000000000001</v>
      </c>
      <c r="G16" s="12">
        <v>73.8</v>
      </c>
      <c r="H16" t="s">
        <v>91</v>
      </c>
    </row>
    <row r="17" spans="1:8">
      <c r="A17" s="98"/>
      <c r="B17" s="102"/>
      <c r="C17" t="s">
        <v>39</v>
      </c>
      <c r="D17" t="s">
        <v>73</v>
      </c>
      <c r="E17" s="9">
        <v>0.105</v>
      </c>
      <c r="F17" s="9">
        <v>0.26500000000000001</v>
      </c>
      <c r="G17" s="12">
        <v>66.3</v>
      </c>
      <c r="H17" t="s">
        <v>92</v>
      </c>
    </row>
    <row r="18" spans="1:8">
      <c r="A18" s="98"/>
      <c r="B18" s="102"/>
      <c r="D18" t="s">
        <v>67</v>
      </c>
      <c r="E18" s="9">
        <v>0.112</v>
      </c>
      <c r="F18" s="9">
        <v>0.26200000000000001</v>
      </c>
      <c r="G18" s="12">
        <v>68.900000000000006</v>
      </c>
      <c r="H18" t="s">
        <v>93</v>
      </c>
    </row>
    <row r="19" spans="1:8">
      <c r="A19" s="98"/>
      <c r="B19" s="102"/>
      <c r="C19" t="s">
        <v>65</v>
      </c>
      <c r="D19" t="s">
        <v>1</v>
      </c>
      <c r="E19" s="10">
        <v>0.11899999999999999</v>
      </c>
      <c r="F19" s="10">
        <v>0.29799999999999999</v>
      </c>
      <c r="G19" s="13">
        <v>54.6</v>
      </c>
      <c r="H19" s="8" t="s">
        <v>94</v>
      </c>
    </row>
    <row r="20" spans="1:8">
      <c r="A20" s="98"/>
      <c r="B20" s="102"/>
      <c r="D20" t="s">
        <v>2</v>
      </c>
      <c r="E20" s="10">
        <v>8.7999999999999995E-2</v>
      </c>
      <c r="F20" s="10">
        <v>0.214</v>
      </c>
      <c r="G20" s="13">
        <v>87.3</v>
      </c>
      <c r="H20" s="8" t="s">
        <v>95</v>
      </c>
    </row>
    <row r="21" spans="1:8">
      <c r="A21" s="98"/>
      <c r="B21" s="102"/>
      <c r="C21" t="s">
        <v>128</v>
      </c>
      <c r="D21" t="s">
        <v>73</v>
      </c>
      <c r="E21" s="10">
        <v>0.17799999999999999</v>
      </c>
      <c r="F21" s="10">
        <v>0.35099999999999998</v>
      </c>
      <c r="G21" s="13">
        <v>55.7</v>
      </c>
      <c r="H21" t="s">
        <v>96</v>
      </c>
    </row>
    <row r="22" spans="1:8">
      <c r="A22" s="98"/>
      <c r="B22" s="102"/>
      <c r="D22" t="s">
        <v>67</v>
      </c>
      <c r="E22" s="10">
        <v>1.4E-2</v>
      </c>
      <c r="F22" s="10">
        <v>3.9E-2</v>
      </c>
      <c r="G22" s="13">
        <v>142.6</v>
      </c>
      <c r="H22" t="s">
        <v>97</v>
      </c>
    </row>
    <row r="23" spans="1:8">
      <c r="A23" s="98"/>
      <c r="B23" s="102"/>
      <c r="C23" s="67"/>
      <c r="D23" s="67" t="s">
        <v>191</v>
      </c>
      <c r="E23" s="104">
        <v>0.158</v>
      </c>
      <c r="F23" s="104">
        <v>0.25800000000000001</v>
      </c>
      <c r="G23" s="105">
        <v>58.6</v>
      </c>
      <c r="H23" s="67"/>
    </row>
    <row r="24" spans="1:8">
      <c r="A24" s="98"/>
      <c r="B24" s="102"/>
      <c r="C24" s="67"/>
      <c r="D24" s="67" t="s">
        <v>192</v>
      </c>
      <c r="E24" s="104">
        <v>5.8000000000000003E-2</v>
      </c>
      <c r="F24" s="104">
        <v>0.11700000000000001</v>
      </c>
      <c r="G24" s="105">
        <v>94.9</v>
      </c>
      <c r="H24" s="67"/>
    </row>
    <row r="25" spans="1:8">
      <c r="A25" s="98"/>
      <c r="B25" s="102"/>
      <c r="C25" t="s">
        <v>45</v>
      </c>
      <c r="D25" t="s">
        <v>73</v>
      </c>
      <c r="E25" s="10">
        <v>8.8999999999999996E-2</v>
      </c>
      <c r="F25" s="10">
        <v>0.23599999999999999</v>
      </c>
      <c r="G25" s="13">
        <v>73.400000000000006</v>
      </c>
      <c r="H25" t="s">
        <v>98</v>
      </c>
    </row>
    <row r="26" spans="1:8">
      <c r="A26" s="98"/>
      <c r="B26" s="102"/>
      <c r="D26" t="s">
        <v>67</v>
      </c>
      <c r="E26" s="9">
        <v>9.8000000000000004E-2</v>
      </c>
      <c r="F26" s="9">
        <v>0.245</v>
      </c>
      <c r="G26" s="12">
        <v>72.099999999999994</v>
      </c>
      <c r="H26" t="s">
        <v>99</v>
      </c>
    </row>
    <row r="27" spans="1:8">
      <c r="A27" s="98"/>
      <c r="B27" s="102"/>
      <c r="C27" t="s">
        <v>129</v>
      </c>
      <c r="D27" t="s">
        <v>73</v>
      </c>
      <c r="E27" s="9">
        <v>0.157</v>
      </c>
      <c r="F27" s="9">
        <v>0.32400000000000001</v>
      </c>
      <c r="G27" s="12">
        <v>56.2</v>
      </c>
      <c r="H27" t="s">
        <v>100</v>
      </c>
    </row>
    <row r="28" spans="1:8">
      <c r="A28" s="98"/>
      <c r="B28" s="102"/>
      <c r="D28" t="s">
        <v>67</v>
      </c>
      <c r="E28" s="9">
        <v>6.7000000000000004E-2</v>
      </c>
      <c r="F28" s="9">
        <v>0.14599999999999999</v>
      </c>
      <c r="G28" s="12">
        <v>97.2</v>
      </c>
      <c r="H28" t="s">
        <v>101</v>
      </c>
    </row>
    <row r="29" spans="1:8">
      <c r="A29" s="98"/>
      <c r="B29" s="102"/>
      <c r="C29" s="67"/>
      <c r="D29" s="67" t="s">
        <v>191</v>
      </c>
      <c r="E29" s="68">
        <v>0.16900000000000001</v>
      </c>
      <c r="F29" s="68">
        <v>0.26200000000000001</v>
      </c>
      <c r="G29" s="69">
        <v>52.5</v>
      </c>
      <c r="H29" s="67"/>
    </row>
    <row r="30" spans="1:8">
      <c r="A30" s="98"/>
      <c r="B30" s="102"/>
      <c r="C30" s="67"/>
      <c r="D30" s="67" t="s">
        <v>192</v>
      </c>
      <c r="E30" s="68">
        <v>4.8000000000000001E-2</v>
      </c>
      <c r="F30" s="68">
        <v>0.13300000000000001</v>
      </c>
      <c r="G30" s="69">
        <v>97</v>
      </c>
      <c r="H30" s="67" t="s">
        <v>200</v>
      </c>
    </row>
    <row r="31" spans="1:8">
      <c r="A31" s="98"/>
      <c r="B31" s="101" t="s">
        <v>36</v>
      </c>
      <c r="C31" t="s">
        <v>33</v>
      </c>
      <c r="D31" t="s">
        <v>73</v>
      </c>
      <c r="E31" s="14">
        <v>0</v>
      </c>
      <c r="F31" s="14">
        <v>0</v>
      </c>
      <c r="G31" s="12">
        <v>163.30000000000001</v>
      </c>
      <c r="H31" t="s">
        <v>102</v>
      </c>
    </row>
    <row r="32" spans="1:8">
      <c r="A32" s="98"/>
      <c r="B32" s="101"/>
      <c r="D32" t="s">
        <v>34</v>
      </c>
      <c r="E32" s="11">
        <v>1.4E-2</v>
      </c>
      <c r="F32" s="9">
        <v>0.06</v>
      </c>
      <c r="G32" s="12">
        <v>101.8</v>
      </c>
      <c r="H32" t="s">
        <v>103</v>
      </c>
    </row>
    <row r="33" spans="1:9">
      <c r="A33" s="98"/>
      <c r="B33" s="101"/>
      <c r="D33" t="s">
        <v>35</v>
      </c>
      <c r="E33" s="11">
        <v>0.25700000000000001</v>
      </c>
      <c r="F33" s="9">
        <v>0.45200000000000001</v>
      </c>
      <c r="G33" s="12">
        <v>64.5</v>
      </c>
      <c r="H33" t="s">
        <v>104</v>
      </c>
    </row>
    <row r="34" spans="1:9">
      <c r="A34" s="1"/>
      <c r="B34" s="1"/>
      <c r="C34" s="1"/>
      <c r="D34" s="1"/>
      <c r="E34" s="1"/>
      <c r="F34" s="1"/>
      <c r="G34" s="16"/>
      <c r="H34" s="1"/>
      <c r="I34" s="12"/>
    </row>
    <row r="35" spans="1:9">
      <c r="A35" s="1"/>
      <c r="B35" s="1"/>
      <c r="C35" s="1"/>
      <c r="D35" s="1"/>
      <c r="E35" s="1"/>
      <c r="F35" s="1"/>
      <c r="G35" s="1"/>
      <c r="H35" s="1"/>
    </row>
    <row r="36" spans="1:9">
      <c r="A36" s="98" t="s">
        <v>132</v>
      </c>
      <c r="B36" s="99" t="s">
        <v>32</v>
      </c>
      <c r="C36" t="s">
        <v>69</v>
      </c>
      <c r="D36" t="s">
        <v>34</v>
      </c>
      <c r="E36" s="11">
        <v>7.0999999999999994E-2</v>
      </c>
      <c r="F36" s="9">
        <v>0.16800000000000001</v>
      </c>
      <c r="G36" s="12">
        <v>96.3</v>
      </c>
      <c r="H36" s="2" t="s">
        <v>3</v>
      </c>
    </row>
    <row r="37" spans="1:9">
      <c r="A37" s="98"/>
      <c r="B37" s="100"/>
      <c r="C37" t="s">
        <v>66</v>
      </c>
      <c r="D37" t="s">
        <v>73</v>
      </c>
      <c r="E37" s="11">
        <v>0</v>
      </c>
      <c r="F37" s="9">
        <v>1E-3</v>
      </c>
      <c r="G37" s="12">
        <v>254.5</v>
      </c>
      <c r="H37" s="2" t="s">
        <v>54</v>
      </c>
    </row>
    <row r="38" spans="1:9">
      <c r="A38" s="98"/>
      <c r="B38" s="100"/>
      <c r="D38" t="s">
        <v>74</v>
      </c>
      <c r="E38" s="11">
        <v>0.70799999999999996</v>
      </c>
      <c r="F38" s="9">
        <v>0.89800000000000002</v>
      </c>
      <c r="G38" s="12">
        <v>6.9</v>
      </c>
      <c r="H38" s="2" t="s">
        <v>55</v>
      </c>
    </row>
    <row r="39" spans="1:9">
      <c r="A39" s="98"/>
      <c r="B39" s="100"/>
      <c r="C39" t="s">
        <v>75</v>
      </c>
      <c r="D39" t="s">
        <v>0</v>
      </c>
      <c r="E39" s="11">
        <v>3.0000000000000001E-3</v>
      </c>
      <c r="F39" s="9">
        <v>1.6E-2</v>
      </c>
      <c r="G39" s="12">
        <v>196.4</v>
      </c>
      <c r="H39" s="2" t="s">
        <v>56</v>
      </c>
    </row>
    <row r="40" spans="1:9">
      <c r="A40" s="98"/>
      <c r="B40" s="100"/>
      <c r="D40" t="s">
        <v>67</v>
      </c>
      <c r="E40" s="11">
        <v>0.60699999999999998</v>
      </c>
      <c r="F40" s="9">
        <v>0.81599999999999995</v>
      </c>
      <c r="G40" s="12">
        <v>13.3</v>
      </c>
      <c r="H40" s="2" t="s">
        <v>57</v>
      </c>
    </row>
    <row r="41" spans="1:9">
      <c r="A41" s="98"/>
      <c r="B41" s="100"/>
      <c r="C41" t="s">
        <v>105</v>
      </c>
      <c r="D41" t="s">
        <v>73</v>
      </c>
      <c r="E41" s="11">
        <v>0</v>
      </c>
      <c r="F41" s="9">
        <v>2E-3</v>
      </c>
      <c r="G41" s="12">
        <v>260.60000000000002</v>
      </c>
      <c r="H41" s="2" t="s">
        <v>58</v>
      </c>
    </row>
    <row r="42" spans="1:9">
      <c r="A42" s="98"/>
      <c r="B42" s="100"/>
      <c r="D42" t="s">
        <v>31</v>
      </c>
      <c r="E42" s="11">
        <v>0.874</v>
      </c>
      <c r="F42" s="9">
        <v>0.97299999999999998</v>
      </c>
      <c r="G42" s="12">
        <v>1.8</v>
      </c>
      <c r="H42" s="2" t="s">
        <v>106</v>
      </c>
    </row>
    <row r="43" spans="1:9">
      <c r="A43" s="98"/>
      <c r="B43" s="100"/>
      <c r="C43" t="s">
        <v>37</v>
      </c>
      <c r="D43" t="s">
        <v>73</v>
      </c>
      <c r="E43" s="11">
        <v>9.0999999999999998E-2</v>
      </c>
      <c r="F43" s="9">
        <v>0.21</v>
      </c>
      <c r="G43" s="12">
        <v>94.7</v>
      </c>
      <c r="H43" s="2" t="s">
        <v>107</v>
      </c>
    </row>
    <row r="44" spans="1:9">
      <c r="A44" s="98"/>
      <c r="B44" s="100"/>
      <c r="D44" t="s">
        <v>67</v>
      </c>
      <c r="E44" s="11">
        <v>9.2999999999999999E-2</v>
      </c>
      <c r="F44" s="9">
        <v>0.20399999999999999</v>
      </c>
      <c r="G44" s="12">
        <v>93.6</v>
      </c>
      <c r="H44" s="2" t="s">
        <v>108</v>
      </c>
    </row>
    <row r="45" spans="1:9">
      <c r="A45" s="98"/>
      <c r="B45" s="100"/>
      <c r="C45" t="s">
        <v>38</v>
      </c>
      <c r="D45" t="s">
        <v>63</v>
      </c>
      <c r="E45" s="11">
        <v>7.9000000000000001E-2</v>
      </c>
      <c r="F45" s="9">
        <v>0.19600000000000001</v>
      </c>
      <c r="G45" s="12">
        <v>94.4</v>
      </c>
      <c r="H45" s="2" t="s">
        <v>109</v>
      </c>
    </row>
    <row r="46" spans="1:9">
      <c r="A46" s="98"/>
      <c r="B46" s="100"/>
      <c r="D46" t="s">
        <v>64</v>
      </c>
      <c r="E46" s="11">
        <v>8.6999999999999994E-2</v>
      </c>
      <c r="F46" s="9">
        <v>0.19700000000000001</v>
      </c>
      <c r="G46" s="12">
        <v>98.5</v>
      </c>
      <c r="H46" s="2" t="s">
        <v>110</v>
      </c>
    </row>
    <row r="47" spans="1:9">
      <c r="A47" s="98"/>
      <c r="B47" s="100"/>
      <c r="C47" t="s">
        <v>39</v>
      </c>
      <c r="D47" t="s">
        <v>73</v>
      </c>
      <c r="E47" s="11">
        <v>0.10100000000000001</v>
      </c>
      <c r="F47" s="9">
        <v>0.20699999999999999</v>
      </c>
      <c r="G47" s="12">
        <v>94</v>
      </c>
      <c r="H47" s="2" t="s">
        <v>112</v>
      </c>
    </row>
    <row r="48" spans="1:9">
      <c r="A48" s="98"/>
      <c r="B48" s="100"/>
      <c r="D48" t="s">
        <v>67</v>
      </c>
      <c r="E48" s="11">
        <v>6.5000000000000002E-2</v>
      </c>
      <c r="F48" s="9">
        <v>0.16300000000000001</v>
      </c>
      <c r="G48" s="12">
        <v>100.3</v>
      </c>
      <c r="H48" s="2" t="s">
        <v>111</v>
      </c>
    </row>
    <row r="49" spans="1:8">
      <c r="A49" s="98"/>
      <c r="B49" s="100"/>
      <c r="C49" t="s">
        <v>40</v>
      </c>
      <c r="D49" t="s">
        <v>126</v>
      </c>
      <c r="E49" s="11">
        <v>0.11700000000000001</v>
      </c>
      <c r="F49" s="9">
        <v>0.26</v>
      </c>
      <c r="G49" s="12">
        <v>74.599999999999994</v>
      </c>
      <c r="H49" s="2" t="s">
        <v>113</v>
      </c>
    </row>
    <row r="50" spans="1:8">
      <c r="A50" s="98"/>
      <c r="B50" s="100"/>
      <c r="D50" t="s">
        <v>127</v>
      </c>
      <c r="E50" s="11">
        <v>6.3E-2</v>
      </c>
      <c r="F50" s="9">
        <v>0.17799999999999999</v>
      </c>
      <c r="G50" s="12">
        <v>114.6</v>
      </c>
      <c r="H50" s="2" t="s">
        <v>114</v>
      </c>
    </row>
    <row r="51" spans="1:8">
      <c r="A51" s="98"/>
      <c r="B51" s="100"/>
      <c r="C51" t="s">
        <v>128</v>
      </c>
      <c r="D51" t="s">
        <v>73</v>
      </c>
      <c r="E51" s="11">
        <v>0.13200000000000001</v>
      </c>
      <c r="F51" s="9">
        <v>0.26900000000000002</v>
      </c>
      <c r="G51" s="12">
        <v>78.2</v>
      </c>
      <c r="H51" s="2" t="s">
        <v>115</v>
      </c>
    </row>
    <row r="52" spans="1:8">
      <c r="A52" s="98"/>
      <c r="B52" s="100"/>
      <c r="D52" t="s">
        <v>67</v>
      </c>
      <c r="E52" s="11">
        <v>5.0000000000000001E-3</v>
      </c>
      <c r="F52" s="9">
        <v>0.02</v>
      </c>
      <c r="G52" s="12">
        <v>192.8</v>
      </c>
      <c r="H52" s="2" t="s">
        <v>116</v>
      </c>
    </row>
    <row r="53" spans="1:8">
      <c r="A53" s="98"/>
      <c r="B53" s="100"/>
      <c r="C53" t="s">
        <v>45</v>
      </c>
      <c r="D53" t="s">
        <v>73</v>
      </c>
      <c r="E53" s="11">
        <v>8.4000000000000005E-2</v>
      </c>
      <c r="F53" s="9">
        <v>0.184</v>
      </c>
      <c r="G53" s="12">
        <v>94.7</v>
      </c>
      <c r="H53" s="2" t="s">
        <v>117</v>
      </c>
    </row>
    <row r="54" spans="1:8">
      <c r="A54" s="98"/>
      <c r="B54" s="100"/>
      <c r="D54" t="s">
        <v>67</v>
      </c>
      <c r="E54" s="11">
        <v>9.1999999999999998E-2</v>
      </c>
      <c r="F54" s="9">
        <v>0.19800000000000001</v>
      </c>
      <c r="G54" s="12">
        <v>97.4</v>
      </c>
      <c r="H54" s="2" t="s">
        <v>118</v>
      </c>
    </row>
    <row r="55" spans="1:8">
      <c r="A55" s="98"/>
      <c r="B55" s="100"/>
      <c r="C55" t="s">
        <v>129</v>
      </c>
      <c r="D55" t="s">
        <v>73</v>
      </c>
      <c r="E55" s="11">
        <v>0.13100000000000001</v>
      </c>
      <c r="F55" s="9">
        <v>0.30499999999999999</v>
      </c>
      <c r="G55" s="12">
        <v>68.099999999999994</v>
      </c>
      <c r="H55" s="2" t="s">
        <v>119</v>
      </c>
    </row>
    <row r="56" spans="1:8">
      <c r="A56" s="98"/>
      <c r="B56" s="100"/>
      <c r="D56" t="s">
        <v>67</v>
      </c>
      <c r="E56" s="11">
        <v>3.5999999999999997E-2</v>
      </c>
      <c r="F56" s="9">
        <v>0.105</v>
      </c>
      <c r="G56" s="12">
        <v>126.4</v>
      </c>
      <c r="H56" s="2" t="s">
        <v>120</v>
      </c>
    </row>
    <row r="57" spans="1:8">
      <c r="A57" s="98"/>
      <c r="B57" s="101" t="s">
        <v>36</v>
      </c>
      <c r="C57" t="s">
        <v>33</v>
      </c>
      <c r="D57" t="s">
        <v>73</v>
      </c>
      <c r="E57" s="11">
        <v>0</v>
      </c>
      <c r="F57" s="9">
        <v>0</v>
      </c>
      <c r="G57" s="12">
        <v>221.9</v>
      </c>
      <c r="H57" s="2" t="s">
        <v>121</v>
      </c>
    </row>
    <row r="58" spans="1:8">
      <c r="A58" s="98"/>
      <c r="B58" s="101"/>
      <c r="D58" t="s">
        <v>34</v>
      </c>
      <c r="E58">
        <v>7.0000000000000001E-3</v>
      </c>
      <c r="F58">
        <v>3.9E-2</v>
      </c>
      <c r="G58">
        <v>133</v>
      </c>
      <c r="H58" t="s">
        <v>53</v>
      </c>
    </row>
    <row r="59" spans="1:8">
      <c r="A59" s="98"/>
      <c r="B59" s="101"/>
      <c r="D59" t="s">
        <v>35</v>
      </c>
      <c r="E59" s="11">
        <v>0.218</v>
      </c>
      <c r="F59" s="9">
        <v>0.41</v>
      </c>
      <c r="G59" s="12">
        <v>74.099999999999994</v>
      </c>
      <c r="H59" t="s">
        <v>122</v>
      </c>
    </row>
  </sheetData>
  <mergeCells count="6">
    <mergeCell ref="B31:B33"/>
    <mergeCell ref="A2:A33"/>
    <mergeCell ref="A36:A59"/>
    <mergeCell ref="B36:B56"/>
    <mergeCell ref="B57:B59"/>
    <mergeCell ref="B2:B30"/>
  </mergeCells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="110" workbookViewId="0">
      <selection activeCell="E9" sqref="E9"/>
    </sheetView>
  </sheetViews>
  <sheetFormatPr baseColWidth="10" defaultColWidth="11" defaultRowHeight="13" x14ac:dyDescent="0"/>
  <cols>
    <col min="2" max="2" width="21.28515625" customWidth="1"/>
    <col min="3" max="5" width="12.42578125" customWidth="1"/>
  </cols>
  <sheetData>
    <row r="1" spans="1:6" ht="47" customHeight="1">
      <c r="B1" s="5" t="s">
        <v>19</v>
      </c>
      <c r="C1" s="6" t="s">
        <v>17</v>
      </c>
      <c r="D1" s="6" t="s">
        <v>18</v>
      </c>
      <c r="E1" s="6" t="s">
        <v>28</v>
      </c>
      <c r="F1" s="6" t="s">
        <v>4</v>
      </c>
    </row>
    <row r="2" spans="1:6" ht="20" customHeight="1">
      <c r="A2" s="103" t="s">
        <v>12</v>
      </c>
      <c r="B2" s="4" t="s">
        <v>105</v>
      </c>
      <c r="C2">
        <f>'Results - 2M SLR'!E9-'Results - 2M SLR'!E10</f>
        <v>-0.89</v>
      </c>
      <c r="D2">
        <f>'Results - 2M SLR'!F9-'Results - 2M SLR'!F10</f>
        <v>-0.98099999999999998</v>
      </c>
      <c r="E2">
        <f>'Results - 2M SLR'!G9-'Results - 2M SLR'!G10</f>
        <v>184.20000000000002</v>
      </c>
      <c r="F2">
        <f t="shared" ref="F2:F16" si="0">ABS(C2)</f>
        <v>0.89</v>
      </c>
    </row>
    <row r="3" spans="1:6" ht="20" customHeight="1">
      <c r="A3" s="103"/>
      <c r="B3" s="72" t="s">
        <v>199</v>
      </c>
      <c r="C3" s="67">
        <f>'Results - 2M SLR'!E11-'Results - 2M SLR'!E12</f>
        <v>-0.18099999999999999</v>
      </c>
      <c r="D3" s="67">
        <f>'Results - 2M SLR'!F11-'Results - 2M SLR'!F12</f>
        <v>-0.28599999999999998</v>
      </c>
      <c r="E3" s="67">
        <f>'Results - 2M SLR'!G11-'Results - 2M SLR'!G12</f>
        <v>57.9</v>
      </c>
      <c r="F3" s="67">
        <f t="shared" si="0"/>
        <v>0.18099999999999999</v>
      </c>
    </row>
    <row r="4" spans="1:6" ht="20" customHeight="1">
      <c r="A4" s="103"/>
      <c r="B4" s="4" t="s">
        <v>21</v>
      </c>
      <c r="C4">
        <f>'Results - 2M SLR'!E3-'Results - 2M SLR'!E4</f>
        <v>-0.748</v>
      </c>
      <c r="D4">
        <f>'Results - 2M SLR'!F3-'Results - 2M SLR'!F4</f>
        <v>-0.90400000000000003</v>
      </c>
      <c r="E4">
        <f>'Results - 2M SLR'!G3-'Results - 2M SLR'!G4</f>
        <v>183.10000000000002</v>
      </c>
      <c r="F4">
        <f t="shared" si="0"/>
        <v>0.748</v>
      </c>
    </row>
    <row r="5" spans="1:6" ht="20" customHeight="1">
      <c r="A5" s="103"/>
      <c r="B5" s="72" t="s">
        <v>196</v>
      </c>
      <c r="C5" s="67">
        <f>'Results - 2M SLR'!E5-'Results - 2M SLR'!E6</f>
        <v>-0.19900000000000001</v>
      </c>
      <c r="D5" s="67">
        <f>'Results - 2M SLR'!F5-'Results - 2M SLR'!F6</f>
        <v>-0.30099999999999999</v>
      </c>
      <c r="E5" s="67">
        <f>'Results - 2M SLR'!G5-'Results - 2M SLR'!G6</f>
        <v>64.2</v>
      </c>
      <c r="F5" s="67">
        <f t="shared" ref="F5" si="1">ABS(C5)</f>
        <v>0.19900000000000001</v>
      </c>
    </row>
    <row r="6" spans="1:6" ht="20" customHeight="1">
      <c r="A6" s="103"/>
      <c r="B6" s="4" t="s">
        <v>20</v>
      </c>
      <c r="C6">
        <f>'Results - 2M SLR'!E7-'Results - 2M SLR'!E8</f>
        <v>-0.60499999999999998</v>
      </c>
      <c r="D6">
        <f>'Results - 2M SLR'!F7-'Results - 2M SLR'!F8</f>
        <v>-0.81599999999999995</v>
      </c>
      <c r="E6">
        <f>'Results - 2M SLR'!G7-'Results - 2M SLR'!G8</f>
        <v>134.1</v>
      </c>
      <c r="F6">
        <f t="shared" si="0"/>
        <v>0.60499999999999998</v>
      </c>
    </row>
    <row r="7" spans="1:6" ht="20" customHeight="1">
      <c r="A7" s="103"/>
      <c r="B7" s="70" t="s">
        <v>72</v>
      </c>
      <c r="C7" s="71">
        <f>'Results - 2M SLR'!E31-'Results - 2M SLR'!E33</f>
        <v>-0.25700000000000001</v>
      </c>
      <c r="D7" s="71">
        <f>'Results - 2M SLR'!F31-'Results - 2M SLR'!F33</f>
        <v>-0.45200000000000001</v>
      </c>
      <c r="E7" s="71">
        <f>'Results - 2M SLR'!G31-'Results - 2M SLR'!G33</f>
        <v>98.800000000000011</v>
      </c>
      <c r="F7" s="71">
        <f t="shared" si="0"/>
        <v>0.25700000000000001</v>
      </c>
    </row>
    <row r="8" spans="1:6" ht="20" customHeight="1">
      <c r="A8" s="103"/>
      <c r="B8" s="4" t="s">
        <v>26</v>
      </c>
      <c r="C8">
        <f>'Results - 2M SLR'!E21-'Results - 2M SLR'!E22</f>
        <v>0.16399999999999998</v>
      </c>
      <c r="D8">
        <f>'Results - 2M SLR'!F21-'Results - 2M SLR'!F22</f>
        <v>0.312</v>
      </c>
      <c r="E8">
        <f>'Results - 2M SLR'!G21-'Results - 2M SLR'!G22</f>
        <v>-86.899999999999991</v>
      </c>
      <c r="F8">
        <f t="shared" si="0"/>
        <v>0.16399999999999998</v>
      </c>
    </row>
    <row r="9" spans="1:6" ht="20" customHeight="1">
      <c r="A9" s="103"/>
      <c r="B9" s="72" t="s">
        <v>203</v>
      </c>
      <c r="C9" s="67">
        <f>'Results - 2M SLR'!E23-'Results - 2M SLR'!E24</f>
        <v>0.1</v>
      </c>
      <c r="D9" s="67">
        <f>'Results - 2M SLR'!F23-'Results - 2M SLR'!F24</f>
        <v>0.14100000000000001</v>
      </c>
      <c r="E9" s="67">
        <f>'Results - 2M SLR'!G23-'Results - 2M SLR'!G24</f>
        <v>-36.300000000000004</v>
      </c>
      <c r="F9" s="67">
        <f>ABS(C9)</f>
        <v>0.1</v>
      </c>
    </row>
    <row r="10" spans="1:6" ht="20" customHeight="1">
      <c r="A10" s="103"/>
      <c r="B10" s="4" t="s">
        <v>70</v>
      </c>
      <c r="C10">
        <f>'Results - 2M SLR'!E27-'Results - 2M SLR'!E28</f>
        <v>0.09</v>
      </c>
      <c r="D10">
        <f>'Results - 2M SLR'!F27-'Results - 2M SLR'!F28</f>
        <v>0.17800000000000002</v>
      </c>
      <c r="E10">
        <f>'Results - 2M SLR'!G27-'Results - 2M SLR'!G28</f>
        <v>-41</v>
      </c>
      <c r="F10">
        <f t="shared" si="0"/>
        <v>0.09</v>
      </c>
    </row>
    <row r="11" spans="1:6" ht="20" customHeight="1">
      <c r="A11" s="103"/>
      <c r="B11" s="72" t="s">
        <v>201</v>
      </c>
      <c r="C11" s="67">
        <f>'Results - 2M SLR'!E29-'Results - 2M SLR'!E30</f>
        <v>0.12100000000000001</v>
      </c>
      <c r="D11" s="67">
        <f>'Results - 2M SLR'!F29-'Results - 2M SLR'!F30</f>
        <v>0.129</v>
      </c>
      <c r="E11" s="67">
        <f>'Results - 2M SLR'!G29-'Results - 2M SLR'!G30</f>
        <v>-44.5</v>
      </c>
      <c r="F11" s="67">
        <f t="shared" si="0"/>
        <v>0.12100000000000001</v>
      </c>
    </row>
    <row r="12" spans="1:6" ht="20" customHeight="1">
      <c r="A12" s="103"/>
      <c r="B12" s="4" t="s">
        <v>24</v>
      </c>
      <c r="C12">
        <f>'Results - 2M SLR'!E20-'Results - 2M SLR'!E19</f>
        <v>-3.1E-2</v>
      </c>
      <c r="D12">
        <f>'Results - 2M SLR'!F20-'Results - 2M SLR'!F19</f>
        <v>-8.3999999999999991E-2</v>
      </c>
      <c r="E12">
        <f>'Results - 2M SLR'!G20-'Results - 2M SLR'!G19</f>
        <v>32.699999999999996</v>
      </c>
      <c r="F12">
        <f t="shared" si="0"/>
        <v>3.1E-2</v>
      </c>
    </row>
    <row r="13" spans="1:6" ht="20" customHeight="1">
      <c r="A13" s="103"/>
      <c r="B13" s="4" t="s">
        <v>25</v>
      </c>
      <c r="C13">
        <f>'Results - 2M SLR'!E25-'Results - 2M SLR'!E26</f>
        <v>-9.000000000000008E-3</v>
      </c>
      <c r="D13">
        <f>'Results - 2M SLR'!F25-'Results - 2M SLR'!F26</f>
        <v>-9.000000000000008E-3</v>
      </c>
      <c r="E13">
        <f>'Results - 2M SLR'!G25-'Results - 2M SLR'!G26</f>
        <v>1.3000000000000114</v>
      </c>
      <c r="F13">
        <f t="shared" si="0"/>
        <v>9.000000000000008E-3</v>
      </c>
    </row>
    <row r="14" spans="1:6" ht="20" customHeight="1">
      <c r="A14" s="103"/>
      <c r="B14" s="4" t="s">
        <v>23</v>
      </c>
      <c r="C14">
        <f>'Results - 2M SLR'!E17-'Results - 2M SLR'!E18</f>
        <v>-7.0000000000000062E-3</v>
      </c>
      <c r="D14">
        <f>'Results - 2M SLR'!F17-'Results - 2M SLR'!F18</f>
        <v>3.0000000000000027E-3</v>
      </c>
      <c r="E14">
        <f>'Results - 2M SLR'!G17-'Results - 2M SLR'!G18</f>
        <v>-2.6000000000000085</v>
      </c>
      <c r="F14">
        <f t="shared" si="0"/>
        <v>7.0000000000000062E-3</v>
      </c>
    </row>
    <row r="15" spans="1:6" ht="20" customHeight="1">
      <c r="A15" s="103"/>
      <c r="B15" s="4" t="s">
        <v>22</v>
      </c>
      <c r="C15">
        <f>'Results - 2M SLR'!E16-'Results - 2M SLR'!E2</f>
        <v>4.0000000000000036E-3</v>
      </c>
      <c r="D15">
        <f>'Results - 2M SLR'!F16-'Results - 2M SLR'!F2</f>
        <v>1.2000000000000011E-2</v>
      </c>
      <c r="E15">
        <f>'Results - 2M SLR'!G16-'Results - 2M SLR'!G2</f>
        <v>4.7999999999999972</v>
      </c>
      <c r="F15">
        <f t="shared" si="0"/>
        <v>4.0000000000000036E-3</v>
      </c>
    </row>
    <row r="16" spans="1:6" ht="46" customHeight="1">
      <c r="A16" s="103"/>
      <c r="B16" s="4" t="s">
        <v>71</v>
      </c>
      <c r="C16">
        <f>'Results - 2M SLR'!E13-'Results - 2M SLR'!E14</f>
        <v>-2.3000000000000007E-2</v>
      </c>
      <c r="D16">
        <f>'Results - 2M SLR'!F13-'Results - 2M SLR'!F14</f>
        <v>-7.9999999999999793E-3</v>
      </c>
      <c r="E16">
        <f>'Results - 2M SLR'!G13-'Results - 2M SLR'!G14</f>
        <v>4.1999999999999886</v>
      </c>
      <c r="F16">
        <f t="shared" si="0"/>
        <v>2.3000000000000007E-2</v>
      </c>
    </row>
    <row r="17" spans="1:6">
      <c r="A17" s="18"/>
      <c r="B17" s="18"/>
      <c r="C17" s="18"/>
      <c r="D17" s="18"/>
      <c r="E17" s="18"/>
      <c r="F17" s="18"/>
    </row>
    <row r="18" spans="1:6">
      <c r="A18" s="18"/>
      <c r="B18" s="18"/>
      <c r="C18" s="18"/>
      <c r="D18" s="18"/>
      <c r="E18" s="18"/>
      <c r="F18" s="18"/>
    </row>
    <row r="19" spans="1:6" ht="16" customHeight="1">
      <c r="A19" s="103" t="s">
        <v>13</v>
      </c>
      <c r="B19" s="4" t="s">
        <v>105</v>
      </c>
      <c r="C19">
        <f>'Results - 1M SLR'!E7-'Results - 1M SLR'!E8</f>
        <v>-0.88900000000000001</v>
      </c>
      <c r="D19">
        <f>'Results - 1M SLR'!F7-'Results - 1M SLR'!F8</f>
        <v>-0.97699999999999998</v>
      </c>
      <c r="E19">
        <f>'Results - 1M SLR'!G7-'Results - 1M SLR'!G8</f>
        <v>209.8</v>
      </c>
    </row>
    <row r="20" spans="1:6" ht="16" customHeight="1">
      <c r="A20" s="103"/>
      <c r="B20" s="4" t="s">
        <v>21</v>
      </c>
      <c r="C20">
        <f>'Results - 1M SLR'!E3-'Results - 1M SLR'!E4</f>
        <v>-0.72699999999999998</v>
      </c>
      <c r="D20">
        <f>'Results - 1M SLR'!F3-'Results - 1M SLR'!F4</f>
        <v>-0.88800000000000001</v>
      </c>
      <c r="E20">
        <f>'Results - 1M SLR'!G3-'Results - 1M SLR'!G4</f>
        <v>203.3</v>
      </c>
    </row>
    <row r="21" spans="1:6" ht="16" customHeight="1">
      <c r="A21" s="103"/>
      <c r="B21" s="4" t="s">
        <v>20</v>
      </c>
      <c r="C21">
        <f>'Results - 1M SLR'!E5-'Results - 1M SLR'!E6</f>
        <v>-0.57599999999999996</v>
      </c>
      <c r="D21">
        <f>'Results - 1M SLR'!F5-'Results - 1M SLR'!F6</f>
        <v>-0.80899999999999994</v>
      </c>
      <c r="E21">
        <f>'Results - 1M SLR'!G5-'Results - 1M SLR'!G6</f>
        <v>153.9</v>
      </c>
    </row>
    <row r="22" spans="1:6" ht="16" customHeight="1">
      <c r="A22" s="103"/>
      <c r="B22" s="4" t="s">
        <v>72</v>
      </c>
      <c r="C22">
        <f>'Results - 1M SLR'!E23-'Results - 1M SLR'!E25</f>
        <v>-0.216</v>
      </c>
      <c r="D22">
        <f>'Results - 1M SLR'!F23-'Results - 1M SLR'!F25</f>
        <v>-0.40899999999999997</v>
      </c>
      <c r="E22">
        <f>'Results - 1M SLR'!G23-'Results - 1M SLR'!G25</f>
        <v>111.5</v>
      </c>
    </row>
    <row r="23" spans="1:6" ht="16" customHeight="1">
      <c r="A23" s="103"/>
      <c r="B23" s="4" t="s">
        <v>26</v>
      </c>
      <c r="C23">
        <f>'Results - 1M SLR'!E17-'Results - 1M SLR'!E18</f>
        <v>0.11</v>
      </c>
      <c r="D23">
        <f>'Results - 1M SLR'!F17-'Results - 1M SLR'!F18</f>
        <v>0.251</v>
      </c>
      <c r="E23">
        <f>'Results - 1M SLR'!G17-'Results - 1M SLR'!G18</f>
        <v>-91.4</v>
      </c>
    </row>
    <row r="24" spans="1:6" ht="16" customHeight="1">
      <c r="A24" s="103"/>
      <c r="B24" s="4" t="s">
        <v>70</v>
      </c>
      <c r="C24">
        <f>'Results - 1M SLR'!E21-'Results - 1M SLR'!E22</f>
        <v>0.13900000000000001</v>
      </c>
      <c r="D24">
        <f>'Results - 1M SLR'!F21-'Results - 1M SLR'!F22</f>
        <v>0.24099999999999999</v>
      </c>
      <c r="E24">
        <f>'Results - 1M SLR'!G21-'Results - 1M SLR'!G22</f>
        <v>-51.3</v>
      </c>
    </row>
    <row r="25" spans="1:6" ht="16" customHeight="1">
      <c r="A25" s="103"/>
      <c r="B25" s="4" t="s">
        <v>24</v>
      </c>
      <c r="C25">
        <f>'Results - 1M SLR'!E16-'Results - 1M SLR'!E15</f>
        <v>-2.6000000000000009E-2</v>
      </c>
      <c r="D25">
        <f>'Results - 1M SLR'!F16-'Results - 1M SLR'!F15</f>
        <v>-6.500000000000003E-2</v>
      </c>
      <c r="E25">
        <f>'Results - 1M SLR'!G16-'Results - 1M SLR'!G15</f>
        <v>33.799999999999997</v>
      </c>
    </row>
    <row r="26" spans="1:6" ht="16" customHeight="1">
      <c r="A26" s="103"/>
      <c r="B26" s="4" t="s">
        <v>25</v>
      </c>
      <c r="C26">
        <f>'Results - 1M SLR'!E19-'Results - 1M SLR'!E20</f>
        <v>-5.0000000000000044E-3</v>
      </c>
      <c r="D26">
        <f>'Results - 1M SLR'!F19-'Results - 1M SLR'!F20</f>
        <v>-1.1999999999999983E-2</v>
      </c>
      <c r="E26">
        <f>'Results - 1M SLR'!G19-'Results - 1M SLR'!G20</f>
        <v>-3.2999999999999972</v>
      </c>
    </row>
    <row r="27" spans="1:6" ht="16" customHeight="1">
      <c r="A27" s="103"/>
      <c r="B27" s="4" t="s">
        <v>23</v>
      </c>
      <c r="C27">
        <f>'Results - 1M SLR'!E13-'Results - 1M SLR'!E14</f>
        <v>-1.0000000000000009E-3</v>
      </c>
      <c r="D27">
        <f>'Results - 1M SLR'!F13-'Results - 1M SLR'!F14</f>
        <v>1.100000000000001E-2</v>
      </c>
      <c r="E27">
        <f>'Results - 1M SLR'!G13-'Results - 1M SLR'!G14</f>
        <v>-4.0999999999999943</v>
      </c>
    </row>
    <row r="28" spans="1:6" ht="16" customHeight="1">
      <c r="A28" s="103"/>
      <c r="B28" s="4" t="s">
        <v>22</v>
      </c>
      <c r="C28">
        <f>'Results - 1M SLR'!E12-'Results - 1M SLR'!E2</f>
        <v>-9.999999999999995E-3</v>
      </c>
      <c r="D28">
        <f>'Results - 1M SLR'!F12-'Results - 1M SLR'!F2</f>
        <v>-3.4000000000000002E-2</v>
      </c>
      <c r="E28">
        <f>'Results - 1M SLR'!G12-'Results - 1M SLR'!G2</f>
        <v>8.5</v>
      </c>
    </row>
    <row r="29" spans="1:6" ht="16" customHeight="1">
      <c r="A29" s="103"/>
      <c r="B29" s="4" t="s">
        <v>71</v>
      </c>
      <c r="C29">
        <f>'Results - 1M SLR'!E9-'Results - 1M SLR'!E10</f>
        <v>2.4999999999999994E-2</v>
      </c>
      <c r="D29">
        <f>'Results - 1M SLR'!F9-'Results - 1M SLR'!F10</f>
        <v>1.0000000000000009E-3</v>
      </c>
      <c r="E29">
        <f>'Results - 1M SLR'!G9-'Results - 1M SLR'!G10</f>
        <v>0.70000000000000284</v>
      </c>
    </row>
  </sheetData>
  <sortState ref="A2:E12">
    <sortCondition descending="1" ref="E3:E12"/>
  </sortState>
  <mergeCells count="2">
    <mergeCell ref="A2:A16"/>
    <mergeCell ref="A19:A29"/>
  </mergeCells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="110" workbookViewId="0">
      <pane ySplit="1" topLeftCell="A2" activePane="bottomLeft" state="frozen"/>
      <selection pane="bottomLeft" activeCell="F56" sqref="F56"/>
    </sheetView>
  </sheetViews>
  <sheetFormatPr baseColWidth="10" defaultRowHeight="13" x14ac:dyDescent="0"/>
  <cols>
    <col min="3" max="3" width="16.140625" customWidth="1"/>
    <col min="4" max="4" width="12.85546875" customWidth="1"/>
    <col min="5" max="5" width="14.42578125" customWidth="1"/>
  </cols>
  <sheetData>
    <row r="1" spans="1:7" ht="15">
      <c r="C1" t="s">
        <v>68</v>
      </c>
      <c r="D1" t="s">
        <v>41</v>
      </c>
      <c r="E1" t="s">
        <v>123</v>
      </c>
      <c r="F1" t="s">
        <v>124</v>
      </c>
      <c r="G1" t="s">
        <v>125</v>
      </c>
    </row>
    <row r="2" spans="1:7">
      <c r="A2" s="103" t="s">
        <v>14</v>
      </c>
      <c r="B2" s="99" t="s">
        <v>32</v>
      </c>
      <c r="C2" t="s">
        <v>69</v>
      </c>
      <c r="D2" t="s">
        <v>34</v>
      </c>
      <c r="E2">
        <f>'Results - 2M SLR'!E2-'Results - 2M SLR'!E36</f>
        <v>3.7000000000000005E-2</v>
      </c>
      <c r="F2">
        <f>'Results - 2M SLR'!F2-'Results - 2M SLR'!F36</f>
        <v>7.5999999999999984E-2</v>
      </c>
      <c r="G2">
        <f>'Results - 2M SLR'!G2-'Results - 2M SLR'!G36</f>
        <v>-27.299999999999997</v>
      </c>
    </row>
    <row r="3" spans="1:7">
      <c r="A3" s="103"/>
      <c r="B3" s="100"/>
      <c r="C3" s="15" t="s">
        <v>66</v>
      </c>
      <c r="D3" s="15" t="s">
        <v>73</v>
      </c>
      <c r="E3" s="15">
        <f>'Results - 2M SLR'!E3-'Results - 2M SLR'!E37</f>
        <v>0</v>
      </c>
      <c r="F3" s="15">
        <f>'Results - 2M SLR'!F3-'Results - 2M SLR'!F37</f>
        <v>1E-3</v>
      </c>
      <c r="G3" s="15">
        <f>'Results - 2M SLR'!G3-'Results - 2M SLR'!G37</f>
        <v>-64.699999999999989</v>
      </c>
    </row>
    <row r="4" spans="1:7">
      <c r="A4" s="103"/>
      <c r="B4" s="100"/>
      <c r="C4" s="15"/>
      <c r="D4" s="15" t="s">
        <v>74</v>
      </c>
      <c r="E4" s="15">
        <f>'Results - 2M SLR'!E4-'Results - 2M SLR'!E38</f>
        <v>4.0000000000000036E-2</v>
      </c>
      <c r="F4" s="15">
        <f>'Results - 2M SLR'!F4-'Results - 2M SLR'!F38</f>
        <v>8.0000000000000071E-3</v>
      </c>
      <c r="G4" s="15">
        <f>'Results - 2M SLR'!G4-'Results - 2M SLR'!G38</f>
        <v>-0.20000000000000018</v>
      </c>
    </row>
    <row r="5" spans="1:7">
      <c r="A5" s="103"/>
      <c r="B5" s="100"/>
      <c r="C5" t="s">
        <v>75</v>
      </c>
      <c r="D5" t="s">
        <v>0</v>
      </c>
      <c r="E5">
        <f>'Results - 2M SLR'!E7-'Results - 2M SLR'!E39</f>
        <v>2E-3</v>
      </c>
      <c r="F5">
        <f>'Results - 2M SLR'!F7-'Results - 2M SLR'!F39</f>
        <v>1.3999999999999999E-2</v>
      </c>
      <c r="G5">
        <f>'Results - 2M SLR'!G7-'Results - 2M SLR'!G39</f>
        <v>-51.700000000000017</v>
      </c>
    </row>
    <row r="6" spans="1:7">
      <c r="A6" s="103"/>
      <c r="B6" s="100"/>
      <c r="D6" t="s">
        <v>67</v>
      </c>
      <c r="E6">
        <f>'Results - 2M SLR'!E8-'Results - 2M SLR'!E40</f>
        <v>3.0000000000000027E-3</v>
      </c>
      <c r="F6">
        <f>'Results - 2M SLR'!F8-'Results - 2M SLR'!F40</f>
        <v>3.0000000000000027E-2</v>
      </c>
      <c r="G6">
        <f>'Results - 2M SLR'!G8-'Results - 2M SLR'!G40</f>
        <v>-2.7000000000000011</v>
      </c>
    </row>
    <row r="7" spans="1:7">
      <c r="A7" s="103"/>
      <c r="B7" s="100"/>
      <c r="C7" s="15" t="s">
        <v>105</v>
      </c>
      <c r="D7" s="15" t="s">
        <v>73</v>
      </c>
      <c r="E7" s="15">
        <f>'Results - 2M SLR'!E9-'Results - 2M SLR'!E41</f>
        <v>0</v>
      </c>
      <c r="F7" s="15">
        <f>'Results - 2M SLR'!F9-'Results - 2M SLR'!F41</f>
        <v>2E-3</v>
      </c>
      <c r="G7" s="15">
        <f>'Results - 2M SLR'!G9-'Results - 2M SLR'!G41</f>
        <v>-75.300000000000011</v>
      </c>
    </row>
    <row r="8" spans="1:7">
      <c r="A8" s="103"/>
      <c r="B8" s="100"/>
      <c r="C8" s="15"/>
      <c r="D8" s="15" t="s">
        <v>31</v>
      </c>
      <c r="E8" s="15">
        <f>'Results - 2M SLR'!E10-'Results - 2M SLR'!E42</f>
        <v>1.6000000000000014E-2</v>
      </c>
      <c r="F8" s="15">
        <f>'Results - 2M SLR'!F10-'Results - 2M SLR'!F42</f>
        <v>1.2000000000000011E-2</v>
      </c>
      <c r="G8" s="15">
        <f>'Results - 2M SLR'!G10-'Results - 2M SLR'!G42</f>
        <v>-0.7</v>
      </c>
    </row>
    <row r="9" spans="1:7">
      <c r="A9" s="103"/>
      <c r="B9" s="100"/>
      <c r="C9" t="s">
        <v>37</v>
      </c>
      <c r="D9" t="s">
        <v>73</v>
      </c>
      <c r="E9">
        <f>'Results - 2M SLR'!E13-'Results - 2M SLR'!E43</f>
        <v>2.0000000000000018E-3</v>
      </c>
      <c r="F9">
        <f>'Results - 2M SLR'!F13-'Results - 2M SLR'!F43</f>
        <v>1.9000000000000017E-2</v>
      </c>
      <c r="G9">
        <f>'Results - 2M SLR'!G13-'Results - 2M SLR'!G43</f>
        <v>-21.100000000000009</v>
      </c>
    </row>
    <row r="10" spans="1:7">
      <c r="A10" s="103"/>
      <c r="B10" s="100"/>
      <c r="D10" t="s">
        <v>67</v>
      </c>
      <c r="E10">
        <f>'Results - 2M SLR'!E14-'Results - 2M SLR'!E44</f>
        <v>2.3000000000000007E-2</v>
      </c>
      <c r="F10">
        <f>'Results - 2M SLR'!F14-'Results - 2M SLR'!F44</f>
        <v>3.3000000000000002E-2</v>
      </c>
      <c r="G10">
        <f>'Results - 2M SLR'!G14-'Results - 2M SLR'!G44</f>
        <v>-24.199999999999989</v>
      </c>
    </row>
    <row r="11" spans="1:7">
      <c r="A11" s="103"/>
      <c r="B11" s="100"/>
      <c r="C11" s="15" t="s">
        <v>38</v>
      </c>
      <c r="D11" s="15" t="s">
        <v>63</v>
      </c>
      <c r="E11" s="15">
        <f>'Results - 2M SLR'!E15-'Results - 2M SLR'!E45</f>
        <v>9.999999999999995E-3</v>
      </c>
      <c r="F11" s="15">
        <f>'Results - 2M SLR'!F15-'Results - 2M SLR'!F45</f>
        <v>2.1999999999999992E-2</v>
      </c>
      <c r="G11" s="15">
        <f>'Results - 2M SLR'!G15-'Results - 2M SLR'!G45</f>
        <v>-20.900000000000006</v>
      </c>
    </row>
    <row r="12" spans="1:7">
      <c r="A12" s="103"/>
      <c r="B12" s="100"/>
      <c r="C12" s="15"/>
      <c r="D12" s="15" t="s">
        <v>64</v>
      </c>
      <c r="E12" s="15">
        <f>'Results - 2M SLR'!E16-'Results - 2M SLR'!E46</f>
        <v>2.5000000000000008E-2</v>
      </c>
      <c r="F12" s="15">
        <f>'Results - 2M SLR'!F16-'Results - 2M SLR'!F46</f>
        <v>5.8999999999999997E-2</v>
      </c>
      <c r="G12" s="15">
        <f>'Results - 2M SLR'!G16-'Results - 2M SLR'!G46</f>
        <v>-24.700000000000003</v>
      </c>
    </row>
    <row r="13" spans="1:7">
      <c r="A13" s="103"/>
      <c r="B13" s="100"/>
      <c r="C13" t="s">
        <v>39</v>
      </c>
      <c r="D13" t="s">
        <v>73</v>
      </c>
      <c r="E13">
        <f>'Results - 2M SLR'!E17-'Results - 2M SLR'!E47</f>
        <v>3.9999999999999897E-3</v>
      </c>
      <c r="F13">
        <f>'Results - 2M SLR'!F17-'Results - 2M SLR'!F47</f>
        <v>5.8000000000000024E-2</v>
      </c>
      <c r="G13">
        <f>'Results - 2M SLR'!G17-'Results - 2M SLR'!G47</f>
        <v>-27.700000000000003</v>
      </c>
    </row>
    <row r="14" spans="1:7">
      <c r="A14" s="103"/>
      <c r="B14" s="100"/>
      <c r="D14" t="s">
        <v>67</v>
      </c>
      <c r="E14">
        <f>'Results - 2M SLR'!E18-'Results - 2M SLR'!E48</f>
        <v>4.7E-2</v>
      </c>
      <c r="F14">
        <f>'Results - 2M SLR'!F18-'Results - 2M SLR'!F48</f>
        <v>9.9000000000000005E-2</v>
      </c>
      <c r="G14">
        <f>'Results - 2M SLR'!G18-'Results - 2M SLR'!G48</f>
        <v>-31.399999999999991</v>
      </c>
    </row>
    <row r="15" spans="1:7">
      <c r="A15" s="103"/>
      <c r="B15" s="100"/>
      <c r="C15" s="15" t="s">
        <v>65</v>
      </c>
      <c r="D15" s="15" t="s">
        <v>1</v>
      </c>
      <c r="E15" s="15">
        <f>'Results - 2M SLR'!E19-'Results - 2M SLR'!E49</f>
        <v>1.9999999999999879E-3</v>
      </c>
      <c r="F15" s="15">
        <f>'Results - 2M SLR'!F19-'Results - 2M SLR'!F49</f>
        <v>3.7999999999999978E-2</v>
      </c>
      <c r="G15" s="15">
        <f>'Results - 2M SLR'!G19-'Results - 2M SLR'!G49</f>
        <v>-19.999999999999993</v>
      </c>
    </row>
    <row r="16" spans="1:7">
      <c r="A16" s="103"/>
      <c r="B16" s="100"/>
      <c r="C16" s="15"/>
      <c r="D16" s="15" t="s">
        <v>2</v>
      </c>
      <c r="E16" s="15">
        <f>'Results - 2M SLR'!E20-'Results - 2M SLR'!E50</f>
        <v>2.4999999999999994E-2</v>
      </c>
      <c r="F16" s="15">
        <f>'Results - 2M SLR'!F20-'Results - 2M SLR'!F50</f>
        <v>3.6000000000000004E-2</v>
      </c>
      <c r="G16" s="15">
        <f>'Results - 2M SLR'!G20-'Results - 2M SLR'!G50</f>
        <v>-27.299999999999997</v>
      </c>
    </row>
    <row r="17" spans="1:7">
      <c r="A17" s="103"/>
      <c r="B17" s="100"/>
      <c r="C17" t="s">
        <v>128</v>
      </c>
      <c r="D17" t="s">
        <v>73</v>
      </c>
      <c r="E17">
        <f>'Results - 2M SLR'!E21-'Results - 2M SLR'!E51</f>
        <v>4.5999999999999985E-2</v>
      </c>
      <c r="F17">
        <f>'Results - 2M SLR'!F21-'Results - 2M SLR'!F51</f>
        <v>8.1999999999999962E-2</v>
      </c>
      <c r="G17">
        <f>'Results - 2M SLR'!G21-'Results - 2M SLR'!G51</f>
        <v>-22.5</v>
      </c>
    </row>
    <row r="18" spans="1:7">
      <c r="A18" s="103"/>
      <c r="B18" s="100"/>
      <c r="D18" t="s">
        <v>67</v>
      </c>
      <c r="E18">
        <f>'Results - 2M SLR'!E22-'Results - 2M SLR'!E52</f>
        <v>9.0000000000000011E-3</v>
      </c>
      <c r="F18">
        <f>'Results - 2M SLR'!F22-'Results - 2M SLR'!F52</f>
        <v>1.9E-2</v>
      </c>
      <c r="G18">
        <f>'Results - 2M SLR'!G22-'Results - 2M SLR'!G52</f>
        <v>-50.200000000000017</v>
      </c>
    </row>
    <row r="19" spans="1:7">
      <c r="A19" s="103"/>
      <c r="B19" s="100"/>
      <c r="C19" s="15" t="s">
        <v>45</v>
      </c>
      <c r="D19" s="15" t="s">
        <v>73</v>
      </c>
      <c r="E19" s="15">
        <f>'Results - 2M SLR'!E25-'Results - 2M SLR'!E53</f>
        <v>4.9999999999999906E-3</v>
      </c>
      <c r="F19" s="15">
        <f>'Results - 2M SLR'!F25-'Results - 2M SLR'!F53</f>
        <v>5.1999999999999991E-2</v>
      </c>
      <c r="G19" s="15">
        <f>'Results - 2M SLR'!G25-'Results - 2M SLR'!G53</f>
        <v>-21.299999999999997</v>
      </c>
    </row>
    <row r="20" spans="1:7">
      <c r="A20" s="103"/>
      <c r="B20" s="100"/>
      <c r="C20" s="15"/>
      <c r="D20" s="15" t="s">
        <v>67</v>
      </c>
      <c r="E20" s="15">
        <f>'Results - 2M SLR'!E26-'Results - 2M SLR'!E54</f>
        <v>6.0000000000000053E-3</v>
      </c>
      <c r="F20" s="15">
        <f>'Results - 2M SLR'!F26-'Results - 2M SLR'!F54</f>
        <v>4.6999999999999986E-2</v>
      </c>
      <c r="G20" s="15">
        <f>'Results - 2M SLR'!G26-'Results - 2M SLR'!G54</f>
        <v>-25.300000000000011</v>
      </c>
    </row>
    <row r="21" spans="1:7">
      <c r="A21" s="103"/>
      <c r="B21" s="100"/>
      <c r="C21" t="s">
        <v>129</v>
      </c>
      <c r="D21" t="s">
        <v>73</v>
      </c>
      <c r="E21">
        <f>'Results - 2M SLR'!E27-'Results - 2M SLR'!E55</f>
        <v>2.5999999999999995E-2</v>
      </c>
      <c r="F21">
        <f>'Results - 2M SLR'!F27-'Results - 2M SLR'!F55</f>
        <v>1.9000000000000017E-2</v>
      </c>
      <c r="G21">
        <f>'Results - 2M SLR'!G27-'Results - 2M SLR'!G55</f>
        <v>-11.899999999999991</v>
      </c>
    </row>
    <row r="22" spans="1:7">
      <c r="A22" s="103"/>
      <c r="B22" s="100"/>
      <c r="D22" t="s">
        <v>67</v>
      </c>
      <c r="E22">
        <f>'Results - 2M SLR'!E28-'Results - 2M SLR'!E56</f>
        <v>3.1000000000000007E-2</v>
      </c>
      <c r="F22">
        <f>'Results - 2M SLR'!F28-'Results - 2M SLR'!F56</f>
        <v>4.0999999999999995E-2</v>
      </c>
      <c r="G22">
        <f>'Results - 2M SLR'!G28-'Results - 2M SLR'!G56</f>
        <v>-29.200000000000003</v>
      </c>
    </row>
    <row r="23" spans="1:7">
      <c r="A23" s="103"/>
      <c r="B23" s="101" t="s">
        <v>36</v>
      </c>
      <c r="C23" s="15" t="s">
        <v>33</v>
      </c>
      <c r="D23" s="15" t="s">
        <v>73</v>
      </c>
      <c r="E23" s="15">
        <f>'Results - 2M SLR'!E31-'Results - 2M SLR'!E57</f>
        <v>0</v>
      </c>
      <c r="F23" s="15">
        <f>'Results - 2M SLR'!F31-'Results - 2M SLR'!F57</f>
        <v>0</v>
      </c>
      <c r="G23" s="15">
        <f>'Results - 2M SLR'!G31-'Results - 2M SLR'!G57</f>
        <v>-58.599999999999994</v>
      </c>
    </row>
    <row r="24" spans="1:7">
      <c r="A24" s="103"/>
      <c r="B24" s="101"/>
      <c r="C24" s="15"/>
      <c r="D24" s="15" t="s">
        <v>34</v>
      </c>
      <c r="E24" s="15">
        <f>'Results - 2M SLR'!E32-'Results - 2M SLR'!E58</f>
        <v>7.0000000000000001E-3</v>
      </c>
      <c r="F24" s="15">
        <f>'Results - 2M SLR'!F32-'Results - 2M SLR'!F58</f>
        <v>2.0999999999999998E-2</v>
      </c>
      <c r="G24" s="15">
        <f>'Results - 2M SLR'!G32-'Results - 2M SLR'!G58</f>
        <v>-31.200000000000003</v>
      </c>
    </row>
    <row r="25" spans="1:7">
      <c r="A25" s="103"/>
      <c r="B25" s="101"/>
      <c r="C25" s="15"/>
      <c r="D25" s="15" t="s">
        <v>35</v>
      </c>
      <c r="E25" s="15">
        <f>'Results - 2M SLR'!E33-'Results - 2M SLR'!E59</f>
        <v>3.9000000000000007E-2</v>
      </c>
      <c r="F25" s="15">
        <f>'Results - 2M SLR'!F33-'Results - 2M SLR'!F59</f>
        <v>4.2000000000000037E-2</v>
      </c>
      <c r="G25" s="15">
        <f>'Results - 2M SLR'!G33-'Results - 2M SLR'!G59</f>
        <v>-9.5999999999999943</v>
      </c>
    </row>
    <row r="26" spans="1:7">
      <c r="A26" s="18"/>
      <c r="B26" s="18"/>
      <c r="C26" s="18"/>
      <c r="D26" s="18"/>
      <c r="E26" s="18"/>
      <c r="F26" s="18"/>
      <c r="G26" s="18"/>
    </row>
    <row r="27" spans="1:7">
      <c r="A27" s="18"/>
      <c r="B27" s="18"/>
      <c r="C27" s="18"/>
      <c r="D27" s="18"/>
      <c r="E27" s="18"/>
      <c r="F27" s="18"/>
      <c r="G27" s="18"/>
    </row>
    <row r="28" spans="1:7">
      <c r="A28" s="103" t="s">
        <v>15</v>
      </c>
      <c r="B28" s="99" t="s">
        <v>32</v>
      </c>
      <c r="C28" t="s">
        <v>69</v>
      </c>
      <c r="D28" t="s">
        <v>34</v>
      </c>
      <c r="E28">
        <f>'Results - 1M SLR'!E2-'Results - 2M SLR'!E36</f>
        <v>1.9000000000000003E-2</v>
      </c>
      <c r="F28">
        <f>'Results - 1M SLR'!F2-'Results - 2M SLR'!F36</f>
        <v>6.3E-2</v>
      </c>
      <c r="G28">
        <f>'Results - 1M SLR'!G2-'Results - 2M SLR'!G36</f>
        <v>-20.099999999999994</v>
      </c>
    </row>
    <row r="29" spans="1:7">
      <c r="A29" s="103"/>
      <c r="B29" s="100"/>
      <c r="C29" s="15" t="s">
        <v>66</v>
      </c>
      <c r="D29" s="15" t="s">
        <v>73</v>
      </c>
      <c r="E29" s="15">
        <f>'Results - 1M SLR'!E3-'Results - 2M SLR'!E37</f>
        <v>0</v>
      </c>
      <c r="F29" s="15">
        <f>'Results - 1M SLR'!F3-'Results - 2M SLR'!F37</f>
        <v>2E-3</v>
      </c>
      <c r="G29" s="15">
        <f>'Results - 1M SLR'!G3-'Results - 2M SLR'!G37</f>
        <v>-44.199999999999989</v>
      </c>
    </row>
    <row r="30" spans="1:7">
      <c r="A30" s="103"/>
      <c r="B30" s="100"/>
      <c r="C30" s="15"/>
      <c r="D30" s="15" t="s">
        <v>74</v>
      </c>
      <c r="E30" s="15">
        <f>'Results - 1M SLR'!E4-'Results - 2M SLR'!E38</f>
        <v>1.9000000000000017E-2</v>
      </c>
      <c r="F30" s="15">
        <f>'Results - 1M SLR'!F4-'Results - 2M SLR'!F38</f>
        <v>-7.0000000000000062E-3</v>
      </c>
      <c r="G30" s="15">
        <f>'Results - 1M SLR'!G4-'Results - 2M SLR'!G38</f>
        <v>9.9999999999999645E-2</v>
      </c>
    </row>
    <row r="31" spans="1:7">
      <c r="A31" s="103"/>
      <c r="B31" s="100"/>
      <c r="C31" t="s">
        <v>75</v>
      </c>
      <c r="D31" t="s">
        <v>0</v>
      </c>
      <c r="E31">
        <f>'Results - 1M SLR'!E5-'Results - 2M SLR'!E39</f>
        <v>-2E-3</v>
      </c>
      <c r="F31">
        <f>'Results - 1M SLR'!F5-'Results - 2M SLR'!F39</f>
        <v>5.000000000000001E-3</v>
      </c>
      <c r="G31">
        <f>'Results - 1M SLR'!G5-'Results - 2M SLR'!G39</f>
        <v>-31.5</v>
      </c>
    </row>
    <row r="32" spans="1:7">
      <c r="A32" s="103"/>
      <c r="B32" s="100"/>
      <c r="D32" t="s">
        <v>67</v>
      </c>
      <c r="E32">
        <f>'Results - 1M SLR'!E6-'Results - 2M SLR'!E40</f>
        <v>-3.0000000000000027E-2</v>
      </c>
      <c r="F32">
        <f>'Results - 1M SLR'!F6-'Results - 2M SLR'!F40</f>
        <v>1.4000000000000012E-2</v>
      </c>
      <c r="G32">
        <f>'Results - 1M SLR'!G6-'Results - 2M SLR'!G40</f>
        <v>-2.3000000000000007</v>
      </c>
    </row>
    <row r="33" spans="1:7">
      <c r="A33" s="103"/>
      <c r="B33" s="100"/>
      <c r="C33" s="15" t="s">
        <v>105</v>
      </c>
      <c r="D33" s="15" t="s">
        <v>73</v>
      </c>
      <c r="E33" s="15">
        <f>'Results - 1M SLR'!E7-'Results - 2M SLR'!E41</f>
        <v>1E-3</v>
      </c>
      <c r="F33" s="15">
        <f>'Results - 1M SLR'!F7-'Results - 2M SLR'!F41</f>
        <v>-1E-3</v>
      </c>
      <c r="G33" s="15">
        <f>'Results - 1M SLR'!G7-'Results - 2M SLR'!G41</f>
        <v>-49.200000000000017</v>
      </c>
    </row>
    <row r="34" spans="1:7">
      <c r="A34" s="103"/>
      <c r="B34" s="100"/>
      <c r="C34" s="15"/>
      <c r="D34" s="15" t="s">
        <v>31</v>
      </c>
      <c r="E34" s="15">
        <f>'Results - 1M SLR'!E8-'Results - 2M SLR'!E42</f>
        <v>1.6000000000000014E-2</v>
      </c>
      <c r="F34" s="15">
        <f>'Results - 1M SLR'!F8-'Results - 2M SLR'!F42</f>
        <v>5.0000000000000044E-3</v>
      </c>
      <c r="G34" s="15">
        <f>'Results - 1M SLR'!G8-'Results - 2M SLR'!G42</f>
        <v>-0.19999999999999996</v>
      </c>
    </row>
    <row r="35" spans="1:7">
      <c r="A35" s="103"/>
      <c r="B35" s="100"/>
      <c r="C35" t="s">
        <v>37</v>
      </c>
      <c r="D35" t="s">
        <v>73</v>
      </c>
      <c r="E35">
        <f>'Results - 1M SLR'!E9-'Results - 2M SLR'!E43</f>
        <v>1.2999999999999998E-2</v>
      </c>
      <c r="F35">
        <f>'Results - 1M SLR'!F9-'Results - 2M SLR'!F43</f>
        <v>1.7000000000000015E-2</v>
      </c>
      <c r="G35">
        <f>'Results - 1M SLR'!G9-'Results - 2M SLR'!G43</f>
        <v>-15.900000000000006</v>
      </c>
    </row>
    <row r="36" spans="1:7">
      <c r="A36" s="103"/>
      <c r="B36" s="100"/>
      <c r="D36" t="s">
        <v>67</v>
      </c>
      <c r="E36">
        <f>'Results - 1M SLR'!E10-'Results - 2M SLR'!E44</f>
        <v>-1.3999999999999999E-2</v>
      </c>
      <c r="F36">
        <f>'Results - 1M SLR'!F10-'Results - 2M SLR'!F44</f>
        <v>2.200000000000002E-2</v>
      </c>
      <c r="G36">
        <f>'Results - 1M SLR'!G10-'Results - 2M SLR'!G44</f>
        <v>-15.5</v>
      </c>
    </row>
    <row r="37" spans="1:7">
      <c r="A37" s="103"/>
      <c r="B37" s="100"/>
      <c r="C37" s="15" t="s">
        <v>38</v>
      </c>
      <c r="D37" s="15" t="s">
        <v>63</v>
      </c>
      <c r="E37" s="15">
        <f>'Results - 1M SLR'!E11-'Results - 2M SLR'!E45</f>
        <v>3.4000000000000002E-2</v>
      </c>
      <c r="F37" s="15">
        <f>'Results - 1M SLR'!F11-'Results - 2M SLR'!F45</f>
        <v>4.5999999999999985E-2</v>
      </c>
      <c r="G37" s="15">
        <f>'Results - 1M SLR'!G11-'Results - 2M SLR'!G45</f>
        <v>-16.100000000000009</v>
      </c>
    </row>
    <row r="38" spans="1:7">
      <c r="A38" s="103"/>
      <c r="B38" s="100"/>
      <c r="C38" s="15"/>
      <c r="D38" s="15" t="s">
        <v>64</v>
      </c>
      <c r="E38" s="15">
        <f>'Results - 1M SLR'!E12-'Results - 2M SLR'!E46</f>
        <v>-6.9999999999999923E-3</v>
      </c>
      <c r="F38" s="15">
        <f>'Results - 1M SLR'!F12-'Results - 2M SLR'!F46</f>
        <v>0</v>
      </c>
      <c r="G38" s="15">
        <f>'Results - 1M SLR'!G12-'Results - 2M SLR'!G46</f>
        <v>-13.799999999999997</v>
      </c>
    </row>
    <row r="39" spans="1:7">
      <c r="A39" s="103"/>
      <c r="B39" s="100"/>
      <c r="C39" t="s">
        <v>39</v>
      </c>
      <c r="D39" t="s">
        <v>73</v>
      </c>
      <c r="E39">
        <f>'Results - 1M SLR'!E13-'Results - 2M SLR'!E47</f>
        <v>1.1999999999999997E-2</v>
      </c>
      <c r="F39">
        <f>'Results - 1M SLR'!F13-'Results - 2M SLR'!F47</f>
        <v>4.0000000000000008E-2</v>
      </c>
      <c r="G39">
        <f>'Results - 1M SLR'!G13-'Results - 2M SLR'!G47</f>
        <v>-19.299999999999997</v>
      </c>
    </row>
    <row r="40" spans="1:7">
      <c r="A40" s="103"/>
      <c r="B40" s="100"/>
      <c r="D40" t="s">
        <v>67</v>
      </c>
      <c r="E40">
        <f>'Results - 1M SLR'!E14-'Results - 2M SLR'!E48</f>
        <v>4.9000000000000002E-2</v>
      </c>
      <c r="F40">
        <f>'Results - 1M SLR'!F14-'Results - 2M SLR'!F48</f>
        <v>7.2999999999999982E-2</v>
      </c>
      <c r="G40">
        <f>'Results - 1M SLR'!G14-'Results - 2M SLR'!G48</f>
        <v>-21.5</v>
      </c>
    </row>
    <row r="41" spans="1:7">
      <c r="A41" s="103"/>
      <c r="B41" s="100"/>
      <c r="C41" s="15" t="s">
        <v>65</v>
      </c>
      <c r="D41" s="15" t="s">
        <v>1</v>
      </c>
      <c r="E41" s="15">
        <f>'Results - 1M SLR'!E15-'Results - 2M SLR'!E49</f>
        <v>-1.0000000000000009E-3</v>
      </c>
      <c r="F41" s="15">
        <f>'Results - 1M SLR'!F15-'Results - 2M SLR'!F49</f>
        <v>1.9000000000000017E-2</v>
      </c>
      <c r="G41" s="15">
        <f>'Results - 1M SLR'!G15-'Results - 2M SLR'!G49</f>
        <v>-13.399999999999991</v>
      </c>
    </row>
    <row r="42" spans="1:7">
      <c r="A42" s="103"/>
      <c r="B42" s="100"/>
      <c r="C42" s="15"/>
      <c r="D42" s="15" t="s">
        <v>127</v>
      </c>
      <c r="E42" s="15">
        <f>'Results - 1M SLR'!E16-'Results - 2M SLR'!E50</f>
        <v>2.6999999999999996E-2</v>
      </c>
      <c r="F42" s="15">
        <f>'Results - 1M SLR'!F16-'Results - 2M SLR'!F50</f>
        <v>3.6000000000000004E-2</v>
      </c>
      <c r="G42" s="15">
        <f>'Results - 1M SLR'!G16-'Results - 2M SLR'!G50</f>
        <v>-19.599999999999994</v>
      </c>
    </row>
    <row r="43" spans="1:7">
      <c r="A43" s="103"/>
      <c r="B43" s="100"/>
      <c r="C43" t="s">
        <v>128</v>
      </c>
      <c r="D43" t="s">
        <v>73</v>
      </c>
      <c r="E43">
        <f>'Results - 1M SLR'!E17-'Results - 2M SLR'!E51</f>
        <v>-1.2000000000000011E-2</v>
      </c>
      <c r="F43">
        <f>'Results - 1M SLR'!F17-'Results - 2M SLR'!F51</f>
        <v>2.3999999999999966E-2</v>
      </c>
      <c r="G43">
        <f>'Results - 1M SLR'!G17-'Results - 2M SLR'!G51</f>
        <v>-14.200000000000003</v>
      </c>
    </row>
    <row r="44" spans="1:7">
      <c r="A44" s="103"/>
      <c r="B44" s="100"/>
      <c r="D44" t="s">
        <v>67</v>
      </c>
      <c r="E44">
        <f>'Results - 1M SLR'!E18-'Results - 2M SLR'!E52</f>
        <v>5.0000000000000001E-3</v>
      </c>
      <c r="F44">
        <f>'Results - 1M SLR'!F18-'Results - 2M SLR'!F52</f>
        <v>2.2000000000000002E-2</v>
      </c>
      <c r="G44">
        <f>'Results - 1M SLR'!G18-'Results - 2M SLR'!G52</f>
        <v>-37.400000000000006</v>
      </c>
    </row>
    <row r="45" spans="1:7">
      <c r="A45" s="103"/>
      <c r="B45" s="100"/>
      <c r="C45" s="15" t="s">
        <v>45</v>
      </c>
      <c r="D45" s="15" t="s">
        <v>73</v>
      </c>
      <c r="E45" s="15">
        <f>'Results - 1M SLR'!E19-'Results - 2M SLR'!E53</f>
        <v>8.9999999999999941E-3</v>
      </c>
      <c r="F45" s="15">
        <f>'Results - 1M SLR'!F19-'Results - 2M SLR'!F53</f>
        <v>4.1000000000000009E-2</v>
      </c>
      <c r="G45" s="15">
        <f>'Results - 1M SLR'!G19-'Results - 2M SLR'!G53</f>
        <v>-18.400000000000006</v>
      </c>
    </row>
    <row r="46" spans="1:7">
      <c r="A46" s="103"/>
      <c r="B46" s="100"/>
      <c r="C46" s="15"/>
      <c r="D46" s="15" t="s">
        <v>67</v>
      </c>
      <c r="E46" s="15">
        <f>'Results - 1M SLR'!E20-'Results - 2M SLR'!E54</f>
        <v>6.0000000000000053E-3</v>
      </c>
      <c r="F46" s="15">
        <f>'Results - 1M SLR'!F20-'Results - 2M SLR'!F54</f>
        <v>3.8999999999999979E-2</v>
      </c>
      <c r="G46" s="15">
        <f>'Results - 1M SLR'!G20-'Results - 2M SLR'!G54</f>
        <v>-17.800000000000011</v>
      </c>
    </row>
    <row r="47" spans="1:7">
      <c r="A47" s="103"/>
      <c r="B47" s="100"/>
      <c r="C47" t="s">
        <v>129</v>
      </c>
      <c r="D47" t="s">
        <v>73</v>
      </c>
      <c r="E47">
        <f>'Results - 1M SLR'!E21-'Results - 2M SLR'!E55</f>
        <v>3.2000000000000001E-2</v>
      </c>
      <c r="F47">
        <f>'Results - 1M SLR'!F21-'Results - 2M SLR'!F55</f>
        <v>4.9999999999999989E-2</v>
      </c>
      <c r="G47">
        <f>'Results - 1M SLR'!G21-'Results - 2M SLR'!G55</f>
        <v>-10.599999999999994</v>
      </c>
    </row>
    <row r="48" spans="1:7">
      <c r="A48" s="103"/>
      <c r="B48" s="100"/>
      <c r="D48" t="s">
        <v>67</v>
      </c>
      <c r="E48">
        <f>'Results - 1M SLR'!E22-'Results - 2M SLR'!E56</f>
        <v>-1.1999999999999997E-2</v>
      </c>
      <c r="F48">
        <f>'Results - 1M SLR'!F22-'Results - 2M SLR'!F56</f>
        <v>9.000000000000008E-3</v>
      </c>
      <c r="G48">
        <f>'Results - 1M SLR'!G22-'Results - 2M SLR'!G56</f>
        <v>-17.600000000000009</v>
      </c>
    </row>
    <row r="49" spans="1:7">
      <c r="A49" s="103"/>
      <c r="B49" s="101" t="s">
        <v>36</v>
      </c>
      <c r="C49" s="15" t="s">
        <v>33</v>
      </c>
      <c r="D49" s="15" t="s">
        <v>73</v>
      </c>
      <c r="E49" s="15">
        <f>'Results - 1M SLR'!E23-'Results - 2M SLR'!E57</f>
        <v>0</v>
      </c>
      <c r="F49" s="15">
        <f>'Results - 1M SLR'!F23-'Results - 2M SLR'!F57</f>
        <v>0</v>
      </c>
      <c r="G49" s="15">
        <f>'Results - 1M SLR'!G23-'Results - 2M SLR'!G57</f>
        <v>-39</v>
      </c>
    </row>
    <row r="50" spans="1:7">
      <c r="A50" s="103"/>
      <c r="B50" s="101"/>
      <c r="C50" s="15"/>
      <c r="D50" s="15" t="s">
        <v>34</v>
      </c>
      <c r="E50" s="15">
        <f>'Results - 1M SLR'!E24-'Results - 2M SLR'!E58</f>
        <v>3.0000000000000001E-3</v>
      </c>
      <c r="F50" s="15">
        <f>'Results - 1M SLR'!F24-'Results - 2M SLR'!F58</f>
        <v>1.3999999999999999E-2</v>
      </c>
      <c r="G50" s="15">
        <f>'Results - 1M SLR'!G24-'Results - 2M SLR'!G58</f>
        <v>-13.799999999999997</v>
      </c>
    </row>
    <row r="51" spans="1:7">
      <c r="A51" s="103"/>
      <c r="B51" s="101"/>
      <c r="C51" s="15"/>
      <c r="D51" s="15" t="s">
        <v>31</v>
      </c>
      <c r="E51" s="15">
        <f>'Results - 1M SLR'!E25-'Results - 2M SLR'!E59</f>
        <v>-2.0000000000000018E-3</v>
      </c>
      <c r="F51" s="15">
        <f>'Results - 1M SLR'!F25-'Results - 2M SLR'!F59</f>
        <v>-1.0000000000000009E-3</v>
      </c>
      <c r="G51" s="15">
        <f>'Results - 1M SLR'!G25-'Results - 2M SLR'!G59</f>
        <v>-2.6999999999999886</v>
      </c>
    </row>
  </sheetData>
  <mergeCells count="6">
    <mergeCell ref="B2:B22"/>
    <mergeCell ref="B23:B25"/>
    <mergeCell ref="B28:B48"/>
    <mergeCell ref="B49:B51"/>
    <mergeCell ref="A2:A25"/>
    <mergeCell ref="A28:A51"/>
  </mergeCells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2" sqref="B2"/>
    </sheetView>
  </sheetViews>
  <sheetFormatPr baseColWidth="10" defaultColWidth="11" defaultRowHeight="13" x14ac:dyDescent="0"/>
  <cols>
    <col min="1" max="1" width="12.85546875" customWidth="1"/>
    <col min="2" max="2" width="26.7109375" style="3" customWidth="1"/>
    <col min="3" max="5" width="14.42578125" style="3" customWidth="1"/>
  </cols>
  <sheetData>
    <row r="1" spans="1:6" ht="39">
      <c r="A1" s="3" t="s">
        <v>62</v>
      </c>
      <c r="B1" s="3" t="s">
        <v>27</v>
      </c>
      <c r="C1" s="3" t="s">
        <v>17</v>
      </c>
      <c r="D1" s="3" t="s">
        <v>18</v>
      </c>
      <c r="E1" s="3" t="s">
        <v>28</v>
      </c>
      <c r="F1" s="3" t="s">
        <v>5</v>
      </c>
    </row>
    <row r="2" spans="1:6">
      <c r="A2">
        <v>6</v>
      </c>
      <c r="B2" s="3" t="s">
        <v>80</v>
      </c>
      <c r="C2" s="3">
        <f>'Results - 2M SLR'!E10-'Results - 2M SLR'!E$2</f>
        <v>0.78200000000000003</v>
      </c>
      <c r="D2" s="3">
        <f>'Results - 2M SLR'!F10-'Results - 2M SLR'!F$2</f>
        <v>0.74099999999999999</v>
      </c>
      <c r="E2" s="3">
        <f>'Results - 2M SLR'!G10-'Results - 2M SLR'!G$2</f>
        <v>-67.900000000000006</v>
      </c>
      <c r="F2">
        <f t="shared" ref="F2:F24" si="0">ABS(C2)</f>
        <v>0.78200000000000003</v>
      </c>
    </row>
    <row r="3" spans="1:6">
      <c r="A3">
        <v>2</v>
      </c>
      <c r="B3" s="3" t="s">
        <v>30</v>
      </c>
      <c r="C3" s="3">
        <f>'Results - 2M SLR'!E4-'Results - 2M SLR'!E$2</f>
        <v>0.64</v>
      </c>
      <c r="D3" s="3">
        <f>'Results - 2M SLR'!F4-'Results - 2M SLR'!F$2</f>
        <v>0.66200000000000003</v>
      </c>
      <c r="E3" s="3">
        <f>'Results - 2M SLR'!G4-'Results - 2M SLR'!G$2</f>
        <v>-62.3</v>
      </c>
      <c r="F3">
        <f t="shared" si="0"/>
        <v>0.64</v>
      </c>
    </row>
    <row r="4" spans="1:6">
      <c r="A4">
        <v>4</v>
      </c>
      <c r="B4" s="3" t="s">
        <v>78</v>
      </c>
      <c r="C4" s="3">
        <f>'Results - 2M SLR'!E8-'Results - 2M SLR'!E$2</f>
        <v>0.502</v>
      </c>
      <c r="D4" s="3">
        <f>'Results - 2M SLR'!F8-'Results - 2M SLR'!F$2</f>
        <v>0.60199999999999998</v>
      </c>
      <c r="E4" s="3">
        <f>'Results - 2M SLR'!G8-'Results - 2M SLR'!G$2</f>
        <v>-58.4</v>
      </c>
      <c r="F4">
        <f t="shared" si="0"/>
        <v>0.502</v>
      </c>
    </row>
    <row r="5" spans="1:6">
      <c r="A5">
        <v>23</v>
      </c>
      <c r="B5" s="3" t="s">
        <v>61</v>
      </c>
      <c r="C5" s="3">
        <f>'Results - 2M SLR'!E33-'Results - 2M SLR'!E$2</f>
        <v>0.14900000000000002</v>
      </c>
      <c r="D5" s="3">
        <f>'Results - 2M SLR'!F33-'Results - 2M SLR'!F$2</f>
        <v>0.20800000000000002</v>
      </c>
      <c r="E5" s="3">
        <f>'Results - 2M SLR'!G33-'Results - 2M SLR'!G$2</f>
        <v>-4.5</v>
      </c>
      <c r="F5">
        <f t="shared" si="0"/>
        <v>0.14900000000000002</v>
      </c>
    </row>
    <row r="6" spans="1:6">
      <c r="A6">
        <v>19</v>
      </c>
      <c r="B6" s="3" t="s">
        <v>51</v>
      </c>
      <c r="C6" s="3">
        <f>'Results - 2M SLR'!E27-'Results - 2M SLR'!E$2</f>
        <v>4.9000000000000002E-2</v>
      </c>
      <c r="D6" s="3">
        <f>'Results - 2M SLR'!F27-'Results - 2M SLR'!F$2</f>
        <v>8.0000000000000016E-2</v>
      </c>
      <c r="E6" s="3">
        <f>'Results - 2M SLR'!G27-'Results - 2M SLR'!G$2</f>
        <v>-12.799999999999997</v>
      </c>
      <c r="F6">
        <f t="shared" si="0"/>
        <v>4.9000000000000002E-2</v>
      </c>
    </row>
    <row r="7" spans="1:6">
      <c r="A7">
        <v>15</v>
      </c>
      <c r="B7" s="3" t="s">
        <v>89</v>
      </c>
      <c r="C7" s="3">
        <f>'Results - 2M SLR'!E21-'Results - 2M SLR'!E$2</f>
        <v>6.9999999999999993E-2</v>
      </c>
      <c r="D7" s="3">
        <f>'Results - 2M SLR'!F21-'Results - 2M SLR'!F$2</f>
        <v>0.10699999999999998</v>
      </c>
      <c r="E7" s="3">
        <f>'Results - 2M SLR'!G21-'Results - 2M SLR'!G$2</f>
        <v>-13.299999999999997</v>
      </c>
      <c r="F7">
        <f t="shared" si="0"/>
        <v>6.9999999999999993E-2</v>
      </c>
    </row>
    <row r="8" spans="1:6" ht="26">
      <c r="A8">
        <v>22</v>
      </c>
      <c r="B8" s="3" t="s">
        <v>60</v>
      </c>
      <c r="C8" s="3">
        <f>'Results - 2M SLR'!E32-'Results - 2M SLR'!E$2</f>
        <v>-9.4E-2</v>
      </c>
      <c r="D8" s="3">
        <f>'Results - 2M SLR'!F32-'Results - 2M SLR'!F$2</f>
        <v>-0.184</v>
      </c>
      <c r="E8" s="3">
        <f>'Results - 2M SLR'!G32-'Results - 2M SLR'!G$2</f>
        <v>32.799999999999997</v>
      </c>
      <c r="F8">
        <f t="shared" si="0"/>
        <v>9.4E-2</v>
      </c>
    </row>
    <row r="9" spans="1:6">
      <c r="A9">
        <v>13</v>
      </c>
      <c r="B9" s="7" t="s">
        <v>87</v>
      </c>
      <c r="C9" s="7">
        <f>'Results - 2M SLR'!E19-'Results - 2M SLR'!E$2</f>
        <v>1.0999999999999996E-2</v>
      </c>
      <c r="D9" s="7">
        <f>'Results - 2M SLR'!F19-'Results - 2M SLR'!F$2</f>
        <v>5.3999999999999992E-2</v>
      </c>
      <c r="E9" s="7">
        <f>'Results - 2M SLR'!G19-'Results - 2M SLR'!G$2</f>
        <v>-14.399999999999999</v>
      </c>
      <c r="F9">
        <f t="shared" si="0"/>
        <v>1.0999999999999996E-2</v>
      </c>
    </row>
    <row r="10" spans="1:6">
      <c r="A10">
        <v>17</v>
      </c>
      <c r="B10" s="3" t="s">
        <v>49</v>
      </c>
      <c r="C10" s="3">
        <f>'Results - 2M SLR'!E25-'Results - 2M SLR'!E$2</f>
        <v>-1.9000000000000003E-2</v>
      </c>
      <c r="D10" s="3">
        <f>'Results - 2M SLR'!F25-'Results - 2M SLR'!F$2</f>
        <v>-8.0000000000000071E-3</v>
      </c>
      <c r="E10" s="3">
        <f>'Results - 2M SLR'!G25-'Results - 2M SLR'!G$2</f>
        <v>4.4000000000000057</v>
      </c>
      <c r="F10">
        <f t="shared" si="0"/>
        <v>1.9000000000000003E-2</v>
      </c>
    </row>
    <row r="11" spans="1:6">
      <c r="A11">
        <v>12</v>
      </c>
      <c r="B11" s="3" t="s">
        <v>86</v>
      </c>
      <c r="C11" s="3">
        <f>'Results - 2M SLR'!E18-'Results - 2M SLR'!E$2</f>
        <v>4.0000000000000036E-3</v>
      </c>
      <c r="D11" s="3">
        <f>'Results - 2M SLR'!F18-'Results - 2M SLR'!F$2</f>
        <v>1.8000000000000016E-2</v>
      </c>
      <c r="E11" s="3">
        <f>'Results - 2M SLR'!G18-'Results - 2M SLR'!G$2</f>
        <v>-9.9999999999994316E-2</v>
      </c>
      <c r="F11">
        <f t="shared" si="0"/>
        <v>4.0000000000000036E-3</v>
      </c>
    </row>
    <row r="12" spans="1:6">
      <c r="A12">
        <v>11</v>
      </c>
      <c r="B12" s="3" t="s">
        <v>85</v>
      </c>
      <c r="C12" s="3">
        <f>'Results - 2M SLR'!E17-'Results - 2M SLR'!E$2</f>
        <v>-3.0000000000000027E-3</v>
      </c>
      <c r="D12" s="3">
        <f>'Results - 2M SLR'!F17-'Results - 2M SLR'!F$2</f>
        <v>2.1000000000000019E-2</v>
      </c>
      <c r="E12" s="3">
        <f>'Results - 2M SLR'!G17-'Results - 2M SLR'!G$2</f>
        <v>-2.7000000000000028</v>
      </c>
      <c r="F12">
        <f t="shared" si="0"/>
        <v>3.0000000000000027E-3</v>
      </c>
    </row>
    <row r="13" spans="1:6">
      <c r="A13">
        <v>8</v>
      </c>
      <c r="B13" s="3" t="s">
        <v>82</v>
      </c>
      <c r="C13" s="3">
        <f>'Results - 2M SLR'!E14-'Results - 2M SLR'!E$2</f>
        <v>8.0000000000000071E-3</v>
      </c>
      <c r="D13" s="3">
        <f>'Results - 2M SLR'!F14-'Results - 2M SLR'!F$2</f>
        <v>-7.0000000000000062E-3</v>
      </c>
      <c r="E13" s="3">
        <f>'Results - 2M SLR'!G14-'Results - 2M SLR'!G$2</f>
        <v>0.40000000000000568</v>
      </c>
      <c r="F13">
        <f t="shared" si="0"/>
        <v>8.0000000000000071E-3</v>
      </c>
    </row>
    <row r="14" spans="1:6">
      <c r="A14">
        <v>10</v>
      </c>
      <c r="B14" s="3" t="s">
        <v>84</v>
      </c>
      <c r="C14" s="3">
        <f>'Results - 2M SLR'!E16-'Results - 2M SLR'!E$2</f>
        <v>4.0000000000000036E-3</v>
      </c>
      <c r="D14" s="3">
        <f>'Results - 2M SLR'!F16-'Results - 2M SLR'!F$2</f>
        <v>1.2000000000000011E-2</v>
      </c>
      <c r="E14" s="3">
        <f>'Results - 2M SLR'!G16-'Results - 2M SLR'!G$2</f>
        <v>4.7999999999999972</v>
      </c>
      <c r="F14">
        <f t="shared" si="0"/>
        <v>4.0000000000000036E-3</v>
      </c>
    </row>
    <row r="15" spans="1:6">
      <c r="A15">
        <v>7</v>
      </c>
      <c r="B15" s="3" t="s">
        <v>81</v>
      </c>
      <c r="C15" s="3">
        <f>'Results - 2M SLR'!E13-'Results - 2M SLR'!E$2</f>
        <v>-1.4999999999999999E-2</v>
      </c>
      <c r="D15" s="3">
        <f>'Results - 2M SLR'!F13-'Results - 2M SLR'!F$2</f>
        <v>-1.4999999999999986E-2</v>
      </c>
      <c r="E15" s="3">
        <f>'Results - 2M SLR'!G13-'Results - 2M SLR'!G$2</f>
        <v>4.5999999999999943</v>
      </c>
      <c r="F15">
        <f t="shared" si="0"/>
        <v>1.4999999999999999E-2</v>
      </c>
    </row>
    <row r="16" spans="1:6">
      <c r="A16">
        <v>18</v>
      </c>
      <c r="B16" s="3" t="s">
        <v>50</v>
      </c>
      <c r="C16" s="3">
        <f>'Results - 2M SLR'!E26-'Results - 2M SLR'!E$2</f>
        <v>-9.999999999999995E-3</v>
      </c>
      <c r="D16" s="3">
        <f>'Results - 2M SLR'!F26-'Results - 2M SLR'!F$2</f>
        <v>1.0000000000000009E-3</v>
      </c>
      <c r="E16" s="3">
        <f>'Results - 2M SLR'!G26-'Results - 2M SLR'!G$2</f>
        <v>3.0999999999999943</v>
      </c>
      <c r="F16">
        <f t="shared" si="0"/>
        <v>9.999999999999995E-3</v>
      </c>
    </row>
    <row r="17" spans="1:6">
      <c r="A17">
        <v>9</v>
      </c>
      <c r="B17" s="3" t="s">
        <v>83</v>
      </c>
      <c r="C17" s="3">
        <f>'Results - 2M SLR'!E15-'Results - 2M SLR'!E$2</f>
        <v>-1.9000000000000003E-2</v>
      </c>
      <c r="D17" s="3">
        <f>'Results - 2M SLR'!F15-'Results - 2M SLR'!F$2</f>
        <v>-2.5999999999999995E-2</v>
      </c>
      <c r="E17" s="3">
        <f>'Results - 2M SLR'!G15-'Results - 2M SLR'!G$2</f>
        <v>4.5</v>
      </c>
      <c r="F17">
        <f t="shared" si="0"/>
        <v>1.9000000000000003E-2</v>
      </c>
    </row>
    <row r="18" spans="1:6">
      <c r="A18">
        <v>14</v>
      </c>
      <c r="B18" s="7" t="s">
        <v>88</v>
      </c>
      <c r="C18" s="7">
        <f>'Results - 2M SLR'!E20-'Results - 2M SLR'!E$2</f>
        <v>-2.0000000000000004E-2</v>
      </c>
      <c r="D18" s="7">
        <f>'Results - 2M SLR'!F20-'Results - 2M SLR'!F$2</f>
        <v>-0.03</v>
      </c>
      <c r="E18" s="7">
        <f>'Results - 2M SLR'!G20-'Results - 2M SLR'!G$2</f>
        <v>18.299999999999997</v>
      </c>
      <c r="F18">
        <f t="shared" si="0"/>
        <v>2.0000000000000004E-2</v>
      </c>
    </row>
    <row r="19" spans="1:6">
      <c r="A19">
        <v>20</v>
      </c>
      <c r="B19" s="3" t="s">
        <v>52</v>
      </c>
      <c r="C19" s="3">
        <f>'Results - 2M SLR'!E28-'Results - 2M SLR'!E$2</f>
        <v>-4.0999999999999995E-2</v>
      </c>
      <c r="D19" s="3">
        <f>'Results - 2M SLR'!F28-'Results - 2M SLR'!F$2</f>
        <v>-9.8000000000000004E-2</v>
      </c>
      <c r="E19" s="3">
        <f>'Results - 2M SLR'!G28-'Results - 2M SLR'!G$2</f>
        <v>28.200000000000003</v>
      </c>
      <c r="F19">
        <f t="shared" si="0"/>
        <v>4.0999999999999995E-2</v>
      </c>
    </row>
    <row r="20" spans="1:6">
      <c r="A20">
        <v>16</v>
      </c>
      <c r="B20" s="3" t="s">
        <v>48</v>
      </c>
      <c r="C20" s="3">
        <f>'Results - 2M SLR'!E22-'Results - 2M SLR'!E$2</f>
        <v>-9.4E-2</v>
      </c>
      <c r="D20" s="3">
        <f>'Results - 2M SLR'!F22-'Results - 2M SLR'!F$2</f>
        <v>-0.20499999999999999</v>
      </c>
      <c r="E20" s="3">
        <f>'Results - 2M SLR'!G22-'Results - 2M SLR'!G$2</f>
        <v>73.599999999999994</v>
      </c>
      <c r="F20">
        <f t="shared" si="0"/>
        <v>9.4E-2</v>
      </c>
    </row>
    <row r="21" spans="1:6">
      <c r="A21">
        <v>3</v>
      </c>
      <c r="B21" s="3" t="s">
        <v>76</v>
      </c>
      <c r="C21" s="3">
        <f>'Results - 2M SLR'!E7-'Results - 2M SLR'!E$2</f>
        <v>-0.10299999999999999</v>
      </c>
      <c r="D21" s="3">
        <f>'Results - 2M SLR'!F7-'Results - 2M SLR'!F$2</f>
        <v>-0.214</v>
      </c>
      <c r="E21" s="3">
        <f>'Results - 2M SLR'!G7-'Results - 2M SLR'!G$2</f>
        <v>75.699999999999989</v>
      </c>
      <c r="F21">
        <f t="shared" si="0"/>
        <v>0.10299999999999999</v>
      </c>
    </row>
    <row r="22" spans="1:6">
      <c r="A22">
        <v>1</v>
      </c>
      <c r="B22" s="3" t="s">
        <v>29</v>
      </c>
      <c r="C22" s="3">
        <f>'Results - 2M SLR'!E3-'Results - 2M SLR'!E$2</f>
        <v>-0.108</v>
      </c>
      <c r="D22" s="3">
        <f>'Results - 2M SLR'!F3-'Results - 2M SLR'!F$2</f>
        <v>-0.24199999999999999</v>
      </c>
      <c r="E22" s="3">
        <f>'Results - 2M SLR'!G3-'Results - 2M SLR'!G$2</f>
        <v>120.80000000000001</v>
      </c>
      <c r="F22">
        <f t="shared" si="0"/>
        <v>0.108</v>
      </c>
    </row>
    <row r="23" spans="1:6">
      <c r="A23">
        <v>5</v>
      </c>
      <c r="B23" s="3" t="s">
        <v>79</v>
      </c>
      <c r="C23" s="3">
        <f>'Results - 2M SLR'!E9-'Results - 2M SLR'!E$2</f>
        <v>-0.108</v>
      </c>
      <c r="D23" s="3">
        <f>'Results - 2M SLR'!F9-'Results - 2M SLR'!F$2</f>
        <v>-0.24</v>
      </c>
      <c r="E23" s="3">
        <f>'Results - 2M SLR'!G9-'Results - 2M SLR'!G$2</f>
        <v>116.30000000000001</v>
      </c>
      <c r="F23">
        <f t="shared" si="0"/>
        <v>0.108</v>
      </c>
    </row>
    <row r="24" spans="1:6">
      <c r="A24">
        <v>21</v>
      </c>
      <c r="B24" s="3" t="s">
        <v>59</v>
      </c>
      <c r="C24" s="3">
        <f>'Results - 2M SLR'!E31-'Results - 2M SLR'!E$2</f>
        <v>-0.108</v>
      </c>
      <c r="D24" s="3">
        <f>'Results - 2M SLR'!F31-'Results - 2M SLR'!F$2</f>
        <v>-0.24399999999999999</v>
      </c>
      <c r="E24" s="3">
        <f>'Results - 2M SLR'!G31-'Results - 2M SLR'!G$2</f>
        <v>94.300000000000011</v>
      </c>
      <c r="F24">
        <f t="shared" si="0"/>
        <v>0.108</v>
      </c>
    </row>
  </sheetData>
  <sortState ref="A2:F24">
    <sortCondition descending="1" ref="C3:C24"/>
  </sortSt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</vt:lpstr>
      <vt:lpstr>Parameter Estimates</vt:lpstr>
      <vt:lpstr>Results - 1M SLR</vt:lpstr>
      <vt:lpstr>Results - 2M SLR</vt:lpstr>
      <vt:lpstr>Sensitivity</vt:lpstr>
      <vt:lpstr>CC_vs_NoCC</vt:lpstr>
      <vt:lpstr>Diff_CC</vt:lpstr>
    </vt:vector>
  </TitlesOfParts>
  <Company>SUNY at Stony Brook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Aiello-Lammens</dc:creator>
  <cp:lastModifiedBy>MATTHEW AIELLO-LAMMENS</cp:lastModifiedBy>
  <dcterms:created xsi:type="dcterms:W3CDTF">2010-06-30T03:01:11Z</dcterms:created>
  <dcterms:modified xsi:type="dcterms:W3CDTF">2012-12-29T19:34:00Z</dcterms:modified>
</cp:coreProperties>
</file>