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15600" windowHeight="7995" activeTab="2"/>
  </bookViews>
  <sheets>
    <sheet name="Calc" sheetId="5" r:id="rId1"/>
    <sheet name="He 2" sheetId="4" r:id="rId2"/>
    <sheet name="He Spectrum Database" sheetId="3" r:id="rId3"/>
  </sheets>
  <calcPr calcId="125725"/>
</workbook>
</file>

<file path=xl/calcChain.xml><?xml version="1.0" encoding="utf-8"?>
<calcChain xmlns="http://schemas.openxmlformats.org/spreadsheetml/2006/main">
  <c r="E20" i="5"/>
  <c r="E19"/>
  <c r="M12" i="4"/>
  <c r="M13"/>
  <c r="M14"/>
  <c r="M15"/>
  <c r="M16"/>
  <c r="M17"/>
  <c r="C22"/>
  <c r="E22"/>
  <c r="F22" s="1"/>
  <c r="F21"/>
  <c r="E21"/>
  <c r="H11"/>
  <c r="D22" s="1"/>
  <c r="E17"/>
  <c r="E18"/>
  <c r="E19"/>
  <c r="E20"/>
  <c r="E16"/>
  <c r="G8"/>
  <c r="D16"/>
  <c r="G11"/>
  <c r="C17"/>
  <c r="C18"/>
  <c r="C19"/>
  <c r="C16"/>
  <c r="E18" i="5"/>
  <c r="E17"/>
  <c r="E7"/>
  <c r="H7"/>
  <c r="I7" s="1"/>
  <c r="H8"/>
  <c r="I8" s="1"/>
  <c r="F8"/>
  <c r="E8"/>
  <c r="F7"/>
  <c r="J7" s="1"/>
  <c r="I11" i="4" l="1"/>
  <c r="G7" i="5"/>
  <c r="J8"/>
  <c r="J9" s="1"/>
  <c r="G8"/>
  <c r="L10" i="4"/>
  <c r="G9"/>
  <c r="C20" s="1"/>
  <c r="H9"/>
  <c r="D20" s="1"/>
  <c r="H10"/>
  <c r="D21" s="1"/>
  <c r="H8"/>
  <c r="D19" s="1"/>
  <c r="G10"/>
  <c r="C21" s="1"/>
  <c r="G7"/>
  <c r="H7"/>
  <c r="D18" s="1"/>
  <c r="G6"/>
  <c r="I6" s="1"/>
  <c r="H6"/>
  <c r="D17" s="1"/>
  <c r="H5"/>
  <c r="G5"/>
  <c r="O2"/>
  <c r="O5" s="1"/>
  <c r="O3"/>
  <c r="O4"/>
  <c r="F20" l="1"/>
  <c r="I7"/>
  <c r="F19"/>
  <c r="I8"/>
  <c r="I5"/>
  <c r="I9"/>
  <c r="I10"/>
  <c r="F16"/>
  <c r="M11" s="1"/>
  <c r="F17"/>
  <c r="F18" l="1"/>
</calcChain>
</file>

<file path=xl/sharedStrings.xml><?xml version="1.0" encoding="utf-8"?>
<sst xmlns="http://schemas.openxmlformats.org/spreadsheetml/2006/main" count="926" uniqueCount="127">
  <si>
    <t>Na first order</t>
  </si>
  <si>
    <t>phi zero</t>
  </si>
  <si>
    <t>phi L</t>
  </si>
  <si>
    <t>phi R</t>
  </si>
  <si>
    <t>theta L</t>
  </si>
  <si>
    <t>theta R</t>
  </si>
  <si>
    <t>deviation</t>
  </si>
  <si>
    <t>theta L1</t>
  </si>
  <si>
    <t>phi 2</t>
  </si>
  <si>
    <t>phi 1</t>
  </si>
  <si>
    <t>.05 minutes</t>
  </si>
  <si>
    <t>average</t>
  </si>
  <si>
    <t>Color</t>
  </si>
  <si>
    <t>Blue</t>
  </si>
  <si>
    <t>Green 1</t>
  </si>
  <si>
    <t>Correction</t>
  </si>
  <si>
    <t>Deg</t>
  </si>
  <si>
    <t>Minutes</t>
  </si>
  <si>
    <t>Yellow</t>
  </si>
  <si>
    <t>Green 2</t>
  </si>
  <si>
    <t>Violet</t>
  </si>
  <si>
    <t>Theta L</t>
  </si>
  <si>
    <t>Theta R</t>
  </si>
  <si>
    <t>Lambda</t>
  </si>
  <si>
    <t>Lamda</t>
  </si>
  <si>
    <t>Observations</t>
  </si>
  <si>
    <t>Theory</t>
  </si>
  <si>
    <t>Error</t>
  </si>
  <si>
    <t>2p and 2d Triplets</t>
  </si>
  <si>
    <t>Classification</t>
  </si>
  <si>
    <t>λ (Å)</t>
  </si>
  <si>
    <t>Terms</t>
  </si>
  <si>
    <t>All were measure on the right</t>
  </si>
  <si>
    <t>Average Theta</t>
  </si>
  <si>
    <t>φ0</t>
  </si>
  <si>
    <r>
      <rPr>
        <sz val="11"/>
        <color theme="1"/>
        <rFont val="Calibri"/>
        <family val="2"/>
      </rPr>
      <t>φ</t>
    </r>
    <r>
      <rPr>
        <sz val="11"/>
        <color theme="1"/>
        <rFont val="Calibri"/>
        <family val="2"/>
        <scheme val="minor"/>
      </rPr>
      <t>R (first)</t>
    </r>
  </si>
  <si>
    <t>φL (second)</t>
  </si>
  <si>
    <t>θL</t>
  </si>
  <si>
    <t>θR</t>
  </si>
  <si>
    <t>θ average</t>
  </si>
  <si>
    <t>D</t>
  </si>
  <si>
    <t>Average D =</t>
  </si>
  <si>
    <t>Green</t>
  </si>
  <si>
    <t>Na Second order</t>
  </si>
  <si>
    <t>Red 1</t>
  </si>
  <si>
    <t>Red 2</t>
  </si>
  <si>
    <t>N order</t>
  </si>
  <si>
    <t> Observed </t>
  </si>
  <si>
    <t> Ritz </t>
  </si>
  <si>
    <t>10*</t>
  </si>
  <si>
    <t>1s2p</t>
  </si>
  <si>
    <t>2p2</t>
  </si>
  <si>
    <t>3P°</t>
  </si>
  <si>
    <t>3P</t>
  </si>
  <si>
    <t>0,1,2</t>
  </si>
  <si>
    <t>1s2</t>
  </si>
  <si>
    <t>1s15p</t>
  </si>
  <si>
    <t>1S</t>
  </si>
  <si>
    <t>1P°</t>
  </si>
  <si>
    <t>1s14p</t>
  </si>
  <si>
    <t>1s13p</t>
  </si>
  <si>
    <t>1s12p</t>
  </si>
  <si>
    <t>1s11p</t>
  </si>
  <si>
    <t>1s10p</t>
  </si>
  <si>
    <t>1s9p</t>
  </si>
  <si>
    <t>1s8p</t>
  </si>
  <si>
    <t>1s7p</t>
  </si>
  <si>
    <t>M2</t>
  </si>
  <si>
    <t>1s6p</t>
  </si>
  <si>
    <t>1s6d</t>
  </si>
  <si>
    <t>1D</t>
  </si>
  <si>
    <t>E2</t>
  </si>
  <si>
    <t>1s5p</t>
  </si>
  <si>
    <t>1s5d</t>
  </si>
  <si>
    <t>1s4p</t>
  </si>
  <si>
    <t>1s4d</t>
  </si>
  <si>
    <t>1s3p</t>
  </si>
  <si>
    <t>1s3d</t>
  </si>
  <si>
    <t>1s2s</t>
  </si>
  <si>
    <t>3S</t>
  </si>
  <si>
    <t>M1</t>
  </si>
  <si>
    <t>2s2p</t>
  </si>
  <si>
    <t>2p3p</t>
  </si>
  <si>
    <t>3D</t>
  </si>
  <si>
    <t>1,2,3</t>
  </si>
  <si>
    <t>1*</t>
  </si>
  <si>
    <t>2*</t>
  </si>
  <si>
    <t>2p3d</t>
  </si>
  <si>
    <t>4*</t>
  </si>
  <si>
    <t>3D°</t>
  </si>
  <si>
    <t>20*</t>
  </si>
  <si>
    <t>1s10d</t>
  </si>
  <si>
    <t>0*</t>
  </si>
  <si>
    <t>1s10s</t>
  </si>
  <si>
    <t>1s9d</t>
  </si>
  <si>
    <t>1s9s</t>
  </si>
  <si>
    <t>1s8d</t>
  </si>
  <si>
    <t>1s8s</t>
  </si>
  <si>
    <t>3*</t>
  </si>
  <si>
    <t>1s7d</t>
  </si>
  <si>
    <t>1s7s</t>
  </si>
  <si>
    <t>1s6s</t>
  </si>
  <si>
    <t>500*</t>
  </si>
  <si>
    <t>50*</t>
  </si>
  <si>
    <t>12*</t>
  </si>
  <si>
    <t>1s5s</t>
  </si>
  <si>
    <t>200*</t>
  </si>
  <si>
    <t>30*</t>
  </si>
  <si>
    <t>1s4s</t>
  </si>
  <si>
    <t>1s4f</t>
  </si>
  <si>
    <t>1F°</t>
  </si>
  <si>
    <t>1s3s</t>
  </si>
  <si>
    <t> Aki</t>
  </si>
  <si>
    <t> (s-1) </t>
  </si>
  <si>
    <t> Ji </t>
  </si>
  <si>
    <t> Jk </t>
  </si>
  <si>
    <t>  Ei (eV) </t>
  </si>
  <si>
    <t>  Ek (eV) </t>
  </si>
  <si>
    <t>Energy Level (eV)</t>
  </si>
  <si>
    <t> Relative Intensity</t>
  </si>
  <si>
    <r>
      <t> Transition 1/</t>
    </r>
    <r>
      <rPr>
        <sz val="11"/>
        <color theme="1"/>
        <rFont val="Calibri"/>
        <family val="2"/>
      </rPr>
      <t>λ  (cm-1) </t>
    </r>
  </si>
  <si>
    <t>Wavelength (Vac. Å)</t>
  </si>
  <si>
    <t> Electron Configurations </t>
  </si>
  <si>
    <t>Orbital Terms </t>
  </si>
  <si>
    <t>Angular Momentum</t>
  </si>
  <si>
    <t>Transition Type</t>
  </si>
  <si>
    <t>Allowed</t>
  </si>
</sst>
</file>

<file path=xl/styles.xml><?xml version="1.0" encoding="utf-8"?>
<styleSheet xmlns="http://schemas.openxmlformats.org/spreadsheetml/2006/main">
  <numFmts count="4">
    <numFmt numFmtId="164" formatCode="0.0"/>
    <numFmt numFmtId="165" formatCode="0.00000"/>
    <numFmt numFmtId="166" formatCode="0.000"/>
    <numFmt numFmtId="167" formatCode="0.000E+00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/>
    <xf numFmtId="2" fontId="0" fillId="0" borderId="0" xfId="0" applyNumberFormat="1"/>
    <xf numFmtId="0" fontId="1" fillId="0" borderId="0" xfId="0" applyFont="1"/>
    <xf numFmtId="1" fontId="0" fillId="0" borderId="0" xfId="0" applyNumberFormat="1" applyAlignment="1">
      <alignment horizontal="left" indent="7"/>
    </xf>
    <xf numFmtId="0" fontId="0" fillId="0" borderId="1" xfId="0" applyBorder="1"/>
    <xf numFmtId="0" fontId="2" fillId="0" borderId="1" xfId="0" applyFont="1" applyBorder="1" applyAlignment="1">
      <alignment horizontal="center"/>
    </xf>
    <xf numFmtId="164" fontId="0" fillId="0" borderId="1" xfId="0" applyNumberFormat="1" applyBorder="1"/>
    <xf numFmtId="11" fontId="0" fillId="0" borderId="1" xfId="0" applyNumberFormat="1" applyBorder="1"/>
    <xf numFmtId="1" fontId="0" fillId="0" borderId="1" xfId="0" applyNumberFormat="1" applyBorder="1" applyAlignment="1">
      <alignment horizontal="left" indent="4"/>
    </xf>
    <xf numFmtId="0" fontId="0" fillId="0" borderId="0" xfId="0" applyAlignment="1">
      <alignment horizontal="center"/>
    </xf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11" fontId="0" fillId="0" borderId="0" xfId="0" applyNumberFormat="1"/>
    <xf numFmtId="11" fontId="3" fillId="0" borderId="0" xfId="0" applyNumberFormat="1" applyFont="1"/>
    <xf numFmtId="165" fontId="0" fillId="0" borderId="0" xfId="0" applyNumberFormat="1"/>
    <xf numFmtId="166" fontId="0" fillId="0" borderId="0" xfId="0" applyNumberFormat="1"/>
    <xf numFmtId="0" fontId="3" fillId="0" borderId="0" xfId="0" applyFont="1" applyAlignment="1"/>
    <xf numFmtId="0" fontId="4" fillId="0" borderId="0" xfId="0" applyFont="1"/>
    <xf numFmtId="0" fontId="5" fillId="0" borderId="0" xfId="0" applyFont="1" applyAlignment="1">
      <alignment horizontal="center"/>
    </xf>
    <xf numFmtId="0" fontId="4" fillId="0" borderId="1" xfId="0" applyFont="1" applyBorder="1"/>
    <xf numFmtId="1" fontId="4" fillId="0" borderId="0" xfId="0" applyNumberFormat="1" applyFont="1"/>
    <xf numFmtId="167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righ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20"/>
  <sheetViews>
    <sheetView workbookViewId="0">
      <selection activeCell="E21" sqref="E21"/>
    </sheetView>
  </sheetViews>
  <sheetFormatPr defaultRowHeight="15"/>
  <cols>
    <col min="5" max="5" width="9.85546875" customWidth="1"/>
    <col min="7" max="7" width="9.85546875" customWidth="1"/>
    <col min="8" max="8" width="14.42578125" customWidth="1"/>
    <col min="9" max="9" width="12.140625" customWidth="1"/>
    <col min="10" max="10" width="12" bestFit="1" customWidth="1"/>
    <col min="12" max="12" width="16.140625" customWidth="1"/>
  </cols>
  <sheetData>
    <row r="1" spans="1:12">
      <c r="A1" s="25" t="s">
        <v>0</v>
      </c>
      <c r="B1" s="25"/>
      <c r="C1" s="25"/>
      <c r="D1" s="25"/>
      <c r="E1" s="25"/>
      <c r="F1" s="25"/>
      <c r="G1" s="25"/>
      <c r="H1" s="25"/>
      <c r="I1" s="25"/>
      <c r="J1" s="25"/>
      <c r="K1" s="25"/>
    </row>
    <row r="2" spans="1:12">
      <c r="A2" s="11" t="s">
        <v>34</v>
      </c>
      <c r="B2">
        <v>213.5</v>
      </c>
      <c r="C2">
        <v>13</v>
      </c>
    </row>
    <row r="4" spans="1:12">
      <c r="G4" s="25" t="s">
        <v>39</v>
      </c>
      <c r="H4" s="25"/>
    </row>
    <row r="5" spans="1:12">
      <c r="A5" s="26" t="s">
        <v>36</v>
      </c>
      <c r="B5" s="25"/>
      <c r="C5" s="25" t="s">
        <v>35</v>
      </c>
      <c r="D5" s="25"/>
      <c r="E5" t="s">
        <v>37</v>
      </c>
      <c r="F5" t="s">
        <v>38</v>
      </c>
      <c r="G5" s="12" t="s">
        <v>6</v>
      </c>
      <c r="H5" t="s">
        <v>33</v>
      </c>
      <c r="I5" t="s">
        <v>15</v>
      </c>
      <c r="J5" s="25" t="s">
        <v>40</v>
      </c>
    </row>
    <row r="6" spans="1:12">
      <c r="A6" s="10" t="s">
        <v>16</v>
      </c>
      <c r="B6" s="10" t="s">
        <v>17</v>
      </c>
      <c r="C6" s="10" t="s">
        <v>16</v>
      </c>
      <c r="D6" s="10" t="s">
        <v>17</v>
      </c>
      <c r="E6" s="10" t="s">
        <v>16</v>
      </c>
      <c r="F6" s="10" t="s">
        <v>16</v>
      </c>
      <c r="G6" s="13" t="s">
        <v>16</v>
      </c>
      <c r="H6" s="10" t="s">
        <v>16</v>
      </c>
      <c r="I6" s="10" t="s">
        <v>16</v>
      </c>
      <c r="J6" s="25"/>
    </row>
    <row r="7" spans="1:12">
      <c r="A7">
        <v>234.5</v>
      </c>
      <c r="B7">
        <v>3</v>
      </c>
      <c r="C7">
        <v>192.5</v>
      </c>
      <c r="D7">
        <v>25</v>
      </c>
      <c r="E7">
        <f>A7+(B7/60)-($B$2+($C$2/60))</f>
        <v>20.833333333333343</v>
      </c>
      <c r="F7">
        <f>ABS(C7+(D7/60)-($B$2+($C$2/60)))</f>
        <v>20.800000000000011</v>
      </c>
      <c r="G7" s="12">
        <f>STDEV(E7:F7)</f>
        <v>2.3570226039550245E-2</v>
      </c>
      <c r="H7">
        <f>(A7-C7)/2</f>
        <v>21</v>
      </c>
      <c r="I7">
        <f>234+H7</f>
        <v>255</v>
      </c>
      <c r="J7" s="15">
        <f>(5893*10^-10)/(1/2*(SIN(RADIANS(E7))+SIN(RADIANS(F7))))</f>
        <v>1.6582303080679453E-6</v>
      </c>
      <c r="K7" t="s">
        <v>13</v>
      </c>
    </row>
    <row r="8" spans="1:12">
      <c r="A8">
        <v>259</v>
      </c>
      <c r="B8">
        <v>0</v>
      </c>
      <c r="C8">
        <v>168</v>
      </c>
      <c r="D8">
        <v>10</v>
      </c>
      <c r="E8">
        <f>A8+(B8/60)-($B$2+($C$2/60))</f>
        <v>45.283333333333331</v>
      </c>
      <c r="F8">
        <f>ABS(C8+(D8/60)-($B$2+($C$2/60)))</f>
        <v>45.550000000000011</v>
      </c>
      <c r="G8">
        <f>STDEV(E8:F8)</f>
        <v>0.18856180831642205</v>
      </c>
      <c r="H8">
        <f>(A8-C8)/2</f>
        <v>45.5</v>
      </c>
      <c r="I8">
        <f>234+H8</f>
        <v>279.5</v>
      </c>
      <c r="J8" s="14">
        <f>(5893*10^-10)/(1/2*(SIN(RADIANS(E8))+SIN(RADIANS(F8))))</f>
        <v>8.2740319461326229E-7</v>
      </c>
      <c r="K8" s="1" t="s">
        <v>42</v>
      </c>
      <c r="L8" s="1"/>
    </row>
    <row r="9" spans="1:12">
      <c r="I9" s="12" t="s">
        <v>41</v>
      </c>
      <c r="J9" s="14">
        <f>AVERAGE(J7:J8)</f>
        <v>1.2428167513406039E-6</v>
      </c>
      <c r="K9" s="1"/>
      <c r="L9" s="1"/>
    </row>
    <row r="10" spans="1:12">
      <c r="K10" s="25"/>
      <c r="L10" s="25"/>
    </row>
    <row r="12" spans="1:12">
      <c r="K12" t="s">
        <v>32</v>
      </c>
    </row>
    <row r="15" spans="1:12">
      <c r="A15" s="25" t="s">
        <v>43</v>
      </c>
      <c r="B15" s="25"/>
      <c r="C15" s="25"/>
      <c r="D15" s="25"/>
      <c r="E15" s="25"/>
      <c r="F15" s="25"/>
      <c r="G15" s="25"/>
      <c r="H15" s="25"/>
      <c r="I15" s="25"/>
      <c r="J15" s="25"/>
    </row>
    <row r="16" spans="1:12">
      <c r="A16" s="25" t="s">
        <v>9</v>
      </c>
      <c r="B16" s="25"/>
      <c r="C16" s="25" t="s">
        <v>8</v>
      </c>
      <c r="D16" s="25"/>
      <c r="E16" t="s">
        <v>7</v>
      </c>
    </row>
    <row r="17" spans="1:7">
      <c r="A17">
        <v>168</v>
      </c>
      <c r="B17">
        <v>10</v>
      </c>
      <c r="C17">
        <v>168</v>
      </c>
      <c r="D17">
        <v>14</v>
      </c>
      <c r="E17" s="16">
        <f>A17+(B17/60)-(C17+(D17/60))</f>
        <v>-6.6666666666662877E-2</v>
      </c>
    </row>
    <row r="18" spans="1:7">
      <c r="A18">
        <v>258.5</v>
      </c>
      <c r="B18">
        <v>25</v>
      </c>
      <c r="C18">
        <v>259</v>
      </c>
      <c r="D18">
        <v>0</v>
      </c>
      <c r="E18" s="16">
        <f>A18+(B18/60)-(C18+(D18/60))</f>
        <v>-8.3333333333314386E-2</v>
      </c>
    </row>
    <row r="19" spans="1:7">
      <c r="D19" t="s">
        <v>11</v>
      </c>
      <c r="E19" s="16">
        <f>AVERAGE(E17:E18)</f>
        <v>-7.4999999999988631E-2</v>
      </c>
      <c r="G19" t="s">
        <v>10</v>
      </c>
    </row>
    <row r="20" spans="1:7">
      <c r="E20" s="17">
        <f>STDEV(E17:E18)</f>
        <v>1.1785113019765085E-2</v>
      </c>
    </row>
  </sheetData>
  <mergeCells count="9">
    <mergeCell ref="A16:B16"/>
    <mergeCell ref="C16:D16"/>
    <mergeCell ref="G4:H4"/>
    <mergeCell ref="J5:J6"/>
    <mergeCell ref="A1:K1"/>
    <mergeCell ref="A15:J15"/>
    <mergeCell ref="A5:B5"/>
    <mergeCell ref="C5:D5"/>
    <mergeCell ref="K10:L1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Q22"/>
  <sheetViews>
    <sheetView workbookViewId="0">
      <selection activeCell="H13" sqref="H13"/>
    </sheetView>
  </sheetViews>
  <sheetFormatPr defaultRowHeight="15"/>
  <cols>
    <col min="5" max="5" width="9.5703125" bestFit="1" customWidth="1"/>
    <col min="6" max="6" width="10.85546875" bestFit="1" customWidth="1"/>
    <col min="7" max="7" width="13.7109375" customWidth="1"/>
    <col min="8" max="8" width="8.85546875" customWidth="1"/>
    <col min="9" max="9" width="9.42578125" customWidth="1"/>
  </cols>
  <sheetData>
    <row r="1" spans="1:17">
      <c r="A1" t="s">
        <v>0</v>
      </c>
      <c r="K1" s="25" t="s">
        <v>9</v>
      </c>
      <c r="L1" s="25"/>
      <c r="M1" s="25" t="s">
        <v>8</v>
      </c>
      <c r="N1" s="25"/>
      <c r="O1" t="s">
        <v>7</v>
      </c>
    </row>
    <row r="2" spans="1:17">
      <c r="A2" t="s">
        <v>1</v>
      </c>
      <c r="B2">
        <v>213.5</v>
      </c>
      <c r="C2">
        <v>13</v>
      </c>
      <c r="O2">
        <f>K2+(L2/60)-(M2+(N2/60))</f>
        <v>0</v>
      </c>
    </row>
    <row r="3" spans="1:17">
      <c r="O3">
        <f>K3+(L3/60)-(M3+(N3/60))</f>
        <v>0</v>
      </c>
    </row>
    <row r="4" spans="1:17">
      <c r="A4" t="s">
        <v>46</v>
      </c>
      <c r="B4" t="s">
        <v>12</v>
      </c>
      <c r="C4" s="25" t="s">
        <v>2</v>
      </c>
      <c r="D4" s="25"/>
      <c r="E4" s="25" t="s">
        <v>3</v>
      </c>
      <c r="F4" s="25"/>
      <c r="G4" t="s">
        <v>4</v>
      </c>
      <c r="H4" t="s">
        <v>5</v>
      </c>
      <c r="I4" t="s">
        <v>6</v>
      </c>
      <c r="J4" s="3"/>
      <c r="O4">
        <f>K4+(L4/60)-(M4+(N4/60))</f>
        <v>0</v>
      </c>
      <c r="Q4" t="s">
        <v>10</v>
      </c>
    </row>
    <row r="5" spans="1:17">
      <c r="A5">
        <v>1</v>
      </c>
      <c r="B5" t="s">
        <v>20</v>
      </c>
      <c r="C5">
        <v>229</v>
      </c>
      <c r="D5">
        <v>23</v>
      </c>
      <c r="E5">
        <v>198</v>
      </c>
      <c r="F5">
        <v>0</v>
      </c>
      <c r="G5" s="2">
        <f t="shared" ref="G5:G7" si="0">C5+(D5/60)-($B$2+($C$2/60))</f>
        <v>15.666666666666657</v>
      </c>
      <c r="H5" s="2">
        <f t="shared" ref="H5:H9" si="1">ABS(E5+(F5/60)-($B$2+($C$2/60)))</f>
        <v>15.716666666666669</v>
      </c>
      <c r="I5" s="2">
        <f t="shared" ref="I5:I11" si="2">STDEV(G5:H5)/SQRT(2)</f>
        <v>2.5000000000005681E-2</v>
      </c>
      <c r="K5" s="25" t="s">
        <v>26</v>
      </c>
      <c r="L5" s="25"/>
      <c r="M5" s="25"/>
      <c r="N5" t="s">
        <v>11</v>
      </c>
      <c r="O5">
        <f>AVERAGE(O2:O4)</f>
        <v>0</v>
      </c>
    </row>
    <row r="6" spans="1:17">
      <c r="A6">
        <v>1</v>
      </c>
      <c r="B6" t="s">
        <v>13</v>
      </c>
      <c r="C6">
        <v>230</v>
      </c>
      <c r="D6">
        <v>16</v>
      </c>
      <c r="E6">
        <v>197</v>
      </c>
      <c r="F6">
        <v>10</v>
      </c>
      <c r="G6" s="2">
        <f t="shared" si="0"/>
        <v>16.550000000000011</v>
      </c>
      <c r="H6" s="2">
        <f t="shared" si="1"/>
        <v>16.550000000000011</v>
      </c>
      <c r="I6" s="2">
        <f t="shared" si="2"/>
        <v>0</v>
      </c>
      <c r="K6" t="s">
        <v>29</v>
      </c>
      <c r="L6" t="s">
        <v>24</v>
      </c>
      <c r="M6" t="s">
        <v>27</v>
      </c>
    </row>
    <row r="7" spans="1:17">
      <c r="A7">
        <v>1</v>
      </c>
      <c r="B7" t="s">
        <v>14</v>
      </c>
      <c r="C7">
        <v>231</v>
      </c>
      <c r="D7">
        <v>0</v>
      </c>
      <c r="E7">
        <v>196</v>
      </c>
      <c r="F7">
        <v>27</v>
      </c>
      <c r="G7" s="2">
        <f t="shared" si="0"/>
        <v>17.283333333333331</v>
      </c>
      <c r="H7" s="2">
        <f t="shared" si="1"/>
        <v>17.26666666666668</v>
      </c>
      <c r="I7" s="2">
        <f t="shared" si="2"/>
        <v>8.3333333333257525E-3</v>
      </c>
      <c r="K7" t="s">
        <v>28</v>
      </c>
    </row>
    <row r="8" spans="1:17">
      <c r="A8">
        <v>1</v>
      </c>
      <c r="B8" t="s">
        <v>19</v>
      </c>
      <c r="C8" s="1">
        <v>231</v>
      </c>
      <c r="D8" s="1">
        <v>26</v>
      </c>
      <c r="E8" s="1">
        <v>196</v>
      </c>
      <c r="F8" s="1">
        <v>5</v>
      </c>
      <c r="G8" s="2">
        <f>C8+(D8/60)-($B$2+($C$2/60))</f>
        <v>17.716666666666669</v>
      </c>
      <c r="H8" s="2">
        <f>ABS(E8+(F8/60)-($B$2+($C$2/60)))</f>
        <v>17.633333333333326</v>
      </c>
      <c r="I8" s="2">
        <f t="shared" si="2"/>
        <v>4.1666666666671404E-2</v>
      </c>
    </row>
    <row r="9" spans="1:17">
      <c r="A9">
        <v>1</v>
      </c>
      <c r="B9" t="s">
        <v>18</v>
      </c>
      <c r="C9" s="1">
        <v>234.5</v>
      </c>
      <c r="D9" s="18">
        <v>28</v>
      </c>
      <c r="E9" s="1">
        <v>192.5</v>
      </c>
      <c r="F9" s="1">
        <v>26</v>
      </c>
      <c r="G9" s="2">
        <f>C9+(D9/60)-($B$2+($C$2/60))</f>
        <v>21.25</v>
      </c>
      <c r="H9" s="2">
        <f t="shared" si="1"/>
        <v>20.783333333333331</v>
      </c>
      <c r="I9" s="2">
        <f t="shared" si="2"/>
        <v>0.2333333333333896</v>
      </c>
    </row>
    <row r="10" spans="1:17">
      <c r="A10">
        <v>1</v>
      </c>
      <c r="B10" t="s">
        <v>44</v>
      </c>
      <c r="C10" s="1">
        <v>237.5</v>
      </c>
      <c r="D10" s="1">
        <v>0</v>
      </c>
      <c r="E10" s="1">
        <v>189.5</v>
      </c>
      <c r="F10" s="1">
        <v>0</v>
      </c>
      <c r="G10" s="2">
        <f>C10+(D10/60)-($B$2+($C$2/60))</f>
        <v>23.783333333333331</v>
      </c>
      <c r="H10" s="2">
        <f>ABS(E10+(F10/60)-($B$2+($C$2/60)))</f>
        <v>24.216666666666669</v>
      </c>
      <c r="I10" s="2">
        <f t="shared" si="2"/>
        <v>0.21666666666661183</v>
      </c>
      <c r="L10" s="19" t="str">
        <f>B15</f>
        <v>Color</v>
      </c>
      <c r="M10" s="20" t="s">
        <v>30</v>
      </c>
      <c r="N10" s="19" t="s">
        <v>31</v>
      </c>
    </row>
    <row r="11" spans="1:17">
      <c r="A11">
        <v>1</v>
      </c>
      <c r="B11" t="s">
        <v>45</v>
      </c>
      <c r="C11" s="1">
        <v>239</v>
      </c>
      <c r="D11" s="1">
        <v>0</v>
      </c>
      <c r="E11" s="1">
        <v>188.5</v>
      </c>
      <c r="F11" s="1">
        <v>0</v>
      </c>
      <c r="G11" s="2">
        <f>C11+(D11/60)-($B$2+($C$2/60))</f>
        <v>25.283333333333331</v>
      </c>
      <c r="H11" s="2">
        <f>ABS(E11+(F11/60)-($B$2+($C$2/60)))</f>
        <v>25.216666666666669</v>
      </c>
      <c r="I11" s="2">
        <f t="shared" si="2"/>
        <v>3.3333333333331439E-2</v>
      </c>
      <c r="L11" s="21" t="s">
        <v>20</v>
      </c>
      <c r="M11" s="22">
        <f>F16</f>
        <v>4484.856316319604</v>
      </c>
      <c r="N11" s="19"/>
    </row>
    <row r="12" spans="1:17" ht="14.25" customHeight="1">
      <c r="L12" s="21" t="s">
        <v>13</v>
      </c>
      <c r="M12" s="22">
        <f t="shared" ref="M12:M17" si="3">F17</f>
        <v>4723.5016087649137</v>
      </c>
      <c r="N12" s="19"/>
    </row>
    <row r="13" spans="1:17">
      <c r="L13" s="21" t="s">
        <v>14</v>
      </c>
      <c r="M13" s="22">
        <f t="shared" si="3"/>
        <v>4924.2516980720748</v>
      </c>
      <c r="N13" s="19"/>
    </row>
    <row r="14" spans="1:17">
      <c r="B14" s="27" t="s">
        <v>25</v>
      </c>
      <c r="C14" s="27"/>
      <c r="D14" s="27"/>
      <c r="E14" s="27"/>
      <c r="F14" s="27"/>
      <c r="G14" s="4"/>
      <c r="L14" s="21" t="s">
        <v>19</v>
      </c>
      <c r="M14" s="22">
        <f t="shared" si="3"/>
        <v>5034.6736700246829</v>
      </c>
      <c r="N14" s="19"/>
    </row>
    <row r="15" spans="1:17">
      <c r="B15" s="5" t="s">
        <v>12</v>
      </c>
      <c r="C15" s="5" t="s">
        <v>21</v>
      </c>
      <c r="D15" s="5" t="s">
        <v>22</v>
      </c>
      <c r="E15" s="5" t="s">
        <v>23</v>
      </c>
      <c r="F15" s="6" t="s">
        <v>30</v>
      </c>
      <c r="L15" s="21" t="s">
        <v>18</v>
      </c>
      <c r="M15" s="22">
        <f t="shared" si="3"/>
        <v>5947.0196023142043</v>
      </c>
      <c r="N15" s="19"/>
    </row>
    <row r="16" spans="1:17">
      <c r="B16" s="5" t="s">
        <v>20</v>
      </c>
      <c r="C16" s="7">
        <f>G5</f>
        <v>15.666666666666657</v>
      </c>
      <c r="D16" s="7">
        <f>H5</f>
        <v>15.716666666666669</v>
      </c>
      <c r="E16" s="8">
        <f>(1/2*(SIN(RADIANS(C16))+SIN(RADIANS(D16))))*Calc!$J$7</f>
        <v>4.4848563163196037E-7</v>
      </c>
      <c r="F16" s="9">
        <f>E16*10^10</f>
        <v>4484.856316319604</v>
      </c>
      <c r="L16" s="21" t="s">
        <v>44</v>
      </c>
      <c r="M16" s="22">
        <f t="shared" si="3"/>
        <v>6744.5820651297681</v>
      </c>
      <c r="N16" s="19"/>
    </row>
    <row r="17" spans="2:14">
      <c r="B17" s="5" t="s">
        <v>13</v>
      </c>
      <c r="C17" s="7">
        <f t="shared" ref="C17:C22" si="4">G6</f>
        <v>16.550000000000011</v>
      </c>
      <c r="D17" s="7">
        <f t="shared" ref="D17:D22" si="5">H6</f>
        <v>16.550000000000011</v>
      </c>
      <c r="E17" s="8">
        <f>(1/2*(SIN(RADIANS(C17))+SIN(RADIANS(D17))))*Calc!$J$7</f>
        <v>4.7235016087649139E-7</v>
      </c>
      <c r="F17" s="9">
        <f t="shared" ref="F17:F22" si="6">E17*10^10</f>
        <v>4723.5016087649137</v>
      </c>
      <c r="L17" s="21" t="s">
        <v>45</v>
      </c>
      <c r="M17" s="22">
        <f t="shared" si="3"/>
        <v>7073.490932729027</v>
      </c>
      <c r="N17" s="19"/>
    </row>
    <row r="18" spans="2:14">
      <c r="B18" s="5" t="s">
        <v>14</v>
      </c>
      <c r="C18" s="7">
        <f t="shared" si="4"/>
        <v>17.283333333333331</v>
      </c>
      <c r="D18" s="7">
        <f t="shared" si="5"/>
        <v>17.26666666666668</v>
      </c>
      <c r="E18" s="8">
        <f>(1/2*(SIN(RADIANS(C18))+SIN(RADIANS(D18))))*Calc!$J$7</f>
        <v>4.9242516980720744E-7</v>
      </c>
      <c r="F18" s="9">
        <f>E18*10^10</f>
        <v>4924.2516980720748</v>
      </c>
    </row>
    <row r="19" spans="2:14">
      <c r="B19" s="5" t="s">
        <v>19</v>
      </c>
      <c r="C19" s="7">
        <f t="shared" si="4"/>
        <v>17.716666666666669</v>
      </c>
      <c r="D19" s="7">
        <f t="shared" si="5"/>
        <v>17.633333333333326</v>
      </c>
      <c r="E19" s="8">
        <f>(1/2*(SIN(RADIANS(C19))+SIN(RADIANS(D19))))*Calc!$J$7</f>
        <v>5.0346736700246828E-7</v>
      </c>
      <c r="F19" s="9">
        <f t="shared" si="6"/>
        <v>5034.6736700246829</v>
      </c>
    </row>
    <row r="20" spans="2:14">
      <c r="B20" s="5" t="s">
        <v>18</v>
      </c>
      <c r="C20" s="7">
        <f t="shared" si="4"/>
        <v>21.25</v>
      </c>
      <c r="D20" s="7">
        <f t="shared" si="5"/>
        <v>20.783333333333331</v>
      </c>
      <c r="E20" s="8">
        <f>(1/2*(SIN(RADIANS(C20))+SIN(RADIANS(D20))))*Calc!$J$7</f>
        <v>5.9470196023142043E-7</v>
      </c>
      <c r="F20" s="9">
        <f t="shared" si="6"/>
        <v>5947.0196023142043</v>
      </c>
    </row>
    <row r="21" spans="2:14">
      <c r="B21" s="5" t="s">
        <v>44</v>
      </c>
      <c r="C21" s="7">
        <f t="shared" si="4"/>
        <v>23.783333333333331</v>
      </c>
      <c r="D21" s="7">
        <f t="shared" si="5"/>
        <v>24.216666666666669</v>
      </c>
      <c r="E21" s="8">
        <f>(1/2*(SIN(RADIANS(C21))+SIN(RADIANS(D21))))*Calc!$J$7</f>
        <v>6.7445820651297678E-7</v>
      </c>
      <c r="F21" s="9">
        <f t="shared" si="6"/>
        <v>6744.5820651297681</v>
      </c>
    </row>
    <row r="22" spans="2:14">
      <c r="B22" s="5" t="s">
        <v>45</v>
      </c>
      <c r="C22" s="7">
        <f t="shared" si="4"/>
        <v>25.283333333333331</v>
      </c>
      <c r="D22" s="7">
        <f t="shared" si="5"/>
        <v>25.216666666666669</v>
      </c>
      <c r="E22" s="8">
        <f>(1/2*(SIN(RADIANS(C22))+SIN(RADIANS(D22))))*Calc!$J$7</f>
        <v>7.0734909327290267E-7</v>
      </c>
      <c r="F22" s="9">
        <f t="shared" si="6"/>
        <v>7073.490932729027</v>
      </c>
    </row>
  </sheetData>
  <mergeCells count="6">
    <mergeCell ref="B14:F14"/>
    <mergeCell ref="C4:D4"/>
    <mergeCell ref="E4:F4"/>
    <mergeCell ref="K1:L1"/>
    <mergeCell ref="M1:N1"/>
    <mergeCell ref="K5:M5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3:N182"/>
  <sheetViews>
    <sheetView tabSelected="1" topLeftCell="A30" workbookViewId="0">
      <selection activeCell="L30" sqref="L1:M1048576"/>
    </sheetView>
  </sheetViews>
  <sheetFormatPr defaultRowHeight="15"/>
  <cols>
    <col min="1" max="2" width="10.140625" customWidth="1"/>
    <col min="3" max="3" width="11" customWidth="1"/>
    <col min="4" max="4" width="10.140625" style="24" customWidth="1"/>
    <col min="5" max="7" width="10.140625" customWidth="1"/>
    <col min="8" max="11" width="10.140625" style="30" customWidth="1"/>
    <col min="12" max="13" width="10.140625" style="24" customWidth="1"/>
    <col min="14" max="14" width="10.140625" customWidth="1"/>
  </cols>
  <sheetData>
    <row r="3" spans="1:14">
      <c r="A3" s="25"/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</row>
    <row r="4" spans="1:14">
      <c r="A4" s="29" t="s">
        <v>121</v>
      </c>
      <c r="B4" s="29"/>
      <c r="C4" s="28" t="s">
        <v>120</v>
      </c>
      <c r="D4" s="28" t="s">
        <v>119</v>
      </c>
      <c r="E4" s="30" t="s">
        <v>112</v>
      </c>
      <c r="F4" s="29" t="s">
        <v>118</v>
      </c>
      <c r="G4" s="29"/>
      <c r="H4" s="28" t="s">
        <v>122</v>
      </c>
      <c r="I4" s="28"/>
      <c r="J4" s="29" t="s">
        <v>123</v>
      </c>
      <c r="K4" s="29"/>
      <c r="L4" s="32" t="s">
        <v>124</v>
      </c>
      <c r="M4" s="32"/>
      <c r="N4" s="28" t="s">
        <v>125</v>
      </c>
    </row>
    <row r="5" spans="1:14">
      <c r="A5" s="30" t="s">
        <v>47</v>
      </c>
      <c r="B5" s="30" t="s">
        <v>48</v>
      </c>
      <c r="C5" s="28"/>
      <c r="D5" s="28"/>
      <c r="E5" s="30" t="s">
        <v>113</v>
      </c>
      <c r="F5" s="31" t="s">
        <v>116</v>
      </c>
      <c r="G5" s="31" t="s">
        <v>117</v>
      </c>
      <c r="H5" s="28"/>
      <c r="I5" s="28"/>
      <c r="J5" s="29"/>
      <c r="K5" s="29"/>
      <c r="L5" s="33" t="s">
        <v>114</v>
      </c>
      <c r="M5" s="33" t="s">
        <v>115</v>
      </c>
      <c r="N5" s="28"/>
    </row>
    <row r="6" spans="1:14">
      <c r="A6" s="25"/>
      <c r="B6" s="25"/>
    </row>
    <row r="7" spans="1:14">
      <c r="A7" s="2">
        <v>320.29259999999999</v>
      </c>
      <c r="B7" s="2">
        <v>320.29259999999999</v>
      </c>
      <c r="C7" s="23">
        <v>312214.7</v>
      </c>
      <c r="D7" s="24" t="s">
        <v>49</v>
      </c>
      <c r="F7">
        <v>20.96408587426</v>
      </c>
      <c r="G7">
        <v>59.673780000000001</v>
      </c>
      <c r="H7" s="30" t="s">
        <v>50</v>
      </c>
      <c r="I7" s="30" t="s">
        <v>51</v>
      </c>
      <c r="J7" s="30" t="s">
        <v>52</v>
      </c>
      <c r="K7" s="30" t="s">
        <v>53</v>
      </c>
      <c r="L7" s="24">
        <v>2</v>
      </c>
      <c r="M7" s="24" t="s">
        <v>54</v>
      </c>
      <c r="N7" t="s">
        <v>126</v>
      </c>
    </row>
    <row r="8" spans="1:14">
      <c r="A8" s="2">
        <v>320.29259999999999</v>
      </c>
      <c r="B8" s="2">
        <v>320.29259999999999</v>
      </c>
      <c r="C8" s="23">
        <v>312213.7</v>
      </c>
      <c r="D8" s="24" t="s">
        <v>49</v>
      </c>
      <c r="F8">
        <v>20.964217835669999</v>
      </c>
      <c r="G8">
        <v>59.673780000000001</v>
      </c>
      <c r="H8" s="30" t="s">
        <v>50</v>
      </c>
      <c r="I8" s="30" t="s">
        <v>51</v>
      </c>
      <c r="J8" s="30" t="s">
        <v>52</v>
      </c>
      <c r="K8" s="30" t="s">
        <v>53</v>
      </c>
      <c r="L8" s="24">
        <v>0</v>
      </c>
      <c r="M8" s="24" t="s">
        <v>54</v>
      </c>
      <c r="N8" t="s">
        <v>126</v>
      </c>
    </row>
    <row r="9" spans="1:14">
      <c r="A9" s="2">
        <v>320.29259999999999</v>
      </c>
      <c r="B9" s="2">
        <v>320.29259999999999</v>
      </c>
      <c r="C9" s="23">
        <v>312214.7</v>
      </c>
      <c r="D9" s="24">
        <v>10</v>
      </c>
      <c r="F9">
        <v>20.964095349809998</v>
      </c>
      <c r="G9">
        <v>59.673780000000001</v>
      </c>
      <c r="H9" s="30" t="s">
        <v>50</v>
      </c>
      <c r="I9" s="30" t="s">
        <v>51</v>
      </c>
      <c r="J9" s="30" t="s">
        <v>52</v>
      </c>
      <c r="K9" s="30" t="s">
        <v>53</v>
      </c>
      <c r="L9" s="24">
        <v>1</v>
      </c>
      <c r="M9" s="24" t="s">
        <v>54</v>
      </c>
      <c r="N9" t="s">
        <v>126</v>
      </c>
    </row>
    <row r="10" spans="1:14">
      <c r="A10" s="2">
        <v>505.61</v>
      </c>
      <c r="B10" s="2">
        <v>505.50040000000001</v>
      </c>
      <c r="C10" s="23">
        <v>197823.79</v>
      </c>
      <c r="D10" s="24">
        <v>2</v>
      </c>
      <c r="F10">
        <v>0</v>
      </c>
      <c r="G10">
        <v>24.527021999999999</v>
      </c>
      <c r="H10" s="30" t="s">
        <v>55</v>
      </c>
      <c r="I10" s="30" t="s">
        <v>56</v>
      </c>
      <c r="J10" s="30" t="s">
        <v>57</v>
      </c>
      <c r="K10" s="30" t="s">
        <v>58</v>
      </c>
      <c r="L10" s="24">
        <v>0</v>
      </c>
      <c r="M10" s="24">
        <v>1</v>
      </c>
      <c r="N10" t="s">
        <v>126</v>
      </c>
    </row>
    <row r="11" spans="1:14">
      <c r="A11" s="2">
        <v>505.75</v>
      </c>
      <c r="B11" s="2">
        <v>505.68430000000001</v>
      </c>
      <c r="C11" s="23">
        <v>197751.82</v>
      </c>
      <c r="D11" s="24">
        <v>3</v>
      </c>
      <c r="F11">
        <v>0</v>
      </c>
      <c r="G11">
        <v>24.518098999999999</v>
      </c>
      <c r="H11" s="30" t="s">
        <v>55</v>
      </c>
      <c r="I11" s="30" t="s">
        <v>59</v>
      </c>
      <c r="J11" s="30" t="s">
        <v>57</v>
      </c>
      <c r="K11" s="30" t="s">
        <v>58</v>
      </c>
      <c r="L11" s="24">
        <v>0</v>
      </c>
      <c r="M11" s="24">
        <v>1</v>
      </c>
      <c r="N11" t="s">
        <v>126</v>
      </c>
    </row>
    <row r="12" spans="1:14">
      <c r="A12" s="2">
        <v>505.9</v>
      </c>
      <c r="B12" s="2">
        <v>505.91250000000002</v>
      </c>
      <c r="C12" s="23">
        <v>197662.63</v>
      </c>
      <c r="D12" s="24">
        <v>4</v>
      </c>
      <c r="F12">
        <v>0</v>
      </c>
      <c r="G12">
        <v>24.507041000000001</v>
      </c>
      <c r="H12" s="30" t="s">
        <v>55</v>
      </c>
      <c r="I12" s="30" t="s">
        <v>60</v>
      </c>
      <c r="J12" s="30" t="s">
        <v>57</v>
      </c>
      <c r="K12" s="30" t="s">
        <v>58</v>
      </c>
      <c r="L12" s="24">
        <v>0</v>
      </c>
      <c r="M12" s="24">
        <v>1</v>
      </c>
      <c r="N12" t="s">
        <v>126</v>
      </c>
    </row>
    <row r="13" spans="1:14">
      <c r="A13" s="2">
        <v>506.31</v>
      </c>
      <c r="B13" s="2">
        <v>506.20030000000003</v>
      </c>
      <c r="C13" s="23">
        <v>197550.24</v>
      </c>
      <c r="D13" s="24">
        <v>5</v>
      </c>
      <c r="F13">
        <v>0</v>
      </c>
      <c r="G13">
        <v>24.493106999999998</v>
      </c>
      <c r="H13" s="30" t="s">
        <v>55</v>
      </c>
      <c r="I13" s="30" t="s">
        <v>61</v>
      </c>
      <c r="J13" s="30" t="s">
        <v>57</v>
      </c>
      <c r="K13" s="30" t="s">
        <v>58</v>
      </c>
      <c r="L13" s="24">
        <v>0</v>
      </c>
      <c r="M13" s="24">
        <v>1</v>
      </c>
      <c r="N13" t="s">
        <v>126</v>
      </c>
    </row>
    <row r="14" spans="1:14">
      <c r="A14" s="2">
        <v>506.56</v>
      </c>
      <c r="B14" s="2">
        <v>506.57049999999998</v>
      </c>
      <c r="C14" s="23">
        <v>197405.87</v>
      </c>
      <c r="D14" s="24">
        <v>7</v>
      </c>
      <c r="F14">
        <v>0</v>
      </c>
      <c r="G14">
        <v>24.475207000000001</v>
      </c>
      <c r="H14" s="30" t="s">
        <v>55</v>
      </c>
      <c r="I14" s="30" t="s">
        <v>62</v>
      </c>
      <c r="J14" s="30" t="s">
        <v>57</v>
      </c>
      <c r="K14" s="30" t="s">
        <v>58</v>
      </c>
      <c r="L14" s="24">
        <v>0</v>
      </c>
      <c r="M14" s="24">
        <v>1</v>
      </c>
      <c r="N14" t="s">
        <v>126</v>
      </c>
    </row>
    <row r="15" spans="1:14">
      <c r="A15" s="2">
        <v>507.08</v>
      </c>
      <c r="B15" s="2">
        <v>507.058021</v>
      </c>
      <c r="C15" s="23">
        <v>197216.08956220001</v>
      </c>
      <c r="D15" s="24">
        <v>10</v>
      </c>
      <c r="E15" s="14">
        <v>15929000</v>
      </c>
      <c r="F15">
        <v>0</v>
      </c>
      <c r="G15">
        <v>24.451677228339999</v>
      </c>
      <c r="H15" s="30" t="s">
        <v>55</v>
      </c>
      <c r="I15" s="30" t="s">
        <v>63</v>
      </c>
      <c r="J15" s="30" t="s">
        <v>57</v>
      </c>
      <c r="K15" s="30" t="s">
        <v>58</v>
      </c>
      <c r="L15" s="24">
        <v>0</v>
      </c>
      <c r="M15" s="24">
        <v>1</v>
      </c>
      <c r="N15" t="s">
        <v>126</v>
      </c>
    </row>
    <row r="16" spans="1:14">
      <c r="A16" s="2">
        <v>507.71</v>
      </c>
      <c r="B16" s="2">
        <v>507.71809500000001</v>
      </c>
      <c r="C16" s="23">
        <v>196959.692816</v>
      </c>
      <c r="D16" s="24">
        <v>15</v>
      </c>
      <c r="E16" s="14">
        <v>21826000</v>
      </c>
      <c r="F16">
        <v>0</v>
      </c>
      <c r="G16">
        <v>24.419888085299998</v>
      </c>
      <c r="H16" s="30" t="s">
        <v>55</v>
      </c>
      <c r="I16" s="30" t="s">
        <v>64</v>
      </c>
      <c r="J16" s="30" t="s">
        <v>57</v>
      </c>
      <c r="K16" s="30" t="s">
        <v>58</v>
      </c>
      <c r="L16" s="24">
        <v>0</v>
      </c>
      <c r="M16" s="24">
        <v>1</v>
      </c>
      <c r="N16" t="s">
        <v>126</v>
      </c>
    </row>
    <row r="17" spans="1:14">
      <c r="A17" s="2">
        <v>508.63</v>
      </c>
      <c r="B17" s="2">
        <v>508.64337599999999</v>
      </c>
      <c r="C17" s="23">
        <v>196601.40024700001</v>
      </c>
      <c r="D17" s="24">
        <v>20</v>
      </c>
      <c r="E17" s="14">
        <v>31031000</v>
      </c>
      <c r="F17">
        <v>0</v>
      </c>
      <c r="G17">
        <v>24.375465471150001</v>
      </c>
      <c r="H17" s="30" t="s">
        <v>55</v>
      </c>
      <c r="I17" s="30" t="s">
        <v>65</v>
      </c>
      <c r="J17" s="30" t="s">
        <v>57</v>
      </c>
      <c r="K17" s="30" t="s">
        <v>58</v>
      </c>
      <c r="L17" s="24">
        <v>0</v>
      </c>
      <c r="M17" s="24">
        <v>1</v>
      </c>
      <c r="N17" t="s">
        <v>126</v>
      </c>
    </row>
    <row r="18" spans="1:14">
      <c r="A18" s="2">
        <v>509.97</v>
      </c>
      <c r="B18" s="2">
        <v>509.99829299999999</v>
      </c>
      <c r="C18" s="23">
        <v>196079.0875698</v>
      </c>
      <c r="D18" s="24">
        <v>25</v>
      </c>
      <c r="E18" s="14">
        <v>46224000</v>
      </c>
      <c r="F18">
        <v>0</v>
      </c>
      <c r="G18">
        <v>24.310706956650002</v>
      </c>
      <c r="H18" s="30" t="s">
        <v>55</v>
      </c>
      <c r="I18" s="30" t="s">
        <v>66</v>
      </c>
      <c r="J18" s="30" t="s">
        <v>57</v>
      </c>
      <c r="K18" s="30" t="s">
        <v>58</v>
      </c>
      <c r="L18" s="24">
        <v>0</v>
      </c>
      <c r="M18" s="24">
        <v>1</v>
      </c>
      <c r="N18" t="s">
        <v>126</v>
      </c>
    </row>
    <row r="19" spans="1:14">
      <c r="A19" s="2"/>
      <c r="B19" s="2">
        <v>510.13298800000001</v>
      </c>
      <c r="C19" s="23">
        <v>196027.3150267</v>
      </c>
      <c r="E19" s="14">
        <v>1.0699999999999999E-2</v>
      </c>
      <c r="F19">
        <v>0</v>
      </c>
      <c r="G19">
        <v>24.304287979800002</v>
      </c>
      <c r="H19" s="30" t="s">
        <v>55</v>
      </c>
      <c r="I19" s="30" t="s">
        <v>66</v>
      </c>
      <c r="J19" s="30" t="s">
        <v>57</v>
      </c>
      <c r="K19" s="30" t="s">
        <v>52</v>
      </c>
      <c r="L19" s="24">
        <v>0</v>
      </c>
      <c r="M19" s="24">
        <v>2</v>
      </c>
      <c r="N19" t="s">
        <v>67</v>
      </c>
    </row>
    <row r="20" spans="1:14">
      <c r="A20" s="2">
        <v>512.07000000000005</v>
      </c>
      <c r="B20" s="2">
        <v>512.09856300000001</v>
      </c>
      <c r="C20" s="23">
        <v>195274.90846599999</v>
      </c>
      <c r="D20" s="24">
        <v>35</v>
      </c>
      <c r="E20" s="14">
        <v>73174000</v>
      </c>
      <c r="F20">
        <v>0</v>
      </c>
      <c r="G20">
        <v>24.21100146141</v>
      </c>
      <c r="H20" s="30" t="s">
        <v>55</v>
      </c>
      <c r="I20" s="30" t="s">
        <v>68</v>
      </c>
      <c r="J20" s="30" t="s">
        <v>57</v>
      </c>
      <c r="K20" s="30" t="s">
        <v>58</v>
      </c>
      <c r="L20" s="24">
        <v>0</v>
      </c>
      <c r="M20" s="24">
        <v>1</v>
      </c>
      <c r="N20" t="s">
        <v>126</v>
      </c>
    </row>
    <row r="21" spans="1:14">
      <c r="A21" s="2"/>
      <c r="B21" s="2">
        <v>512.13564199999996</v>
      </c>
      <c r="C21" s="23">
        <v>195260.77050807999</v>
      </c>
      <c r="E21" s="14">
        <v>264.8</v>
      </c>
      <c r="F21">
        <v>0</v>
      </c>
      <c r="G21">
        <v>24.209248578139</v>
      </c>
      <c r="H21" s="30" t="s">
        <v>55</v>
      </c>
      <c r="I21" s="30" t="s">
        <v>69</v>
      </c>
      <c r="J21" s="30" t="s">
        <v>57</v>
      </c>
      <c r="K21" s="30" t="s">
        <v>70</v>
      </c>
      <c r="L21" s="24">
        <v>0</v>
      </c>
      <c r="M21" s="24">
        <v>2</v>
      </c>
      <c r="N21" t="s">
        <v>71</v>
      </c>
    </row>
    <row r="22" spans="1:14">
      <c r="A22" s="2"/>
      <c r="B22" s="2">
        <v>512.31412799999998</v>
      </c>
      <c r="C22" s="23">
        <v>195192.74297419999</v>
      </c>
      <c r="E22" s="14">
        <v>1.5299999999999999E-2</v>
      </c>
      <c r="F22">
        <v>0</v>
      </c>
      <c r="G22">
        <v>24.200814239420001</v>
      </c>
      <c r="H22" s="30" t="s">
        <v>55</v>
      </c>
      <c r="I22" s="30" t="s">
        <v>68</v>
      </c>
      <c r="J22" s="30" t="s">
        <v>57</v>
      </c>
      <c r="K22" s="30" t="s">
        <v>52</v>
      </c>
      <c r="L22" s="24">
        <v>0</v>
      </c>
      <c r="M22" s="24">
        <v>2</v>
      </c>
      <c r="N22" t="s">
        <v>67</v>
      </c>
    </row>
    <row r="23" spans="1:14">
      <c r="A23" s="2">
        <v>515.596</v>
      </c>
      <c r="B23" s="2">
        <v>515.61684200000002</v>
      </c>
      <c r="C23" s="23">
        <v>193942.462294</v>
      </c>
      <c r="D23" s="24">
        <v>50</v>
      </c>
      <c r="E23" s="14">
        <v>125820000</v>
      </c>
      <c r="F23">
        <v>0</v>
      </c>
      <c r="G23">
        <v>24.045799201299999</v>
      </c>
      <c r="H23" s="30" t="s">
        <v>55</v>
      </c>
      <c r="I23" s="30" t="s">
        <v>72</v>
      </c>
      <c r="J23" s="30" t="s">
        <v>57</v>
      </c>
      <c r="K23" s="30" t="s">
        <v>58</v>
      </c>
      <c r="L23" s="24">
        <v>0</v>
      </c>
      <c r="M23" s="24">
        <v>1</v>
      </c>
      <c r="N23" t="s">
        <v>126</v>
      </c>
    </row>
    <row r="24" spans="1:14">
      <c r="A24" s="2"/>
      <c r="B24" s="2">
        <v>515.68111499999998</v>
      </c>
      <c r="C24" s="23">
        <v>193918.28990114</v>
      </c>
      <c r="E24" s="14">
        <v>431.36</v>
      </c>
      <c r="F24">
        <v>0</v>
      </c>
      <c r="G24">
        <v>24.042802206754999</v>
      </c>
      <c r="H24" s="30" t="s">
        <v>55</v>
      </c>
      <c r="I24" s="30" t="s">
        <v>73</v>
      </c>
      <c r="J24" s="30" t="s">
        <v>57</v>
      </c>
      <c r="K24" s="30" t="s">
        <v>70</v>
      </c>
      <c r="L24" s="24">
        <v>0</v>
      </c>
      <c r="M24" s="24">
        <v>2</v>
      </c>
      <c r="N24" t="s">
        <v>71</v>
      </c>
    </row>
    <row r="25" spans="1:14">
      <c r="A25" s="2"/>
      <c r="B25" s="2">
        <v>515.99398799999994</v>
      </c>
      <c r="C25" s="23">
        <v>193800.70759500001</v>
      </c>
      <c r="E25" s="14">
        <v>2.64E-2</v>
      </c>
      <c r="F25">
        <v>0</v>
      </c>
      <c r="G25">
        <v>24.028223859699999</v>
      </c>
      <c r="H25" s="30" t="s">
        <v>55</v>
      </c>
      <c r="I25" s="30" t="s">
        <v>72</v>
      </c>
      <c r="J25" s="30" t="s">
        <v>57</v>
      </c>
      <c r="K25" s="30" t="s">
        <v>52</v>
      </c>
      <c r="L25" s="24">
        <v>0</v>
      </c>
      <c r="M25" s="24">
        <v>2</v>
      </c>
      <c r="N25" t="s">
        <v>67</v>
      </c>
    </row>
    <row r="26" spans="1:14">
      <c r="A26" s="2">
        <v>522.18600000000004</v>
      </c>
      <c r="B26" s="2">
        <v>522.21308599999998</v>
      </c>
      <c r="C26" s="23">
        <v>191492.71190900001</v>
      </c>
      <c r="D26" s="24">
        <v>100</v>
      </c>
      <c r="E26" s="14">
        <v>243560000</v>
      </c>
      <c r="F26">
        <v>0</v>
      </c>
      <c r="G26">
        <v>23.742068882800002</v>
      </c>
      <c r="H26" s="30" t="s">
        <v>55</v>
      </c>
      <c r="I26" s="30" t="s">
        <v>74</v>
      </c>
      <c r="J26" s="30" t="s">
        <v>57</v>
      </c>
      <c r="K26" s="30" t="s">
        <v>58</v>
      </c>
      <c r="L26" s="24">
        <v>0</v>
      </c>
      <c r="M26" s="24">
        <v>1</v>
      </c>
      <c r="N26" t="s">
        <v>126</v>
      </c>
    </row>
    <row r="27" spans="1:14">
      <c r="A27" s="2"/>
      <c r="B27" s="2">
        <v>522.33925999999997</v>
      </c>
      <c r="C27" s="23">
        <v>191446.45574050001</v>
      </c>
      <c r="E27" s="14">
        <v>748.48</v>
      </c>
      <c r="F27">
        <v>0</v>
      </c>
      <c r="G27">
        <v>23.736333849169998</v>
      </c>
      <c r="H27" s="30" t="s">
        <v>55</v>
      </c>
      <c r="I27" s="30" t="s">
        <v>75</v>
      </c>
      <c r="J27" s="30" t="s">
        <v>57</v>
      </c>
      <c r="K27" s="30" t="s">
        <v>70</v>
      </c>
      <c r="L27" s="24">
        <v>0</v>
      </c>
      <c r="M27" s="24">
        <v>2</v>
      </c>
      <c r="N27" t="s">
        <v>71</v>
      </c>
    </row>
    <row r="28" spans="1:14">
      <c r="A28" s="2"/>
      <c r="B28" s="2">
        <v>522.96594200000004</v>
      </c>
      <c r="C28" s="23">
        <v>191217.04096700001</v>
      </c>
      <c r="E28" s="14">
        <v>5.1999999999999998E-2</v>
      </c>
      <c r="F28">
        <v>0</v>
      </c>
      <c r="G28">
        <v>23.707890044199999</v>
      </c>
      <c r="H28" s="30" t="s">
        <v>55</v>
      </c>
      <c r="I28" s="30" t="s">
        <v>74</v>
      </c>
      <c r="J28" s="30" t="s">
        <v>57</v>
      </c>
      <c r="K28" s="30" t="s">
        <v>52</v>
      </c>
      <c r="L28" s="24">
        <v>0</v>
      </c>
      <c r="M28" s="24">
        <v>2</v>
      </c>
      <c r="N28" t="s">
        <v>67</v>
      </c>
    </row>
    <row r="29" spans="1:14">
      <c r="A29" s="2">
        <v>537.02930000000003</v>
      </c>
      <c r="B29" s="2">
        <v>537.02991799999995</v>
      </c>
      <c r="C29" s="23">
        <v>186209.36494</v>
      </c>
      <c r="D29" s="24">
        <v>400</v>
      </c>
      <c r="E29" s="14">
        <v>566340000</v>
      </c>
      <c r="F29">
        <v>0</v>
      </c>
      <c r="G29">
        <v>23.087017385399999</v>
      </c>
      <c r="H29" s="30" t="s">
        <v>55</v>
      </c>
      <c r="I29" s="30" t="s">
        <v>76</v>
      </c>
      <c r="J29" s="30" t="s">
        <v>57</v>
      </c>
      <c r="K29" s="30" t="s">
        <v>58</v>
      </c>
      <c r="L29" s="24">
        <v>0</v>
      </c>
      <c r="M29" s="24">
        <v>1</v>
      </c>
      <c r="N29" t="s">
        <v>126</v>
      </c>
    </row>
    <row r="30" spans="1:14">
      <c r="A30" s="2"/>
      <c r="B30" s="2">
        <v>537.33117300000004</v>
      </c>
      <c r="C30" s="23">
        <v>186104.9666893</v>
      </c>
      <c r="E30" s="14">
        <v>1299</v>
      </c>
      <c r="F30">
        <v>0</v>
      </c>
      <c r="G30">
        <v>23.07407365281</v>
      </c>
      <c r="H30" s="30" t="s">
        <v>55</v>
      </c>
      <c r="I30" s="30" t="s">
        <v>77</v>
      </c>
      <c r="J30" s="30" t="s">
        <v>57</v>
      </c>
      <c r="K30" s="30" t="s">
        <v>70</v>
      </c>
      <c r="L30" s="24">
        <v>0</v>
      </c>
      <c r="M30" s="24">
        <v>2</v>
      </c>
      <c r="N30" t="s">
        <v>71</v>
      </c>
    </row>
    <row r="31" spans="1:14">
      <c r="A31" s="2"/>
      <c r="B31" s="2">
        <v>538.89599899999996</v>
      </c>
      <c r="C31" s="23">
        <v>185564.56192000001</v>
      </c>
      <c r="E31" s="14">
        <v>0.121</v>
      </c>
      <c r="F31">
        <v>0</v>
      </c>
      <c r="G31">
        <v>23.007072004899999</v>
      </c>
      <c r="H31" s="30" t="s">
        <v>55</v>
      </c>
      <c r="I31" s="30" t="s">
        <v>76</v>
      </c>
      <c r="J31" s="30" t="s">
        <v>57</v>
      </c>
      <c r="K31" s="30" t="s">
        <v>52</v>
      </c>
      <c r="L31" s="24">
        <v>0</v>
      </c>
      <c r="M31" s="24">
        <v>2</v>
      </c>
      <c r="N31" t="s">
        <v>67</v>
      </c>
    </row>
    <row r="32" spans="1:14">
      <c r="A32" s="2">
        <v>584.33389999999997</v>
      </c>
      <c r="B32" s="2">
        <v>584.33435699999995</v>
      </c>
      <c r="C32" s="23">
        <v>171134.89694599999</v>
      </c>
      <c r="D32" s="24">
        <v>1000</v>
      </c>
      <c r="E32" s="14">
        <v>1798900000</v>
      </c>
      <c r="F32">
        <v>0</v>
      </c>
      <c r="G32">
        <v>21.218021673199999</v>
      </c>
      <c r="H32" s="30" t="s">
        <v>55</v>
      </c>
      <c r="I32" s="30" t="s">
        <v>50</v>
      </c>
      <c r="J32" s="30" t="s">
        <v>57</v>
      </c>
      <c r="K32" s="30" t="s">
        <v>58</v>
      </c>
      <c r="L32" s="24">
        <v>0</v>
      </c>
      <c r="M32" s="24">
        <v>1</v>
      </c>
      <c r="N32" t="s">
        <v>126</v>
      </c>
    </row>
    <row r="33" spans="1:14">
      <c r="A33" s="2">
        <v>591.41210000000001</v>
      </c>
      <c r="B33" s="2">
        <v>591.41207099999997</v>
      </c>
      <c r="C33" s="23">
        <v>169086.8428979</v>
      </c>
      <c r="D33" s="24">
        <v>50</v>
      </c>
      <c r="E33" s="14">
        <v>176.4</v>
      </c>
      <c r="F33">
        <v>0</v>
      </c>
      <c r="G33">
        <v>20.964095349809998</v>
      </c>
      <c r="H33" s="30" t="s">
        <v>55</v>
      </c>
      <c r="I33" s="30" t="s">
        <v>50</v>
      </c>
      <c r="J33" s="30" t="s">
        <v>57</v>
      </c>
      <c r="K33" s="30" t="s">
        <v>52</v>
      </c>
      <c r="L33" s="24">
        <v>0</v>
      </c>
      <c r="M33" s="24">
        <v>1</v>
      </c>
      <c r="N33" t="s">
        <v>126</v>
      </c>
    </row>
    <row r="34" spans="1:14">
      <c r="A34" s="2"/>
      <c r="B34" s="2">
        <v>591.41233899999997</v>
      </c>
      <c r="C34" s="23">
        <v>169086.76647249999</v>
      </c>
      <c r="E34" s="14">
        <v>0.32700000000000001</v>
      </c>
      <c r="F34">
        <v>0</v>
      </c>
      <c r="G34">
        <v>20.96408587426</v>
      </c>
      <c r="H34" s="30" t="s">
        <v>55</v>
      </c>
      <c r="I34" s="30" t="s">
        <v>50</v>
      </c>
      <c r="J34" s="30" t="s">
        <v>57</v>
      </c>
      <c r="K34" s="30" t="s">
        <v>52</v>
      </c>
      <c r="L34" s="24">
        <v>0</v>
      </c>
      <c r="M34" s="24">
        <v>2</v>
      </c>
      <c r="N34" t="s">
        <v>67</v>
      </c>
    </row>
    <row r="35" spans="1:14">
      <c r="A35" s="2"/>
      <c r="B35" s="2">
        <v>625.56310699999995</v>
      </c>
      <c r="C35" s="23">
        <v>159855.97432969999</v>
      </c>
      <c r="E35" s="14">
        <v>1.272E-4</v>
      </c>
      <c r="F35">
        <v>0</v>
      </c>
      <c r="G35">
        <v>19.819613582279999</v>
      </c>
      <c r="H35" s="30" t="s">
        <v>55</v>
      </c>
      <c r="I35" s="30" t="s">
        <v>78</v>
      </c>
      <c r="J35" s="30" t="s">
        <v>57</v>
      </c>
      <c r="K35" s="30" t="s">
        <v>79</v>
      </c>
      <c r="L35" s="24">
        <v>0</v>
      </c>
      <c r="M35" s="24">
        <v>1</v>
      </c>
      <c r="N35" t="s">
        <v>80</v>
      </c>
    </row>
    <row r="37" spans="1:14">
      <c r="A37" s="29" t="s">
        <v>121</v>
      </c>
      <c r="B37" s="29"/>
      <c r="C37" s="28" t="s">
        <v>120</v>
      </c>
      <c r="D37" s="28" t="s">
        <v>119</v>
      </c>
      <c r="E37" s="30" t="s">
        <v>112</v>
      </c>
      <c r="F37" s="29" t="s">
        <v>118</v>
      </c>
      <c r="G37" s="29"/>
      <c r="H37" s="28" t="s">
        <v>122</v>
      </c>
      <c r="I37" s="28"/>
      <c r="J37" s="29" t="s">
        <v>123</v>
      </c>
      <c r="K37" s="29"/>
      <c r="L37" s="32" t="s">
        <v>124</v>
      </c>
      <c r="M37" s="32"/>
      <c r="N37" s="28" t="s">
        <v>125</v>
      </c>
    </row>
    <row r="38" spans="1:14">
      <c r="A38" s="30" t="s">
        <v>47</v>
      </c>
      <c r="B38" s="30" t="s">
        <v>48</v>
      </c>
      <c r="C38" s="28"/>
      <c r="D38" s="28"/>
      <c r="E38" s="30" t="s">
        <v>113</v>
      </c>
      <c r="F38" s="31" t="s">
        <v>116</v>
      </c>
      <c r="G38" s="31" t="s">
        <v>117</v>
      </c>
      <c r="H38" s="28"/>
      <c r="I38" s="28"/>
      <c r="J38" s="29"/>
      <c r="K38" s="29"/>
      <c r="L38" s="33" t="s">
        <v>114</v>
      </c>
      <c r="M38" s="33" t="s">
        <v>115</v>
      </c>
      <c r="N38" s="28"/>
    </row>
    <row r="39" spans="1:14">
      <c r="A39">
        <v>2577.6</v>
      </c>
      <c r="B39">
        <v>2577.6</v>
      </c>
      <c r="C39">
        <v>38784</v>
      </c>
      <c r="D39" s="24">
        <v>50</v>
      </c>
      <c r="F39">
        <v>58.311</v>
      </c>
      <c r="G39">
        <v>63.119599999999998</v>
      </c>
      <c r="H39" s="30" t="s">
        <v>81</v>
      </c>
      <c r="I39" s="30" t="s">
        <v>82</v>
      </c>
      <c r="J39" s="30" t="s">
        <v>52</v>
      </c>
      <c r="K39" s="30" t="s">
        <v>83</v>
      </c>
      <c r="L39" s="24" t="s">
        <v>54</v>
      </c>
      <c r="M39" s="24" t="s">
        <v>84</v>
      </c>
    </row>
    <row r="40" spans="1:14">
      <c r="A40">
        <v>2677.1350000000002</v>
      </c>
      <c r="B40">
        <v>2677.12803244</v>
      </c>
      <c r="C40">
        <v>37342.3656519</v>
      </c>
      <c r="D40" s="24" t="s">
        <v>85</v>
      </c>
      <c r="E40" s="14">
        <v>441740</v>
      </c>
      <c r="F40">
        <v>19.819613582279999</v>
      </c>
      <c r="G40">
        <v>24.44947656095</v>
      </c>
      <c r="H40" s="30" t="s">
        <v>78</v>
      </c>
      <c r="I40" s="30" t="s">
        <v>63</v>
      </c>
      <c r="J40" s="30" t="s">
        <v>79</v>
      </c>
      <c r="K40" s="30" t="s">
        <v>52</v>
      </c>
      <c r="L40" s="24">
        <v>1</v>
      </c>
      <c r="M40" s="24">
        <v>0</v>
      </c>
    </row>
    <row r="41" spans="1:14">
      <c r="A41">
        <v>2677.1350000000002</v>
      </c>
      <c r="B41">
        <v>2677.1285137499999</v>
      </c>
      <c r="C41">
        <v>37342.358938600002</v>
      </c>
      <c r="D41" s="24" t="s">
        <v>85</v>
      </c>
      <c r="E41" s="14">
        <v>441740</v>
      </c>
      <c r="F41">
        <v>19.819613582279999</v>
      </c>
      <c r="G41">
        <v>24.44947572861</v>
      </c>
      <c r="H41" s="30" t="s">
        <v>78</v>
      </c>
      <c r="I41" s="30" t="s">
        <v>63</v>
      </c>
      <c r="J41" s="30" t="s">
        <v>79</v>
      </c>
      <c r="K41" s="30" t="s">
        <v>52</v>
      </c>
      <c r="L41" s="24">
        <v>1</v>
      </c>
      <c r="M41" s="24">
        <v>1</v>
      </c>
    </row>
    <row r="42" spans="1:14">
      <c r="A42">
        <v>2677.1350000000002</v>
      </c>
      <c r="B42">
        <v>2677.1285529000002</v>
      </c>
      <c r="C42">
        <v>37342.358392499998</v>
      </c>
      <c r="D42" s="24" t="s">
        <v>85</v>
      </c>
      <c r="E42" s="14">
        <v>441740</v>
      </c>
      <c r="F42">
        <v>19.819613582279999</v>
      </c>
      <c r="G42">
        <v>24.449475660899999</v>
      </c>
      <c r="H42" s="30" t="s">
        <v>78</v>
      </c>
      <c r="I42" s="30" t="s">
        <v>63</v>
      </c>
      <c r="J42" s="30" t="s">
        <v>79</v>
      </c>
      <c r="K42" s="30" t="s">
        <v>52</v>
      </c>
      <c r="L42" s="24">
        <v>1</v>
      </c>
      <c r="M42" s="24">
        <v>2</v>
      </c>
    </row>
    <row r="43" spans="1:14">
      <c r="A43">
        <v>2696.1190000000001</v>
      </c>
      <c r="B43">
        <v>2696.1175883699998</v>
      </c>
      <c r="C43">
        <v>37079.367078399999</v>
      </c>
      <c r="D43" s="24" t="s">
        <v>85</v>
      </c>
      <c r="E43" s="14">
        <v>602340</v>
      </c>
      <c r="F43">
        <v>19.819613582279999</v>
      </c>
      <c r="G43">
        <v>24.416868895699999</v>
      </c>
      <c r="H43" s="30" t="s">
        <v>78</v>
      </c>
      <c r="I43" s="30" t="s">
        <v>64</v>
      </c>
      <c r="J43" s="30" t="s">
        <v>79</v>
      </c>
      <c r="K43" s="30" t="s">
        <v>52</v>
      </c>
      <c r="L43" s="24">
        <v>1</v>
      </c>
      <c r="M43" s="24">
        <v>0</v>
      </c>
    </row>
    <row r="44" spans="1:14">
      <c r="A44">
        <v>2696.1190000000001</v>
      </c>
      <c r="B44">
        <v>2696.1182601300002</v>
      </c>
      <c r="C44">
        <v>37079.357840299999</v>
      </c>
      <c r="D44" s="24" t="s">
        <v>85</v>
      </c>
      <c r="E44" s="14">
        <v>602340</v>
      </c>
      <c r="F44">
        <v>19.819613582279999</v>
      </c>
      <c r="G44">
        <v>24.416867750320002</v>
      </c>
      <c r="H44" s="30" t="s">
        <v>78</v>
      </c>
      <c r="I44" s="30" t="s">
        <v>64</v>
      </c>
      <c r="J44" s="30" t="s">
        <v>79</v>
      </c>
      <c r="K44" s="30" t="s">
        <v>52</v>
      </c>
      <c r="L44" s="24">
        <v>1</v>
      </c>
      <c r="M44" s="24">
        <v>1</v>
      </c>
    </row>
    <row r="45" spans="1:14">
      <c r="A45">
        <v>2696.1190000000001</v>
      </c>
      <c r="B45">
        <v>2696.1183148</v>
      </c>
      <c r="C45">
        <v>37079.357088500001</v>
      </c>
      <c r="D45" s="24" t="s">
        <v>85</v>
      </c>
      <c r="E45" s="14">
        <v>602340</v>
      </c>
      <c r="F45">
        <v>19.819613582279999</v>
      </c>
      <c r="G45">
        <v>24.41686765711</v>
      </c>
      <c r="H45" s="30" t="s">
        <v>78</v>
      </c>
      <c r="I45" s="30" t="s">
        <v>64</v>
      </c>
      <c r="J45" s="30" t="s">
        <v>79</v>
      </c>
      <c r="K45" s="30" t="s">
        <v>52</v>
      </c>
      <c r="L45" s="24">
        <v>1</v>
      </c>
      <c r="M45" s="24">
        <v>2</v>
      </c>
    </row>
    <row r="46" spans="1:14">
      <c r="A46">
        <v>2723.1909999999998</v>
      </c>
      <c r="B46">
        <v>2723.1909995300002</v>
      </c>
      <c r="C46">
        <v>36710.751774900004</v>
      </c>
      <c r="D46" s="24" t="s">
        <v>85</v>
      </c>
      <c r="E46" s="14">
        <v>849960</v>
      </c>
      <c r="F46">
        <v>19.819613582279999</v>
      </c>
      <c r="G46">
        <v>24.371166425670001</v>
      </c>
      <c r="H46" s="30" t="s">
        <v>78</v>
      </c>
      <c r="I46" s="30" t="s">
        <v>65</v>
      </c>
      <c r="J46" s="30" t="s">
        <v>79</v>
      </c>
      <c r="K46" s="30" t="s">
        <v>52</v>
      </c>
      <c r="L46" s="24">
        <v>1</v>
      </c>
      <c r="M46" s="24">
        <v>0</v>
      </c>
    </row>
    <row r="47" spans="1:14">
      <c r="A47">
        <v>2723.1909999999998</v>
      </c>
      <c r="B47">
        <v>2723.1919793100001</v>
      </c>
      <c r="C47">
        <v>36710.738567400003</v>
      </c>
      <c r="D47" s="24" t="s">
        <v>85</v>
      </c>
      <c r="E47" s="14">
        <v>849960</v>
      </c>
      <c r="F47">
        <v>19.819613582279999</v>
      </c>
      <c r="G47">
        <v>24.371164788150001</v>
      </c>
      <c r="H47" s="30" t="s">
        <v>78</v>
      </c>
      <c r="I47" s="30" t="s">
        <v>65</v>
      </c>
      <c r="J47" s="30" t="s">
        <v>79</v>
      </c>
      <c r="K47" s="30" t="s">
        <v>52</v>
      </c>
      <c r="L47" s="24">
        <v>1</v>
      </c>
      <c r="M47" s="24">
        <v>1</v>
      </c>
    </row>
    <row r="48" spans="1:14">
      <c r="A48">
        <v>2723.1909999999998</v>
      </c>
      <c r="B48">
        <v>2723.1920590700001</v>
      </c>
      <c r="C48">
        <v>36710.737492300002</v>
      </c>
      <c r="D48" s="24" t="s">
        <v>85</v>
      </c>
      <c r="E48" s="14">
        <v>849960</v>
      </c>
      <c r="F48">
        <v>19.819613582279999</v>
      </c>
      <c r="G48">
        <v>24.371164654849998</v>
      </c>
      <c r="H48" s="30" t="s">
        <v>78</v>
      </c>
      <c r="I48" s="30" t="s">
        <v>65</v>
      </c>
      <c r="J48" s="30" t="s">
        <v>79</v>
      </c>
      <c r="K48" s="30" t="s">
        <v>52</v>
      </c>
      <c r="L48" s="24">
        <v>1</v>
      </c>
      <c r="M48" s="24">
        <v>2</v>
      </c>
    </row>
    <row r="49" spans="1:13">
      <c r="B49">
        <v>2763.8015785399998</v>
      </c>
      <c r="C49">
        <v>36171.362135199997</v>
      </c>
      <c r="D49" s="24" t="s">
        <v>86</v>
      </c>
      <c r="E49" s="14">
        <v>1250800</v>
      </c>
      <c r="F49">
        <v>19.819613582279999</v>
      </c>
      <c r="G49">
        <v>24.304290637800001</v>
      </c>
      <c r="H49" s="30" t="s">
        <v>78</v>
      </c>
      <c r="I49" s="30" t="s">
        <v>66</v>
      </c>
      <c r="J49" s="30" t="s">
        <v>79</v>
      </c>
      <c r="K49" s="30" t="s">
        <v>52</v>
      </c>
      <c r="L49" s="24">
        <v>1</v>
      </c>
      <c r="M49" s="24">
        <v>0</v>
      </c>
    </row>
    <row r="50" spans="1:13">
      <c r="B50">
        <v>2763.8030933499999</v>
      </c>
      <c r="C50">
        <v>36171.342311100001</v>
      </c>
      <c r="D50" s="24" t="s">
        <v>86</v>
      </c>
      <c r="E50" s="14">
        <v>1250800</v>
      </c>
      <c r="F50">
        <v>19.819613582279999</v>
      </c>
      <c r="G50">
        <v>24.304288179930001</v>
      </c>
      <c r="H50" s="30" t="s">
        <v>78</v>
      </c>
      <c r="I50" s="30" t="s">
        <v>66</v>
      </c>
      <c r="J50" s="30" t="s">
        <v>79</v>
      </c>
      <c r="K50" s="30" t="s">
        <v>52</v>
      </c>
      <c r="L50" s="24">
        <v>1</v>
      </c>
      <c r="M50" s="24">
        <v>1</v>
      </c>
    </row>
    <row r="51" spans="1:13">
      <c r="B51">
        <v>2763.8032166900002</v>
      </c>
      <c r="C51">
        <v>36171.340697</v>
      </c>
      <c r="D51" s="24" t="s">
        <v>86</v>
      </c>
      <c r="E51" s="14">
        <v>1250800</v>
      </c>
      <c r="F51">
        <v>19.819613582279999</v>
      </c>
      <c r="G51">
        <v>24.304287979800002</v>
      </c>
      <c r="H51" s="30" t="s">
        <v>78</v>
      </c>
      <c r="I51" s="30" t="s">
        <v>66</v>
      </c>
      <c r="J51" s="30" t="s">
        <v>79</v>
      </c>
      <c r="K51" s="30" t="s">
        <v>52</v>
      </c>
      <c r="L51" s="24">
        <v>1</v>
      </c>
      <c r="M51" s="24">
        <v>2</v>
      </c>
    </row>
    <row r="52" spans="1:13">
      <c r="A52">
        <v>2818.2</v>
      </c>
      <c r="B52">
        <v>2818.2</v>
      </c>
      <c r="C52">
        <v>35474</v>
      </c>
      <c r="D52" s="24">
        <v>10</v>
      </c>
      <c r="F52">
        <v>59.673780000000001</v>
      </c>
      <c r="G52">
        <v>64.071899999999999</v>
      </c>
      <c r="H52" s="30" t="s">
        <v>51</v>
      </c>
      <c r="I52" s="30" t="s">
        <v>87</v>
      </c>
      <c r="J52" s="30" t="s">
        <v>53</v>
      </c>
      <c r="K52" s="30" t="s">
        <v>52</v>
      </c>
      <c r="L52" s="24" t="s">
        <v>54</v>
      </c>
      <c r="M52" s="24" t="s">
        <v>54</v>
      </c>
    </row>
    <row r="53" spans="1:13">
      <c r="B53">
        <v>2829.07840652</v>
      </c>
      <c r="C53">
        <v>35336.802951600002</v>
      </c>
      <c r="D53" s="24" t="s">
        <v>88</v>
      </c>
      <c r="E53" s="14">
        <v>1938900</v>
      </c>
      <c r="F53">
        <v>19.819613582279999</v>
      </c>
      <c r="G53">
        <v>24.200818492949999</v>
      </c>
      <c r="H53" s="30" t="s">
        <v>78</v>
      </c>
      <c r="I53" s="30" t="s">
        <v>68</v>
      </c>
      <c r="J53" s="30" t="s">
        <v>79</v>
      </c>
      <c r="K53" s="30" t="s">
        <v>52</v>
      </c>
      <c r="L53" s="24">
        <v>1</v>
      </c>
      <c r="M53" s="24">
        <v>0</v>
      </c>
    </row>
    <row r="54" spans="1:13">
      <c r="B54">
        <v>2829.08094635</v>
      </c>
      <c r="C54">
        <v>35336.7712293</v>
      </c>
      <c r="D54" s="24" t="s">
        <v>88</v>
      </c>
      <c r="E54" s="14">
        <v>1938900</v>
      </c>
      <c r="F54">
        <v>19.819613582279999</v>
      </c>
      <c r="G54">
        <v>24.200814559889999</v>
      </c>
      <c r="H54" s="30" t="s">
        <v>78</v>
      </c>
      <c r="I54" s="30" t="s">
        <v>68</v>
      </c>
      <c r="J54" s="30" t="s">
        <v>79</v>
      </c>
      <c r="K54" s="30" t="s">
        <v>52</v>
      </c>
      <c r="L54" s="24">
        <v>1</v>
      </c>
      <c r="M54" s="24">
        <v>1</v>
      </c>
    </row>
    <row r="55" spans="1:13">
      <c r="B55">
        <v>2829.0811533000001</v>
      </c>
      <c r="C55">
        <v>35336.7686445</v>
      </c>
      <c r="D55" s="24" t="s">
        <v>88</v>
      </c>
      <c r="E55" s="14">
        <v>1938900</v>
      </c>
      <c r="F55">
        <v>19.819613582279999</v>
      </c>
      <c r="G55">
        <v>24.200814239420001</v>
      </c>
      <c r="H55" s="30" t="s">
        <v>78</v>
      </c>
      <c r="I55" s="30" t="s">
        <v>68</v>
      </c>
      <c r="J55" s="30" t="s">
        <v>79</v>
      </c>
      <c r="K55" s="30" t="s">
        <v>52</v>
      </c>
      <c r="L55" s="24">
        <v>1</v>
      </c>
      <c r="M55" s="24">
        <v>2</v>
      </c>
    </row>
    <row r="56" spans="1:13">
      <c r="A56">
        <v>2945.1060000000002</v>
      </c>
      <c r="B56">
        <v>2945.0989245999999</v>
      </c>
      <c r="C56">
        <v>33944.793232999997</v>
      </c>
      <c r="D56" s="24" t="s">
        <v>49</v>
      </c>
      <c r="E56" s="14">
        <v>3200600</v>
      </c>
      <c r="F56">
        <v>19.819613582279999</v>
      </c>
      <c r="G56">
        <v>24.028231294800001</v>
      </c>
      <c r="H56" s="30" t="s">
        <v>78</v>
      </c>
      <c r="I56" s="30" t="s">
        <v>72</v>
      </c>
      <c r="J56" s="30" t="s">
        <v>79</v>
      </c>
      <c r="K56" s="30" t="s">
        <v>52</v>
      </c>
      <c r="L56" s="24">
        <v>1</v>
      </c>
      <c r="M56" s="24">
        <v>0</v>
      </c>
    </row>
    <row r="57" spans="1:13">
      <c r="A57">
        <v>2945.1060000000002</v>
      </c>
      <c r="B57">
        <v>2945.1037353000002</v>
      </c>
      <c r="C57">
        <v>33944.737787999999</v>
      </c>
      <c r="D57" s="24" t="s">
        <v>49</v>
      </c>
      <c r="E57" s="14">
        <v>3200600</v>
      </c>
      <c r="F57">
        <v>19.819613582279999</v>
      </c>
      <c r="G57">
        <v>24.028224420499999</v>
      </c>
      <c r="H57" s="30" t="s">
        <v>78</v>
      </c>
      <c r="I57" s="30" t="s">
        <v>72</v>
      </c>
      <c r="J57" s="30" t="s">
        <v>79</v>
      </c>
      <c r="K57" s="30" t="s">
        <v>52</v>
      </c>
      <c r="L57" s="24">
        <v>1</v>
      </c>
      <c r="M57" s="24">
        <v>1</v>
      </c>
    </row>
    <row r="58" spans="1:13">
      <c r="A58">
        <v>2945.1060000000002</v>
      </c>
      <c r="B58">
        <v>2945.1041277999998</v>
      </c>
      <c r="C58">
        <v>33944.733265000003</v>
      </c>
      <c r="D58" s="24" t="s">
        <v>49</v>
      </c>
      <c r="E58" s="14">
        <v>3200600</v>
      </c>
      <c r="F58">
        <v>19.819613582279999</v>
      </c>
      <c r="G58">
        <v>24.028223859699999</v>
      </c>
      <c r="H58" s="30" t="s">
        <v>78</v>
      </c>
      <c r="I58" s="30" t="s">
        <v>72</v>
      </c>
      <c r="J58" s="30" t="s">
        <v>79</v>
      </c>
      <c r="K58" s="30" t="s">
        <v>52</v>
      </c>
      <c r="L58" s="24">
        <v>1</v>
      </c>
      <c r="M58" s="24">
        <v>2</v>
      </c>
    </row>
    <row r="59" spans="1:13">
      <c r="A59">
        <v>3013.7</v>
      </c>
      <c r="B59">
        <v>3013.71</v>
      </c>
      <c r="C59">
        <v>33172</v>
      </c>
      <c r="D59" s="24">
        <v>40</v>
      </c>
      <c r="F59">
        <v>59.673780000000001</v>
      </c>
      <c r="G59">
        <v>63.786580000000001</v>
      </c>
      <c r="H59" s="30" t="s">
        <v>51</v>
      </c>
      <c r="I59" s="30" t="s">
        <v>87</v>
      </c>
      <c r="J59" s="30" t="s">
        <v>53</v>
      </c>
      <c r="K59" s="30" t="s">
        <v>89</v>
      </c>
      <c r="L59" s="24" t="s">
        <v>54</v>
      </c>
      <c r="M59" s="24" t="s">
        <v>84</v>
      </c>
    </row>
    <row r="60" spans="1:13">
      <c r="B60">
        <v>3187.7331755</v>
      </c>
      <c r="C60">
        <v>31361.185959999999</v>
      </c>
      <c r="E60" s="14">
        <v>5636100</v>
      </c>
      <c r="F60">
        <v>19.819613582279999</v>
      </c>
      <c r="G60">
        <v>23.707904838299999</v>
      </c>
      <c r="H60" s="30" t="s">
        <v>78</v>
      </c>
      <c r="I60" s="30" t="s">
        <v>74</v>
      </c>
      <c r="J60" s="30" t="s">
        <v>79</v>
      </c>
      <c r="K60" s="30" t="s">
        <v>52</v>
      </c>
      <c r="L60" s="24">
        <v>1</v>
      </c>
      <c r="M60" s="24">
        <v>0</v>
      </c>
    </row>
    <row r="61" spans="1:13">
      <c r="A61">
        <v>3187.7449999999999</v>
      </c>
      <c r="B61">
        <v>3187.7443901000001</v>
      </c>
      <c r="C61">
        <v>31361.075633</v>
      </c>
      <c r="D61" s="24" t="s">
        <v>90</v>
      </c>
      <c r="E61" s="14">
        <v>5636100</v>
      </c>
      <c r="F61">
        <v>19.819613582279999</v>
      </c>
      <c r="G61">
        <v>23.707891159500001</v>
      </c>
      <c r="H61" s="30" t="s">
        <v>78</v>
      </c>
      <c r="I61" s="30" t="s">
        <v>74</v>
      </c>
      <c r="J61" s="30" t="s">
        <v>79</v>
      </c>
      <c r="K61" s="30" t="s">
        <v>52</v>
      </c>
      <c r="L61" s="24">
        <v>1</v>
      </c>
      <c r="M61" s="24">
        <v>1</v>
      </c>
    </row>
    <row r="62" spans="1:13">
      <c r="A62">
        <v>3187.7449999999999</v>
      </c>
      <c r="B62">
        <v>3187.7453046000001</v>
      </c>
      <c r="C62">
        <v>31361.066637</v>
      </c>
      <c r="D62" s="24" t="s">
        <v>90</v>
      </c>
      <c r="E62" s="14">
        <v>5636100</v>
      </c>
      <c r="F62">
        <v>19.819613582279999</v>
      </c>
      <c r="G62">
        <v>23.707890044199999</v>
      </c>
      <c r="H62" s="30" t="s">
        <v>78</v>
      </c>
      <c r="I62" s="30" t="s">
        <v>74</v>
      </c>
      <c r="J62" s="30" t="s">
        <v>79</v>
      </c>
      <c r="K62" s="30" t="s">
        <v>52</v>
      </c>
      <c r="L62" s="24">
        <v>1</v>
      </c>
      <c r="M62" s="24">
        <v>2</v>
      </c>
    </row>
    <row r="63" spans="1:13">
      <c r="A63">
        <v>3231.2660000000001</v>
      </c>
      <c r="B63">
        <v>3231.2703836999999</v>
      </c>
      <c r="C63">
        <v>30938.649420999998</v>
      </c>
      <c r="D63" s="24">
        <v>0</v>
      </c>
      <c r="E63" s="14">
        <v>510150</v>
      </c>
      <c r="F63">
        <v>20.6157738231</v>
      </c>
      <c r="G63">
        <v>24.451677228339999</v>
      </c>
      <c r="H63" s="30" t="s">
        <v>78</v>
      </c>
      <c r="I63" s="30" t="s">
        <v>63</v>
      </c>
      <c r="J63" s="30" t="s">
        <v>57</v>
      </c>
      <c r="K63" s="30" t="s">
        <v>58</v>
      </c>
      <c r="L63" s="24">
        <v>0</v>
      </c>
      <c r="M63" s="24">
        <v>1</v>
      </c>
    </row>
    <row r="64" spans="1:13">
      <c r="A64">
        <v>3258.2750000000001</v>
      </c>
      <c r="B64">
        <v>3258.2734953999998</v>
      </c>
      <c r="C64">
        <v>30682.252675</v>
      </c>
      <c r="D64" s="24">
        <v>1</v>
      </c>
      <c r="E64" s="14">
        <v>696270</v>
      </c>
      <c r="F64">
        <v>20.6157738231</v>
      </c>
      <c r="G64">
        <v>24.419888085299998</v>
      </c>
      <c r="H64" s="30" t="s">
        <v>78</v>
      </c>
      <c r="I64" s="30" t="s">
        <v>64</v>
      </c>
      <c r="J64" s="30" t="s">
        <v>57</v>
      </c>
      <c r="K64" s="30" t="s">
        <v>58</v>
      </c>
      <c r="L64" s="24">
        <v>0</v>
      </c>
      <c r="M64" s="24">
        <v>1</v>
      </c>
    </row>
    <row r="65" spans="1:14">
      <c r="B65">
        <v>3296.7729278000002</v>
      </c>
      <c r="C65">
        <v>30323.960105999999</v>
      </c>
      <c r="E65" s="14">
        <v>984320</v>
      </c>
      <c r="F65">
        <v>20.6157738231</v>
      </c>
      <c r="G65">
        <v>24.375465471150001</v>
      </c>
      <c r="H65" s="30" t="s">
        <v>78</v>
      </c>
      <c r="I65" s="30" t="s">
        <v>65</v>
      </c>
      <c r="J65" s="30" t="s">
        <v>57</v>
      </c>
      <c r="K65" s="30" t="s">
        <v>58</v>
      </c>
      <c r="L65" s="24">
        <v>0</v>
      </c>
      <c r="M65" s="24">
        <v>1</v>
      </c>
    </row>
    <row r="66" spans="1:14">
      <c r="B66">
        <v>3354.5550871</v>
      </c>
      <c r="C66">
        <v>29801.647429000001</v>
      </c>
      <c r="D66" s="24">
        <v>1</v>
      </c>
      <c r="E66" s="14">
        <v>1453700</v>
      </c>
      <c r="F66">
        <v>20.6157738231</v>
      </c>
      <c r="G66">
        <v>24.310706956650002</v>
      </c>
      <c r="H66" s="30" t="s">
        <v>78</v>
      </c>
      <c r="I66" s="30" t="s">
        <v>66</v>
      </c>
      <c r="J66" s="30" t="s">
        <v>57</v>
      </c>
      <c r="K66" s="30" t="s">
        <v>58</v>
      </c>
      <c r="L66" s="24">
        <v>0</v>
      </c>
      <c r="M66" s="24">
        <v>1</v>
      </c>
    </row>
    <row r="67" spans="1:14">
      <c r="B67">
        <v>3447.5890218999998</v>
      </c>
      <c r="C67">
        <v>28997.468325000002</v>
      </c>
      <c r="D67" s="24">
        <v>2</v>
      </c>
      <c r="E67" s="14">
        <v>2269100</v>
      </c>
      <c r="F67">
        <v>20.6157738231</v>
      </c>
      <c r="G67">
        <v>24.21100146141</v>
      </c>
      <c r="H67" s="30" t="s">
        <v>78</v>
      </c>
      <c r="I67" s="30" t="s">
        <v>68</v>
      </c>
      <c r="J67" s="30" t="s">
        <v>57</v>
      </c>
      <c r="K67" s="30" t="s">
        <v>58</v>
      </c>
      <c r="L67" s="24">
        <v>0</v>
      </c>
      <c r="M67" s="24">
        <v>1</v>
      </c>
    </row>
    <row r="68" spans="1:14">
      <c r="B68">
        <v>3449.2707934999999</v>
      </c>
      <c r="C68">
        <v>28983.330366999999</v>
      </c>
      <c r="E68" s="14">
        <v>3.9163000000000001</v>
      </c>
      <c r="F68">
        <v>20.6157738231</v>
      </c>
      <c r="G68">
        <v>24.209248578139</v>
      </c>
      <c r="H68" s="30" t="s">
        <v>78</v>
      </c>
      <c r="I68" s="30" t="s">
        <v>69</v>
      </c>
      <c r="J68" s="30" t="s">
        <v>57</v>
      </c>
      <c r="K68" s="30" t="s">
        <v>70</v>
      </c>
      <c r="L68" s="24">
        <v>0</v>
      </c>
      <c r="M68" s="24">
        <v>2</v>
      </c>
      <c r="N68" t="s">
        <v>71</v>
      </c>
    </row>
    <row r="69" spans="1:14">
      <c r="A69">
        <v>3554.415</v>
      </c>
      <c r="B69">
        <v>3554.4061347000002</v>
      </c>
      <c r="C69">
        <v>28126.060650899999</v>
      </c>
      <c r="D69" s="24" t="s">
        <v>85</v>
      </c>
      <c r="E69" s="14">
        <v>36386</v>
      </c>
      <c r="F69">
        <v>20.96408587426</v>
      </c>
      <c r="G69">
        <v>24.451272737498002</v>
      </c>
      <c r="H69" s="30" t="s">
        <v>50</v>
      </c>
      <c r="I69" s="30" t="s">
        <v>91</v>
      </c>
      <c r="J69" s="30" t="s">
        <v>52</v>
      </c>
      <c r="K69" s="30" t="s">
        <v>83</v>
      </c>
      <c r="L69" s="24">
        <v>2</v>
      </c>
      <c r="M69" s="24">
        <v>1</v>
      </c>
    </row>
    <row r="70" spans="1:14">
      <c r="A70">
        <v>3554.415</v>
      </c>
      <c r="B70">
        <v>3554.4062837000001</v>
      </c>
      <c r="C70">
        <v>28126.0594724</v>
      </c>
      <c r="D70" s="24" t="s">
        <v>85</v>
      </c>
      <c r="E70" s="14">
        <v>327450</v>
      </c>
      <c r="F70">
        <v>20.96408587426</v>
      </c>
      <c r="G70">
        <v>24.451272591392001</v>
      </c>
      <c r="H70" s="30" t="s">
        <v>50</v>
      </c>
      <c r="I70" s="30" t="s">
        <v>91</v>
      </c>
      <c r="J70" s="30" t="s">
        <v>52</v>
      </c>
      <c r="K70" s="30" t="s">
        <v>83</v>
      </c>
      <c r="L70" s="24">
        <v>2</v>
      </c>
      <c r="M70" s="24">
        <v>2</v>
      </c>
    </row>
    <row r="71" spans="1:14">
      <c r="A71">
        <v>3554.415</v>
      </c>
      <c r="B71">
        <v>3554.4062942999999</v>
      </c>
      <c r="C71">
        <v>28126.059388500002</v>
      </c>
      <c r="D71" s="24" t="s">
        <v>85</v>
      </c>
      <c r="E71" s="14">
        <v>130990</v>
      </c>
      <c r="F71">
        <v>20.96408587426</v>
      </c>
      <c r="G71">
        <v>24.45127258099</v>
      </c>
      <c r="H71" s="30" t="s">
        <v>50</v>
      </c>
      <c r="I71" s="30" t="s">
        <v>91</v>
      </c>
      <c r="J71" s="30" t="s">
        <v>52</v>
      </c>
      <c r="K71" s="30" t="s">
        <v>83</v>
      </c>
      <c r="L71" s="24">
        <v>2</v>
      </c>
      <c r="M71" s="24">
        <v>3</v>
      </c>
    </row>
    <row r="72" spans="1:14">
      <c r="A72">
        <v>3554.415</v>
      </c>
      <c r="B72">
        <v>3554.4157931999998</v>
      </c>
      <c r="C72">
        <v>28125.9842255</v>
      </c>
      <c r="D72" s="24" t="s">
        <v>85</v>
      </c>
      <c r="E72" s="14">
        <v>545790</v>
      </c>
      <c r="F72">
        <v>20.964095349809998</v>
      </c>
      <c r="G72">
        <v>24.451272737498002</v>
      </c>
      <c r="H72" s="30" t="s">
        <v>50</v>
      </c>
      <c r="I72" s="30" t="s">
        <v>91</v>
      </c>
      <c r="J72" s="30" t="s">
        <v>52</v>
      </c>
      <c r="K72" s="30" t="s">
        <v>83</v>
      </c>
      <c r="L72" s="24">
        <v>1</v>
      </c>
      <c r="M72" s="24">
        <v>1</v>
      </c>
    </row>
    <row r="73" spans="1:14">
      <c r="A73">
        <v>3554.415</v>
      </c>
      <c r="B73">
        <v>3554.4159420999999</v>
      </c>
      <c r="C73">
        <v>28125.983047000002</v>
      </c>
      <c r="D73" s="24" t="s">
        <v>85</v>
      </c>
      <c r="E73" s="14">
        <v>982350</v>
      </c>
      <c r="F73">
        <v>20.964095349809998</v>
      </c>
      <c r="G73">
        <v>24.451272591392001</v>
      </c>
      <c r="H73" s="30" t="s">
        <v>50</v>
      </c>
      <c r="I73" s="30" t="s">
        <v>91</v>
      </c>
      <c r="J73" s="30" t="s">
        <v>52</v>
      </c>
      <c r="K73" s="30" t="s">
        <v>83</v>
      </c>
      <c r="L73" s="24">
        <v>1</v>
      </c>
      <c r="M73" s="24">
        <v>2</v>
      </c>
    </row>
    <row r="74" spans="1:14">
      <c r="B74">
        <v>3554.5406487</v>
      </c>
      <c r="C74">
        <v>28124.996310300001</v>
      </c>
      <c r="E74" s="14">
        <v>727720</v>
      </c>
      <c r="F74">
        <v>20.964217835669999</v>
      </c>
      <c r="G74">
        <v>24.451272737498002</v>
      </c>
      <c r="H74" s="30" t="s">
        <v>50</v>
      </c>
      <c r="I74" s="30" t="s">
        <v>91</v>
      </c>
      <c r="J74" s="30" t="s">
        <v>52</v>
      </c>
      <c r="K74" s="30" t="s">
        <v>83</v>
      </c>
      <c r="L74" s="24">
        <v>0</v>
      </c>
      <c r="M74" s="24">
        <v>1</v>
      </c>
    </row>
    <row r="75" spans="1:14">
      <c r="A75">
        <v>3562.9789999999998</v>
      </c>
      <c r="B75">
        <v>3562.9690690000002</v>
      </c>
      <c r="C75">
        <v>28058.466785500001</v>
      </c>
      <c r="D75" s="24" t="s">
        <v>92</v>
      </c>
      <c r="E75" s="14">
        <v>268680</v>
      </c>
      <c r="F75">
        <v>20.96408587426</v>
      </c>
      <c r="G75">
        <v>24.442892166810001</v>
      </c>
      <c r="H75" s="30" t="s">
        <v>50</v>
      </c>
      <c r="I75" s="30" t="s">
        <v>93</v>
      </c>
      <c r="J75" s="30" t="s">
        <v>52</v>
      </c>
      <c r="K75" s="30" t="s">
        <v>79</v>
      </c>
      <c r="L75" s="24">
        <v>2</v>
      </c>
      <c r="M75" s="24">
        <v>1</v>
      </c>
    </row>
    <row r="76" spans="1:14">
      <c r="A76">
        <v>3562.9789999999998</v>
      </c>
      <c r="B76">
        <v>3562.9787741</v>
      </c>
      <c r="C76">
        <v>28058.390360099998</v>
      </c>
      <c r="D76" s="24" t="s">
        <v>92</v>
      </c>
      <c r="E76" s="14">
        <v>161210</v>
      </c>
      <c r="F76">
        <v>20.964095349809998</v>
      </c>
      <c r="G76">
        <v>24.442892166810001</v>
      </c>
      <c r="H76" s="30" t="s">
        <v>50</v>
      </c>
      <c r="I76" s="30" t="s">
        <v>93</v>
      </c>
      <c r="J76" s="30" t="s">
        <v>52</v>
      </c>
      <c r="K76" s="30" t="s">
        <v>79</v>
      </c>
      <c r="L76" s="24">
        <v>1</v>
      </c>
      <c r="M76" s="24">
        <v>1</v>
      </c>
    </row>
    <row r="77" spans="1:14">
      <c r="B77">
        <v>3563.1042318</v>
      </c>
      <c r="C77">
        <v>28057.402444899999</v>
      </c>
      <c r="E77" s="14">
        <v>53735</v>
      </c>
      <c r="F77">
        <v>20.964217835669999</v>
      </c>
      <c r="G77">
        <v>24.442892166810001</v>
      </c>
      <c r="H77" s="30" t="s">
        <v>50</v>
      </c>
      <c r="I77" s="30" t="s">
        <v>93</v>
      </c>
      <c r="J77" s="30" t="s">
        <v>52</v>
      </c>
      <c r="K77" s="30" t="s">
        <v>79</v>
      </c>
      <c r="L77" s="24">
        <v>0</v>
      </c>
      <c r="M77" s="24">
        <v>1</v>
      </c>
    </row>
    <row r="78" spans="1:14">
      <c r="A78">
        <v>3587.27</v>
      </c>
      <c r="B78">
        <v>3587.2617918000001</v>
      </c>
      <c r="C78">
        <v>27868.461785899999</v>
      </c>
      <c r="D78" s="24" t="s">
        <v>85</v>
      </c>
      <c r="E78" s="14">
        <v>50298</v>
      </c>
      <c r="F78">
        <v>20.96408587426</v>
      </c>
      <c r="G78">
        <v>24.419334550736</v>
      </c>
      <c r="H78" s="30" t="s">
        <v>50</v>
      </c>
      <c r="I78" s="30" t="s">
        <v>94</v>
      </c>
      <c r="J78" s="30" t="s">
        <v>52</v>
      </c>
      <c r="K78" s="30" t="s">
        <v>83</v>
      </c>
      <c r="L78" s="24">
        <v>2</v>
      </c>
      <c r="M78" s="24">
        <v>1</v>
      </c>
    </row>
    <row r="79" spans="1:14">
      <c r="A79">
        <v>3587.27</v>
      </c>
      <c r="B79">
        <v>3587.2619998999999</v>
      </c>
      <c r="C79">
        <v>27868.460168900001</v>
      </c>
      <c r="D79" s="24" t="s">
        <v>85</v>
      </c>
      <c r="E79" s="14">
        <v>452650</v>
      </c>
      <c r="F79">
        <v>20.96408587426</v>
      </c>
      <c r="G79">
        <v>24.419334350260002</v>
      </c>
      <c r="H79" s="30" t="s">
        <v>50</v>
      </c>
      <c r="I79" s="30" t="s">
        <v>94</v>
      </c>
      <c r="J79" s="30" t="s">
        <v>52</v>
      </c>
      <c r="K79" s="30" t="s">
        <v>83</v>
      </c>
      <c r="L79" s="24">
        <v>2</v>
      </c>
      <c r="M79" s="24">
        <v>2</v>
      </c>
    </row>
    <row r="80" spans="1:14">
      <c r="A80">
        <v>3587.27</v>
      </c>
      <c r="B80">
        <v>3587.2620146999998</v>
      </c>
      <c r="C80">
        <v>27868.460054200001</v>
      </c>
      <c r="D80" s="24" t="s">
        <v>85</v>
      </c>
      <c r="E80" s="14">
        <v>1810700</v>
      </c>
      <c r="F80">
        <v>20.96408587426</v>
      </c>
      <c r="G80">
        <v>24.419334336035998</v>
      </c>
      <c r="H80" s="30" t="s">
        <v>50</v>
      </c>
      <c r="I80" s="30" t="s">
        <v>94</v>
      </c>
      <c r="J80" s="30" t="s">
        <v>52</v>
      </c>
      <c r="K80" s="30" t="s">
        <v>83</v>
      </c>
      <c r="L80" s="24">
        <v>2</v>
      </c>
      <c r="M80" s="24">
        <v>3</v>
      </c>
    </row>
    <row r="81" spans="1:14">
      <c r="A81">
        <v>3587.27</v>
      </c>
      <c r="B81">
        <v>3587.2716295999999</v>
      </c>
      <c r="C81">
        <v>27868.3853605</v>
      </c>
      <c r="D81" s="24" t="s">
        <v>85</v>
      </c>
      <c r="E81" s="14">
        <v>754480</v>
      </c>
      <c r="F81">
        <v>20.964095349809998</v>
      </c>
      <c r="G81">
        <v>24.419334550736</v>
      </c>
      <c r="H81" s="30" t="s">
        <v>50</v>
      </c>
      <c r="I81" s="30" t="s">
        <v>94</v>
      </c>
      <c r="J81" s="30" t="s">
        <v>52</v>
      </c>
      <c r="K81" s="30" t="s">
        <v>83</v>
      </c>
      <c r="L81" s="24">
        <v>1</v>
      </c>
      <c r="M81" s="24">
        <v>1</v>
      </c>
    </row>
    <row r="82" spans="1:14">
      <c r="A82">
        <v>3587.27</v>
      </c>
      <c r="B82">
        <v>3587.2718377000001</v>
      </c>
      <c r="C82">
        <v>27868.383743499999</v>
      </c>
      <c r="D82" s="24" t="s">
        <v>85</v>
      </c>
      <c r="E82" s="14">
        <v>1358000</v>
      </c>
      <c r="F82">
        <v>20.964095349809998</v>
      </c>
      <c r="G82">
        <v>24.419334350260002</v>
      </c>
      <c r="H82" s="30" t="s">
        <v>50</v>
      </c>
      <c r="I82" s="30" t="s">
        <v>94</v>
      </c>
      <c r="J82" s="30" t="s">
        <v>52</v>
      </c>
      <c r="K82" s="30" t="s">
        <v>83</v>
      </c>
      <c r="L82" s="24">
        <v>1</v>
      </c>
      <c r="M82" s="24">
        <v>2</v>
      </c>
    </row>
    <row r="83" spans="1:14">
      <c r="B83">
        <v>3587.3988039000001</v>
      </c>
      <c r="C83">
        <v>27867.397445300001</v>
      </c>
      <c r="D83" s="24">
        <v>0</v>
      </c>
      <c r="E83" s="14">
        <v>1006000</v>
      </c>
      <c r="F83">
        <v>20.964217835669999</v>
      </c>
      <c r="G83">
        <v>24.419334550736</v>
      </c>
      <c r="H83" s="30" t="s">
        <v>50</v>
      </c>
      <c r="I83" s="30" t="s">
        <v>94</v>
      </c>
      <c r="J83" s="30" t="s">
        <v>52</v>
      </c>
      <c r="K83" s="30" t="s">
        <v>83</v>
      </c>
      <c r="L83" s="24">
        <v>0</v>
      </c>
      <c r="M83" s="24">
        <v>1</v>
      </c>
    </row>
    <row r="84" spans="1:14">
      <c r="B84">
        <v>3599.3044966000002</v>
      </c>
      <c r="C84">
        <v>27775.220867100001</v>
      </c>
      <c r="E84" s="14">
        <v>373580</v>
      </c>
      <c r="F84">
        <v>20.96408587426</v>
      </c>
      <c r="G84">
        <v>24.407774150889999</v>
      </c>
      <c r="H84" s="30" t="s">
        <v>50</v>
      </c>
      <c r="I84" s="30" t="s">
        <v>95</v>
      </c>
      <c r="J84" s="30" t="s">
        <v>52</v>
      </c>
      <c r="K84" s="30" t="s">
        <v>79</v>
      </c>
      <c r="L84" s="24">
        <v>2</v>
      </c>
      <c r="M84" s="24">
        <v>1</v>
      </c>
    </row>
    <row r="85" spans="1:14">
      <c r="B85">
        <v>3599.3144006000002</v>
      </c>
      <c r="C85">
        <v>27775.144441699998</v>
      </c>
      <c r="E85" s="14">
        <v>224150</v>
      </c>
      <c r="F85">
        <v>20.964095349809998</v>
      </c>
      <c r="G85">
        <v>24.407774150889999</v>
      </c>
      <c r="H85" s="30" t="s">
        <v>50</v>
      </c>
      <c r="I85" s="30" t="s">
        <v>95</v>
      </c>
      <c r="J85" s="30" t="s">
        <v>52</v>
      </c>
      <c r="K85" s="30" t="s">
        <v>79</v>
      </c>
      <c r="L85" s="24">
        <v>1</v>
      </c>
      <c r="M85" s="24">
        <v>1</v>
      </c>
    </row>
    <row r="86" spans="1:14">
      <c r="B86">
        <v>3599.4424302000002</v>
      </c>
      <c r="C86">
        <v>27774.156526499999</v>
      </c>
      <c r="E86" s="14">
        <v>74716</v>
      </c>
      <c r="F86">
        <v>20.964217835669999</v>
      </c>
      <c r="G86">
        <v>24.407774150889999</v>
      </c>
      <c r="H86" s="30" t="s">
        <v>50</v>
      </c>
      <c r="I86" s="30" t="s">
        <v>95</v>
      </c>
      <c r="J86" s="30" t="s">
        <v>52</v>
      </c>
      <c r="K86" s="30" t="s">
        <v>79</v>
      </c>
      <c r="L86" s="24">
        <v>0</v>
      </c>
      <c r="M86" s="24">
        <v>1</v>
      </c>
    </row>
    <row r="87" spans="1:14">
      <c r="A87">
        <v>3613.643</v>
      </c>
      <c r="B87">
        <v>3613.6420797000001</v>
      </c>
      <c r="C87">
        <v>27665.022153000002</v>
      </c>
      <c r="D87" s="24">
        <v>3</v>
      </c>
      <c r="E87" s="14">
        <v>3802200</v>
      </c>
      <c r="F87">
        <v>20.6157738231</v>
      </c>
      <c r="G87">
        <v>24.045799201299999</v>
      </c>
      <c r="H87" s="30" t="s">
        <v>78</v>
      </c>
      <c r="I87" s="30" t="s">
        <v>72</v>
      </c>
      <c r="J87" s="30" t="s">
        <v>57</v>
      </c>
      <c r="K87" s="30" t="s">
        <v>58</v>
      </c>
      <c r="L87" s="24">
        <v>0</v>
      </c>
      <c r="M87" s="24">
        <v>1</v>
      </c>
    </row>
    <row r="88" spans="1:14">
      <c r="B88">
        <v>3616.8023566000002</v>
      </c>
      <c r="C88">
        <v>27640.849760000001</v>
      </c>
      <c r="E88" s="14">
        <v>8.2982999999999993</v>
      </c>
      <c r="F88">
        <v>20.6157738231</v>
      </c>
      <c r="G88">
        <v>24.042802206754999</v>
      </c>
      <c r="H88" s="30" t="s">
        <v>78</v>
      </c>
      <c r="I88" s="30" t="s">
        <v>73</v>
      </c>
      <c r="J88" s="30" t="s">
        <v>57</v>
      </c>
      <c r="K88" s="30" t="s">
        <v>70</v>
      </c>
      <c r="L88" s="24">
        <v>0</v>
      </c>
      <c r="M88" s="24">
        <v>2</v>
      </c>
      <c r="N88" t="s">
        <v>71</v>
      </c>
    </row>
    <row r="89" spans="1:14">
      <c r="B89">
        <v>3634.2307608000001</v>
      </c>
      <c r="C89">
        <v>27508.2981956</v>
      </c>
      <c r="D89" s="24" t="s">
        <v>86</v>
      </c>
      <c r="E89" s="14">
        <v>72396</v>
      </c>
      <c r="F89">
        <v>20.96408587426</v>
      </c>
      <c r="G89">
        <v>24.374679959533001</v>
      </c>
      <c r="H89" s="30" t="s">
        <v>50</v>
      </c>
      <c r="I89" s="30" t="s">
        <v>96</v>
      </c>
      <c r="J89" s="30" t="s">
        <v>52</v>
      </c>
      <c r="K89" s="30" t="s">
        <v>83</v>
      </c>
      <c r="L89" s="24">
        <v>2</v>
      </c>
      <c r="M89" s="24">
        <v>1</v>
      </c>
    </row>
    <row r="90" spans="1:14">
      <c r="B90">
        <v>3634.2310650999998</v>
      </c>
      <c r="C90">
        <v>27508.295892499998</v>
      </c>
      <c r="D90" s="24" t="s">
        <v>86</v>
      </c>
      <c r="E90" s="14">
        <v>651510</v>
      </c>
      <c r="F90">
        <v>20.96408587426</v>
      </c>
      <c r="G90">
        <v>24.374679673987</v>
      </c>
      <c r="H90" s="30" t="s">
        <v>50</v>
      </c>
      <c r="I90" s="30" t="s">
        <v>96</v>
      </c>
      <c r="J90" s="30" t="s">
        <v>52</v>
      </c>
      <c r="K90" s="30" t="s">
        <v>83</v>
      </c>
      <c r="L90" s="24">
        <v>2</v>
      </c>
      <c r="M90" s="24">
        <v>2</v>
      </c>
    </row>
    <row r="91" spans="1:14">
      <c r="B91">
        <v>3634.2310865999998</v>
      </c>
      <c r="C91">
        <v>27508.295730000002</v>
      </c>
      <c r="D91" s="24" t="s">
        <v>86</v>
      </c>
      <c r="E91" s="14">
        <v>2606300</v>
      </c>
      <c r="F91">
        <v>20.96408587426</v>
      </c>
      <c r="G91">
        <v>24.374679653828998</v>
      </c>
      <c r="H91" s="30" t="s">
        <v>50</v>
      </c>
      <c r="I91" s="30" t="s">
        <v>96</v>
      </c>
      <c r="J91" s="30" t="s">
        <v>52</v>
      </c>
      <c r="K91" s="30" t="s">
        <v>83</v>
      </c>
      <c r="L91" s="24">
        <v>2</v>
      </c>
      <c r="M91" s="24">
        <v>3</v>
      </c>
    </row>
    <row r="92" spans="1:14">
      <c r="B92">
        <v>3634.2408580000001</v>
      </c>
      <c r="C92">
        <v>27508.221770200002</v>
      </c>
      <c r="D92" s="24" t="s">
        <v>86</v>
      </c>
      <c r="E92" s="14">
        <v>1085900</v>
      </c>
      <c r="F92">
        <v>20.964095349809998</v>
      </c>
      <c r="G92">
        <v>24.374679959533001</v>
      </c>
      <c r="H92" s="30" t="s">
        <v>50</v>
      </c>
      <c r="I92" s="30" t="s">
        <v>96</v>
      </c>
      <c r="J92" s="30" t="s">
        <v>52</v>
      </c>
      <c r="K92" s="30" t="s">
        <v>83</v>
      </c>
      <c r="L92" s="24">
        <v>1</v>
      </c>
      <c r="M92" s="24">
        <v>1</v>
      </c>
    </row>
    <row r="93" spans="1:14">
      <c r="B93">
        <v>3634.2411622999998</v>
      </c>
      <c r="C93">
        <v>27508.2194671</v>
      </c>
      <c r="D93" s="24" t="s">
        <v>86</v>
      </c>
      <c r="E93" s="14">
        <v>1954600</v>
      </c>
      <c r="F93">
        <v>20.964095349809998</v>
      </c>
      <c r="G93">
        <v>24.374679673987</v>
      </c>
      <c r="H93" s="30" t="s">
        <v>50</v>
      </c>
      <c r="I93" s="30" t="s">
        <v>96</v>
      </c>
      <c r="J93" s="30" t="s">
        <v>52</v>
      </c>
      <c r="K93" s="30" t="s">
        <v>83</v>
      </c>
      <c r="L93" s="24">
        <v>1</v>
      </c>
      <c r="M93" s="24">
        <v>2</v>
      </c>
    </row>
    <row r="94" spans="1:14">
      <c r="B94">
        <v>3634.3713843</v>
      </c>
      <c r="C94">
        <v>27507.233854999999</v>
      </c>
      <c r="D94" s="24">
        <v>0</v>
      </c>
      <c r="E94" s="14">
        <v>1447900</v>
      </c>
      <c r="F94">
        <v>20.964217835669999</v>
      </c>
      <c r="G94">
        <v>24.374679959533001</v>
      </c>
      <c r="H94" s="30" t="s">
        <v>50</v>
      </c>
      <c r="I94" s="30" t="s">
        <v>96</v>
      </c>
      <c r="J94" s="30" t="s">
        <v>52</v>
      </c>
      <c r="K94" s="30" t="s">
        <v>83</v>
      </c>
      <c r="L94" s="24">
        <v>0</v>
      </c>
      <c r="M94" s="24">
        <v>1</v>
      </c>
    </row>
    <row r="95" spans="1:14">
      <c r="A95">
        <v>3651.99</v>
      </c>
      <c r="B95">
        <v>3651.9815254</v>
      </c>
      <c r="C95">
        <v>27374.595337999999</v>
      </c>
      <c r="D95" s="24" t="s">
        <v>85</v>
      </c>
      <c r="E95" s="14">
        <v>541360</v>
      </c>
      <c r="F95">
        <v>20.96408587426</v>
      </c>
      <c r="G95">
        <v>24.358102918949999</v>
      </c>
      <c r="H95" s="30" t="s">
        <v>50</v>
      </c>
      <c r="I95" s="30" t="s">
        <v>97</v>
      </c>
      <c r="J95" s="30" t="s">
        <v>52</v>
      </c>
      <c r="K95" s="30" t="s">
        <v>79</v>
      </c>
      <c r="L95" s="24">
        <v>2</v>
      </c>
      <c r="M95" s="24">
        <v>1</v>
      </c>
    </row>
    <row r="96" spans="1:14">
      <c r="A96">
        <v>3651.99</v>
      </c>
      <c r="B96">
        <v>3651.9917214000002</v>
      </c>
      <c r="C96">
        <v>27374.5189126</v>
      </c>
      <c r="D96" s="24" t="s">
        <v>85</v>
      </c>
      <c r="E96" s="14">
        <v>324810</v>
      </c>
      <c r="F96">
        <v>20.964095349809998</v>
      </c>
      <c r="G96">
        <v>24.358102918949999</v>
      </c>
      <c r="H96" s="30" t="s">
        <v>50</v>
      </c>
      <c r="I96" s="30" t="s">
        <v>97</v>
      </c>
      <c r="J96" s="30" t="s">
        <v>52</v>
      </c>
      <c r="K96" s="30" t="s">
        <v>79</v>
      </c>
      <c r="L96" s="24">
        <v>1</v>
      </c>
      <c r="M96" s="24">
        <v>1</v>
      </c>
    </row>
    <row r="97" spans="1:13">
      <c r="B97">
        <v>3652.1235259</v>
      </c>
      <c r="C97">
        <v>27373.530997400001</v>
      </c>
      <c r="D97" s="24">
        <v>0</v>
      </c>
      <c r="E97" s="14">
        <v>108270</v>
      </c>
      <c r="F97">
        <v>20.964217835669999</v>
      </c>
      <c r="G97">
        <v>24.358102918949999</v>
      </c>
      <c r="H97" s="30" t="s">
        <v>50</v>
      </c>
      <c r="I97" s="30" t="s">
        <v>97</v>
      </c>
      <c r="J97" s="30" t="s">
        <v>52</v>
      </c>
      <c r="K97" s="30" t="s">
        <v>79</v>
      </c>
      <c r="L97" s="24">
        <v>0</v>
      </c>
      <c r="M97" s="24">
        <v>1</v>
      </c>
    </row>
    <row r="98" spans="1:13">
      <c r="A98">
        <v>3705.0050000000001</v>
      </c>
      <c r="B98">
        <v>3704.9952678999998</v>
      </c>
      <c r="C98">
        <v>26982.9100172</v>
      </c>
      <c r="D98" s="24" t="s">
        <v>98</v>
      </c>
      <c r="E98" s="14">
        <v>109800</v>
      </c>
      <c r="F98">
        <v>20.96408587426</v>
      </c>
      <c r="G98">
        <v>24.309540131498</v>
      </c>
      <c r="H98" s="30" t="s">
        <v>50</v>
      </c>
      <c r="I98" s="30" t="s">
        <v>99</v>
      </c>
      <c r="J98" s="30" t="s">
        <v>52</v>
      </c>
      <c r="K98" s="30" t="s">
        <v>83</v>
      </c>
      <c r="L98" s="24">
        <v>2</v>
      </c>
      <c r="M98" s="24">
        <v>1</v>
      </c>
    </row>
    <row r="99" spans="1:13">
      <c r="A99">
        <v>3705.0050000000001</v>
      </c>
      <c r="B99">
        <v>3704.9957402</v>
      </c>
      <c r="C99">
        <v>26982.906577500002</v>
      </c>
      <c r="D99" s="24" t="s">
        <v>98</v>
      </c>
      <c r="E99" s="14">
        <v>988140</v>
      </c>
      <c r="F99">
        <v>20.96408587426</v>
      </c>
      <c r="G99">
        <v>24.309539705033</v>
      </c>
      <c r="H99" s="30" t="s">
        <v>50</v>
      </c>
      <c r="I99" s="30" t="s">
        <v>99</v>
      </c>
      <c r="J99" s="30" t="s">
        <v>52</v>
      </c>
      <c r="K99" s="30" t="s">
        <v>83</v>
      </c>
      <c r="L99" s="24">
        <v>2</v>
      </c>
      <c r="M99" s="24">
        <v>2</v>
      </c>
    </row>
    <row r="100" spans="1:13">
      <c r="A100">
        <v>3705.0050000000001</v>
      </c>
      <c r="B100">
        <v>3704.9957733000001</v>
      </c>
      <c r="C100">
        <v>26982.9063365</v>
      </c>
      <c r="D100" s="24" t="s">
        <v>98</v>
      </c>
      <c r="E100" s="14">
        <v>3952900</v>
      </c>
      <c r="F100">
        <v>20.96408587426</v>
      </c>
      <c r="G100">
        <v>24.309539675151999</v>
      </c>
      <c r="H100" s="30" t="s">
        <v>50</v>
      </c>
      <c r="I100" s="30" t="s">
        <v>99</v>
      </c>
      <c r="J100" s="30" t="s">
        <v>52</v>
      </c>
      <c r="K100" s="30" t="s">
        <v>83</v>
      </c>
      <c r="L100" s="24">
        <v>2</v>
      </c>
      <c r="M100" s="24">
        <v>3</v>
      </c>
    </row>
    <row r="101" spans="1:13">
      <c r="A101">
        <v>3705.0050000000001</v>
      </c>
      <c r="B101">
        <v>3705.0057621000001</v>
      </c>
      <c r="C101">
        <v>26982.833591800001</v>
      </c>
      <c r="D101" s="24" t="s">
        <v>98</v>
      </c>
      <c r="E101" s="14">
        <v>1647000</v>
      </c>
      <c r="F101">
        <v>20.964095349809998</v>
      </c>
      <c r="G101">
        <v>24.309540131498</v>
      </c>
      <c r="H101" s="30" t="s">
        <v>50</v>
      </c>
      <c r="I101" s="30" t="s">
        <v>99</v>
      </c>
      <c r="J101" s="30" t="s">
        <v>52</v>
      </c>
      <c r="K101" s="30" t="s">
        <v>83</v>
      </c>
      <c r="L101" s="24">
        <v>1</v>
      </c>
      <c r="M101" s="24">
        <v>1</v>
      </c>
    </row>
    <row r="102" spans="1:13">
      <c r="A102">
        <v>3705.0050000000001</v>
      </c>
      <c r="B102">
        <v>3705.0062343999998</v>
      </c>
      <c r="C102">
        <v>26982.830152099999</v>
      </c>
      <c r="D102" s="24" t="s">
        <v>98</v>
      </c>
      <c r="E102" s="14">
        <v>2964400</v>
      </c>
      <c r="F102">
        <v>20.964095349809998</v>
      </c>
      <c r="G102">
        <v>24.309539705033</v>
      </c>
      <c r="H102" s="30" t="s">
        <v>50</v>
      </c>
      <c r="I102" s="30" t="s">
        <v>99</v>
      </c>
      <c r="J102" s="30" t="s">
        <v>52</v>
      </c>
      <c r="K102" s="30" t="s">
        <v>83</v>
      </c>
      <c r="L102" s="24">
        <v>1</v>
      </c>
      <c r="M102" s="24">
        <v>2</v>
      </c>
    </row>
    <row r="103" spans="1:13">
      <c r="B103">
        <v>3705.1414209</v>
      </c>
      <c r="C103">
        <v>26981.845676600002</v>
      </c>
      <c r="D103" s="24">
        <v>0</v>
      </c>
      <c r="E103" s="14">
        <v>2196100</v>
      </c>
      <c r="F103">
        <v>20.964217835669999</v>
      </c>
      <c r="G103">
        <v>24.309540131498</v>
      </c>
      <c r="H103" s="30" t="s">
        <v>50</v>
      </c>
      <c r="I103" s="30" t="s">
        <v>99</v>
      </c>
      <c r="J103" s="30" t="s">
        <v>52</v>
      </c>
      <c r="K103" s="30" t="s">
        <v>83</v>
      </c>
      <c r="L103" s="24">
        <v>0</v>
      </c>
      <c r="M103" s="24">
        <v>1</v>
      </c>
    </row>
    <row r="104" spans="1:13">
      <c r="B104">
        <v>3732.8634708</v>
      </c>
      <c r="C104">
        <v>26781.470503</v>
      </c>
      <c r="D104" s="24" t="s">
        <v>85</v>
      </c>
      <c r="E104" s="14">
        <v>827500</v>
      </c>
      <c r="F104">
        <v>20.96408587426</v>
      </c>
      <c r="G104">
        <v>24.284564816300001</v>
      </c>
      <c r="H104" s="30" t="s">
        <v>50</v>
      </c>
      <c r="I104" s="30" t="s">
        <v>100</v>
      </c>
      <c r="J104" s="30" t="s">
        <v>52</v>
      </c>
      <c r="K104" s="30" t="s">
        <v>79</v>
      </c>
      <c r="L104" s="24">
        <v>2</v>
      </c>
      <c r="M104" s="24">
        <v>1</v>
      </c>
    </row>
    <row r="105" spans="1:13">
      <c r="B105">
        <v>3732.8741235000002</v>
      </c>
      <c r="C105">
        <v>26781.394077000001</v>
      </c>
      <c r="D105" s="24" t="s">
        <v>85</v>
      </c>
      <c r="E105" s="14">
        <v>496500</v>
      </c>
      <c r="F105">
        <v>20.964095349809998</v>
      </c>
      <c r="G105">
        <v>24.284564816300001</v>
      </c>
      <c r="H105" s="30" t="s">
        <v>50</v>
      </c>
      <c r="I105" s="30" t="s">
        <v>100</v>
      </c>
      <c r="J105" s="30" t="s">
        <v>52</v>
      </c>
      <c r="K105" s="30" t="s">
        <v>79</v>
      </c>
      <c r="L105" s="24">
        <v>1</v>
      </c>
      <c r="M105" s="24">
        <v>1</v>
      </c>
    </row>
    <row r="106" spans="1:13">
      <c r="B106">
        <v>3733.0118306999998</v>
      </c>
      <c r="C106">
        <v>26780.406161999999</v>
      </c>
      <c r="E106" s="14">
        <v>165500</v>
      </c>
      <c r="F106">
        <v>20.964217835669999</v>
      </c>
      <c r="G106">
        <v>24.284564816300001</v>
      </c>
      <c r="H106" s="30" t="s">
        <v>50</v>
      </c>
      <c r="I106" s="30" t="s">
        <v>100</v>
      </c>
      <c r="J106" s="30" t="s">
        <v>52</v>
      </c>
      <c r="K106" s="30" t="s">
        <v>79</v>
      </c>
      <c r="L106" s="24">
        <v>0</v>
      </c>
      <c r="M106" s="24">
        <v>1</v>
      </c>
    </row>
    <row r="107" spans="1:13">
      <c r="A107">
        <v>3819.6073999999999</v>
      </c>
      <c r="B107">
        <v>3819.6019692999998</v>
      </c>
      <c r="C107">
        <v>26173.310730500001</v>
      </c>
      <c r="D107" s="24" t="s">
        <v>49</v>
      </c>
      <c r="E107" s="14">
        <v>178760</v>
      </c>
      <c r="F107">
        <v>20.96408587426</v>
      </c>
      <c r="G107">
        <v>24.209162619267001</v>
      </c>
      <c r="H107" s="30" t="s">
        <v>50</v>
      </c>
      <c r="I107" s="30" t="s">
        <v>69</v>
      </c>
      <c r="J107" s="30" t="s">
        <v>52</v>
      </c>
      <c r="K107" s="30" t="s">
        <v>83</v>
      </c>
      <c r="L107" s="24">
        <v>2</v>
      </c>
      <c r="M107" s="24">
        <v>1</v>
      </c>
    </row>
    <row r="108" spans="1:13">
      <c r="A108">
        <v>3819.6073999999999</v>
      </c>
      <c r="B108">
        <v>3819.6027669999999</v>
      </c>
      <c r="C108">
        <v>26173.305263999999</v>
      </c>
      <c r="D108" s="24" t="s">
        <v>49</v>
      </c>
      <c r="E108" s="14">
        <v>1608700</v>
      </c>
      <c r="F108">
        <v>20.96408587426</v>
      </c>
      <c r="G108">
        <v>24.209161941508999</v>
      </c>
      <c r="H108" s="30" t="s">
        <v>50</v>
      </c>
      <c r="I108" s="30" t="s">
        <v>69</v>
      </c>
      <c r="J108" s="30" t="s">
        <v>52</v>
      </c>
      <c r="K108" s="30" t="s">
        <v>83</v>
      </c>
      <c r="L108" s="24">
        <v>2</v>
      </c>
      <c r="M108" s="24">
        <v>2</v>
      </c>
    </row>
    <row r="109" spans="1:13">
      <c r="A109">
        <v>3819.6073999999999</v>
      </c>
      <c r="B109">
        <v>3819.6028222999998</v>
      </c>
      <c r="C109">
        <v>26173.304885500002</v>
      </c>
      <c r="D109" s="24" t="s">
        <v>49</v>
      </c>
      <c r="E109" s="14">
        <v>6435300</v>
      </c>
      <c r="F109">
        <v>20.96408587426</v>
      </c>
      <c r="G109">
        <v>24.209161894586</v>
      </c>
      <c r="H109" s="30" t="s">
        <v>50</v>
      </c>
      <c r="I109" s="30" t="s">
        <v>69</v>
      </c>
      <c r="J109" s="30" t="s">
        <v>52</v>
      </c>
      <c r="K109" s="30" t="s">
        <v>83</v>
      </c>
      <c r="L109" s="24">
        <v>2</v>
      </c>
      <c r="M109" s="24">
        <v>3</v>
      </c>
    </row>
    <row r="110" spans="1:13">
      <c r="A110">
        <v>3819.6073999999999</v>
      </c>
      <c r="B110">
        <v>3819.6131227000001</v>
      </c>
      <c r="C110">
        <v>26173.234305099999</v>
      </c>
      <c r="D110" s="24" t="s">
        <v>49</v>
      </c>
      <c r="E110" s="14">
        <v>2681400</v>
      </c>
      <c r="F110">
        <v>20.964095349809998</v>
      </c>
      <c r="G110">
        <v>24.209162619267001</v>
      </c>
      <c r="H110" s="30" t="s">
        <v>50</v>
      </c>
      <c r="I110" s="30" t="s">
        <v>69</v>
      </c>
      <c r="J110" s="30" t="s">
        <v>52</v>
      </c>
      <c r="K110" s="30" t="s">
        <v>83</v>
      </c>
      <c r="L110" s="24">
        <v>1</v>
      </c>
      <c r="M110" s="24">
        <v>1</v>
      </c>
    </row>
    <row r="111" spans="1:13">
      <c r="A111">
        <v>3819.6073999999999</v>
      </c>
      <c r="B111">
        <v>3819.6139204999999</v>
      </c>
      <c r="C111">
        <v>26173.2288386</v>
      </c>
      <c r="D111" s="24" t="s">
        <v>49</v>
      </c>
      <c r="E111" s="14">
        <v>4826100</v>
      </c>
      <c r="F111">
        <v>20.964095349809998</v>
      </c>
      <c r="G111">
        <v>24.209161941508999</v>
      </c>
      <c r="H111" s="30" t="s">
        <v>50</v>
      </c>
      <c r="I111" s="30" t="s">
        <v>69</v>
      </c>
      <c r="J111" s="30" t="s">
        <v>52</v>
      </c>
      <c r="K111" s="30" t="s">
        <v>83</v>
      </c>
      <c r="L111" s="24">
        <v>1</v>
      </c>
      <c r="M111" s="24">
        <v>2</v>
      </c>
    </row>
    <row r="112" spans="1:13">
      <c r="B112">
        <v>3819.7573038</v>
      </c>
      <c r="C112">
        <v>26172.246389899999</v>
      </c>
      <c r="D112" s="24">
        <v>1</v>
      </c>
      <c r="E112" s="14">
        <v>3575200</v>
      </c>
      <c r="F112">
        <v>20.964217835669999</v>
      </c>
      <c r="G112">
        <v>24.209162619267001</v>
      </c>
      <c r="H112" s="30" t="s">
        <v>50</v>
      </c>
      <c r="I112" s="30" t="s">
        <v>69</v>
      </c>
      <c r="J112" s="30" t="s">
        <v>52</v>
      </c>
      <c r="K112" s="30" t="s">
        <v>83</v>
      </c>
      <c r="L112" s="24">
        <v>0</v>
      </c>
      <c r="M112" s="24">
        <v>1</v>
      </c>
    </row>
    <row r="113" spans="1:14">
      <c r="A113">
        <v>3833.5540000000001</v>
      </c>
      <c r="B113">
        <v>3833.5486977999999</v>
      </c>
      <c r="C113">
        <v>26078.092584000002</v>
      </c>
      <c r="D113" s="24">
        <v>0</v>
      </c>
      <c r="E113" s="14">
        <v>964700</v>
      </c>
      <c r="F113">
        <v>21.218021673199999</v>
      </c>
      <c r="G113">
        <v>24.451292873404199</v>
      </c>
      <c r="H113" s="30" t="s">
        <v>50</v>
      </c>
      <c r="I113" s="30" t="s">
        <v>91</v>
      </c>
      <c r="J113" s="30" t="s">
        <v>58</v>
      </c>
      <c r="K113" s="30" t="s">
        <v>70</v>
      </c>
      <c r="L113" s="24">
        <v>1</v>
      </c>
      <c r="M113" s="24">
        <v>2</v>
      </c>
    </row>
    <row r="114" spans="1:14">
      <c r="B114">
        <v>3838.1001099999999</v>
      </c>
      <c r="C114">
        <v>26047.168601000001</v>
      </c>
      <c r="E114" s="14">
        <v>374250</v>
      </c>
      <c r="F114">
        <v>21.218021673199999</v>
      </c>
      <c r="G114">
        <v>24.44745878833</v>
      </c>
      <c r="H114" s="30" t="s">
        <v>50</v>
      </c>
      <c r="I114" s="30" t="s">
        <v>93</v>
      </c>
      <c r="J114" s="30" t="s">
        <v>58</v>
      </c>
      <c r="K114" s="30" t="s">
        <v>57</v>
      </c>
      <c r="L114" s="24">
        <v>1</v>
      </c>
      <c r="M114" s="24">
        <v>0</v>
      </c>
    </row>
    <row r="115" spans="1:14">
      <c r="B115">
        <v>3867.4723364000001</v>
      </c>
      <c r="C115">
        <v>25849.353223999999</v>
      </c>
      <c r="D115" s="24" t="s">
        <v>98</v>
      </c>
      <c r="E115" s="14">
        <v>1359200</v>
      </c>
      <c r="F115">
        <v>20.96408587426</v>
      </c>
      <c r="G115">
        <v>24.1689970101</v>
      </c>
      <c r="H115" s="30" t="s">
        <v>50</v>
      </c>
      <c r="I115" s="30" t="s">
        <v>101</v>
      </c>
      <c r="J115" s="30" t="s">
        <v>52</v>
      </c>
      <c r="K115" s="30" t="s">
        <v>79</v>
      </c>
      <c r="L115" s="24">
        <v>2</v>
      </c>
      <c r="M115" s="24">
        <v>1</v>
      </c>
    </row>
    <row r="116" spans="1:14">
      <c r="B116">
        <v>3867.4837711</v>
      </c>
      <c r="C116">
        <v>25849.276798999999</v>
      </c>
      <c r="D116" s="24" t="s">
        <v>98</v>
      </c>
      <c r="E116" s="14">
        <v>815510</v>
      </c>
      <c r="F116">
        <v>20.964095349809998</v>
      </c>
      <c r="G116">
        <v>24.1689970101</v>
      </c>
      <c r="H116" s="30" t="s">
        <v>50</v>
      </c>
      <c r="I116" s="30" t="s">
        <v>101</v>
      </c>
      <c r="J116" s="30" t="s">
        <v>52</v>
      </c>
      <c r="K116" s="30" t="s">
        <v>79</v>
      </c>
      <c r="L116" s="24">
        <v>1</v>
      </c>
      <c r="M116" s="24">
        <v>1</v>
      </c>
    </row>
    <row r="117" spans="1:14">
      <c r="B117">
        <v>3867.6315887999999</v>
      </c>
      <c r="C117">
        <v>25848.288884000001</v>
      </c>
      <c r="D117" s="24">
        <v>1</v>
      </c>
      <c r="E117" s="14">
        <v>271840</v>
      </c>
      <c r="F117">
        <v>20.964217835669999</v>
      </c>
      <c r="G117">
        <v>24.1689970101</v>
      </c>
      <c r="H117" s="30" t="s">
        <v>50</v>
      </c>
      <c r="I117" s="30" t="s">
        <v>101</v>
      </c>
      <c r="J117" s="30" t="s">
        <v>52</v>
      </c>
      <c r="K117" s="30" t="s">
        <v>79</v>
      </c>
      <c r="L117" s="24">
        <v>0</v>
      </c>
      <c r="M117" s="24">
        <v>1</v>
      </c>
    </row>
    <row r="118" spans="1:14">
      <c r="A118">
        <v>3871.7910000000002</v>
      </c>
      <c r="B118">
        <v>3871.7863913000001</v>
      </c>
      <c r="C118">
        <v>25820.551803999999</v>
      </c>
      <c r="D118" s="24">
        <v>1</v>
      </c>
      <c r="E118" s="14">
        <v>1338600</v>
      </c>
      <c r="F118">
        <v>21.218021673199999</v>
      </c>
      <c r="G118">
        <v>24.419361888242001</v>
      </c>
      <c r="H118" s="30" t="s">
        <v>50</v>
      </c>
      <c r="I118" s="30" t="s">
        <v>94</v>
      </c>
      <c r="J118" s="30" t="s">
        <v>58</v>
      </c>
      <c r="K118" s="30" t="s">
        <v>70</v>
      </c>
      <c r="L118" s="24">
        <v>1</v>
      </c>
      <c r="M118" s="24">
        <v>2</v>
      </c>
    </row>
    <row r="119" spans="1:14">
      <c r="B119">
        <v>3878.1768422999999</v>
      </c>
      <c r="C119">
        <v>25778.005740000001</v>
      </c>
      <c r="E119" s="14">
        <v>517530</v>
      </c>
      <c r="F119">
        <v>21.218021673199999</v>
      </c>
      <c r="G119">
        <v>24.41408684884</v>
      </c>
      <c r="H119" s="30" t="s">
        <v>50</v>
      </c>
      <c r="I119" s="30" t="s">
        <v>95</v>
      </c>
      <c r="J119" s="30" t="s">
        <v>58</v>
      </c>
      <c r="K119" s="30" t="s">
        <v>57</v>
      </c>
      <c r="L119" s="24">
        <v>1</v>
      </c>
      <c r="M119" s="24">
        <v>0</v>
      </c>
    </row>
    <row r="120" spans="1:14">
      <c r="B120">
        <v>3888.6046477</v>
      </c>
      <c r="C120">
        <v>25708.880209999999</v>
      </c>
      <c r="E120" s="14">
        <v>9474600</v>
      </c>
      <c r="F120">
        <v>19.819613582279999</v>
      </c>
      <c r="G120">
        <v>23.007108285200001</v>
      </c>
      <c r="H120" s="30" t="s">
        <v>78</v>
      </c>
      <c r="I120" s="30" t="s">
        <v>76</v>
      </c>
      <c r="J120" s="30" t="s">
        <v>79</v>
      </c>
      <c r="K120" s="30" t="s">
        <v>52</v>
      </c>
      <c r="L120" s="24">
        <v>1</v>
      </c>
      <c r="M120" s="24">
        <v>0</v>
      </c>
    </row>
    <row r="121" spans="1:14">
      <c r="A121">
        <v>3888.6480000000001</v>
      </c>
      <c r="B121">
        <v>3888.6455854999999</v>
      </c>
      <c r="C121">
        <v>25708.609564999999</v>
      </c>
      <c r="D121" s="24" t="s">
        <v>102</v>
      </c>
      <c r="E121" s="14">
        <v>9474600</v>
      </c>
      <c r="F121">
        <v>19.819613582279999</v>
      </c>
      <c r="G121">
        <v>23.007074729500001</v>
      </c>
      <c r="H121" s="30" t="s">
        <v>78</v>
      </c>
      <c r="I121" s="30" t="s">
        <v>76</v>
      </c>
      <c r="J121" s="30" t="s">
        <v>79</v>
      </c>
      <c r="K121" s="30" t="s">
        <v>52</v>
      </c>
      <c r="L121" s="24">
        <v>1</v>
      </c>
      <c r="M121" s="24">
        <v>1</v>
      </c>
    </row>
    <row r="122" spans="1:14">
      <c r="A122">
        <v>3888.6480000000001</v>
      </c>
      <c r="B122">
        <v>3888.6489095000002</v>
      </c>
      <c r="C122">
        <v>25708.587589999999</v>
      </c>
      <c r="D122" s="24" t="s">
        <v>102</v>
      </c>
      <c r="E122" s="14">
        <v>9474600</v>
      </c>
      <c r="F122">
        <v>19.819613582279999</v>
      </c>
      <c r="G122">
        <v>23.007072004899999</v>
      </c>
      <c r="H122" s="30" t="s">
        <v>78</v>
      </c>
      <c r="I122" s="30" t="s">
        <v>76</v>
      </c>
      <c r="J122" s="30" t="s">
        <v>79</v>
      </c>
      <c r="K122" s="30" t="s">
        <v>52</v>
      </c>
      <c r="L122" s="24">
        <v>1</v>
      </c>
      <c r="M122" s="24">
        <v>2</v>
      </c>
    </row>
    <row r="123" spans="1:14">
      <c r="B123">
        <v>3926.5443713</v>
      </c>
      <c r="C123">
        <v>25460.477105999998</v>
      </c>
      <c r="D123" s="24">
        <v>1</v>
      </c>
      <c r="E123" s="14">
        <v>1937100</v>
      </c>
      <c r="F123">
        <v>21.218021673199999</v>
      </c>
      <c r="G123">
        <v>24.374718318287002</v>
      </c>
      <c r="H123" s="30" t="s">
        <v>50</v>
      </c>
      <c r="I123" s="30" t="s">
        <v>96</v>
      </c>
      <c r="J123" s="30" t="s">
        <v>58</v>
      </c>
      <c r="K123" s="30" t="s">
        <v>70</v>
      </c>
      <c r="L123" s="24">
        <v>1</v>
      </c>
      <c r="M123" s="24">
        <v>2</v>
      </c>
    </row>
    <row r="124" spans="1:14">
      <c r="A124">
        <v>3935.9119999999998</v>
      </c>
      <c r="B124">
        <v>3935.9452075999998</v>
      </c>
      <c r="C124">
        <v>25399.667206999999</v>
      </c>
      <c r="D124" s="24">
        <v>0</v>
      </c>
      <c r="E124" s="14">
        <v>744750</v>
      </c>
      <c r="F124">
        <v>21.218021673199999</v>
      </c>
      <c r="G124">
        <v>24.3671788521</v>
      </c>
      <c r="H124" s="30" t="s">
        <v>50</v>
      </c>
      <c r="I124" s="30" t="s">
        <v>97</v>
      </c>
      <c r="J124" s="30" t="s">
        <v>58</v>
      </c>
      <c r="K124" s="30" t="s">
        <v>57</v>
      </c>
      <c r="L124" s="24">
        <v>1</v>
      </c>
      <c r="M124" s="24">
        <v>0</v>
      </c>
    </row>
    <row r="125" spans="1:14">
      <c r="A125">
        <v>3964.7291</v>
      </c>
      <c r="B125">
        <v>3964.7288137999999</v>
      </c>
      <c r="C125">
        <v>25215.271767999999</v>
      </c>
      <c r="D125" s="24">
        <v>20</v>
      </c>
      <c r="E125" s="14">
        <v>6950700</v>
      </c>
      <c r="F125">
        <v>20.6157738231</v>
      </c>
      <c r="G125">
        <v>23.742068882800002</v>
      </c>
      <c r="H125" s="30" t="s">
        <v>78</v>
      </c>
      <c r="I125" s="30" t="s">
        <v>74</v>
      </c>
      <c r="J125" s="30" t="s">
        <v>57</v>
      </c>
      <c r="K125" s="30" t="s">
        <v>58</v>
      </c>
      <c r="L125" s="24">
        <v>0</v>
      </c>
      <c r="M125" s="24">
        <v>1</v>
      </c>
    </row>
    <row r="126" spans="1:14">
      <c r="B126">
        <v>3972.0154389999998</v>
      </c>
      <c r="C126">
        <v>25169.015599999999</v>
      </c>
      <c r="E126" s="14">
        <v>22.841999999999999</v>
      </c>
      <c r="F126">
        <v>20.6157738231</v>
      </c>
      <c r="G126">
        <v>23.736333849169998</v>
      </c>
      <c r="H126" s="30" t="s">
        <v>78</v>
      </c>
      <c r="I126" s="30" t="s">
        <v>75</v>
      </c>
      <c r="J126" s="30" t="s">
        <v>57</v>
      </c>
      <c r="K126" s="30" t="s">
        <v>70</v>
      </c>
      <c r="L126" s="24">
        <v>0</v>
      </c>
      <c r="M126" s="24">
        <v>2</v>
      </c>
      <c r="N126" t="s">
        <v>71</v>
      </c>
    </row>
    <row r="127" spans="1:14">
      <c r="B127">
        <v>4009.2564996000001</v>
      </c>
      <c r="C127">
        <v>24935.231436999999</v>
      </c>
      <c r="D127" s="24">
        <v>1</v>
      </c>
      <c r="E127" s="14">
        <v>2961200</v>
      </c>
      <c r="F127">
        <v>21.218021673199999</v>
      </c>
      <c r="G127">
        <v>24.309596159181002</v>
      </c>
      <c r="H127" s="30" t="s">
        <v>50</v>
      </c>
      <c r="I127" s="30" t="s">
        <v>99</v>
      </c>
      <c r="J127" s="30" t="s">
        <v>58</v>
      </c>
      <c r="K127" s="30" t="s">
        <v>70</v>
      </c>
      <c r="L127" s="24">
        <v>1</v>
      </c>
      <c r="M127" s="24">
        <v>2</v>
      </c>
    </row>
    <row r="128" spans="1:14">
      <c r="A128">
        <v>4023.973</v>
      </c>
      <c r="B128">
        <v>4023.9797782999999</v>
      </c>
      <c r="C128">
        <v>24843.998237</v>
      </c>
      <c r="D128" s="24">
        <v>1</v>
      </c>
      <c r="E128" s="14">
        <v>1128100</v>
      </c>
      <c r="F128">
        <v>21.218021673199999</v>
      </c>
      <c r="G128">
        <v>24.2982846847</v>
      </c>
      <c r="H128" s="30" t="s">
        <v>50</v>
      </c>
      <c r="I128" s="30" t="s">
        <v>100</v>
      </c>
      <c r="J128" s="30" t="s">
        <v>58</v>
      </c>
      <c r="K128" s="30" t="s">
        <v>57</v>
      </c>
      <c r="L128" s="24">
        <v>1</v>
      </c>
      <c r="M128" s="24">
        <v>0</v>
      </c>
    </row>
    <row r="129" spans="1:14">
      <c r="A129">
        <v>4026.1914000000002</v>
      </c>
      <c r="B129">
        <v>4026.1843607999999</v>
      </c>
      <c r="C129">
        <v>24830.394914600001</v>
      </c>
      <c r="D129" s="24" t="s">
        <v>103</v>
      </c>
      <c r="E129" s="14">
        <v>322240</v>
      </c>
      <c r="F129">
        <v>20.96408587426</v>
      </c>
      <c r="G129">
        <v>24.042662288854999</v>
      </c>
      <c r="H129" s="30" t="s">
        <v>50</v>
      </c>
      <c r="I129" s="30" t="s">
        <v>73</v>
      </c>
      <c r="J129" s="30" t="s">
        <v>52</v>
      </c>
      <c r="K129" s="30" t="s">
        <v>83</v>
      </c>
      <c r="L129" s="24">
        <v>2</v>
      </c>
      <c r="M129" s="24">
        <v>1</v>
      </c>
    </row>
    <row r="130" spans="1:14">
      <c r="A130">
        <v>4026.1914000000002</v>
      </c>
      <c r="B130">
        <v>4026.1858944999999</v>
      </c>
      <c r="C130">
        <v>24830.385456100001</v>
      </c>
      <c r="D130" s="24" t="s">
        <v>103</v>
      </c>
      <c r="E130" s="14">
        <v>2899900</v>
      </c>
      <c r="F130">
        <v>20.96408587426</v>
      </c>
      <c r="G130">
        <v>24.042661116144</v>
      </c>
      <c r="H130" s="30" t="s">
        <v>50</v>
      </c>
      <c r="I130" s="30" t="s">
        <v>73</v>
      </c>
      <c r="J130" s="30" t="s">
        <v>52</v>
      </c>
      <c r="K130" s="30" t="s">
        <v>83</v>
      </c>
      <c r="L130" s="24">
        <v>2</v>
      </c>
      <c r="M130" s="24">
        <v>2</v>
      </c>
    </row>
    <row r="131" spans="1:14">
      <c r="A131">
        <v>4026.1914000000002</v>
      </c>
      <c r="B131">
        <v>4026.1859985000001</v>
      </c>
      <c r="C131">
        <v>24830.3848149</v>
      </c>
      <c r="D131" s="24" t="s">
        <v>103</v>
      </c>
      <c r="E131" s="14">
        <v>11601000</v>
      </c>
      <c r="F131">
        <v>20.96408587426</v>
      </c>
      <c r="G131">
        <v>24.042661036653001</v>
      </c>
      <c r="H131" s="30" t="s">
        <v>50</v>
      </c>
      <c r="I131" s="30" t="s">
        <v>73</v>
      </c>
      <c r="J131" s="30" t="s">
        <v>52</v>
      </c>
      <c r="K131" s="30" t="s">
        <v>83</v>
      </c>
      <c r="L131" s="24">
        <v>2</v>
      </c>
      <c r="M131" s="24">
        <v>3</v>
      </c>
    </row>
    <row r="132" spans="1:14">
      <c r="A132">
        <v>4026.1914000000002</v>
      </c>
      <c r="B132">
        <v>4026.1967533000002</v>
      </c>
      <c r="C132">
        <v>24830.318489199999</v>
      </c>
      <c r="D132" s="24" t="s">
        <v>103</v>
      </c>
      <c r="E132" s="14">
        <v>4833600</v>
      </c>
      <c r="F132">
        <v>20.964095349809998</v>
      </c>
      <c r="G132">
        <v>24.042662288854999</v>
      </c>
      <c r="H132" s="30" t="s">
        <v>50</v>
      </c>
      <c r="I132" s="30" t="s">
        <v>73</v>
      </c>
      <c r="J132" s="30" t="s">
        <v>52</v>
      </c>
      <c r="K132" s="30" t="s">
        <v>83</v>
      </c>
      <c r="L132" s="24">
        <v>1</v>
      </c>
      <c r="M132" s="24">
        <v>1</v>
      </c>
    </row>
    <row r="133" spans="1:14">
      <c r="A133">
        <v>4026.1914000000002</v>
      </c>
      <c r="B133">
        <v>4026.1982870000002</v>
      </c>
      <c r="C133">
        <v>24830.309030699998</v>
      </c>
      <c r="D133" s="24" t="s">
        <v>103</v>
      </c>
      <c r="E133" s="14">
        <v>8699700</v>
      </c>
      <c r="F133">
        <v>20.964095349809998</v>
      </c>
      <c r="G133">
        <v>24.042661116144</v>
      </c>
      <c r="H133" s="30" t="s">
        <v>50</v>
      </c>
      <c r="I133" s="30" t="s">
        <v>73</v>
      </c>
      <c r="J133" s="30" t="s">
        <v>52</v>
      </c>
      <c r="K133" s="30" t="s">
        <v>83</v>
      </c>
      <c r="L133" s="24">
        <v>1</v>
      </c>
      <c r="M133" s="24">
        <v>2</v>
      </c>
    </row>
    <row r="134" spans="1:14">
      <c r="B134">
        <v>4026.3569518999998</v>
      </c>
      <c r="C134">
        <v>24829.330574</v>
      </c>
      <c r="D134" s="24">
        <v>5</v>
      </c>
      <c r="E134" s="14">
        <v>6444800</v>
      </c>
      <c r="F134">
        <v>20.964217835669999</v>
      </c>
      <c r="G134">
        <v>24.042662288854999</v>
      </c>
      <c r="H134" s="30" t="s">
        <v>50</v>
      </c>
      <c r="I134" s="30" t="s">
        <v>73</v>
      </c>
      <c r="J134" s="30" t="s">
        <v>52</v>
      </c>
      <c r="K134" s="30" t="s">
        <v>83</v>
      </c>
      <c r="L134" s="24">
        <v>0</v>
      </c>
      <c r="M134" s="24">
        <v>1</v>
      </c>
    </row>
    <row r="135" spans="1:14">
      <c r="A135">
        <v>4120.8154000000004</v>
      </c>
      <c r="B135">
        <v>4120.8107571999999</v>
      </c>
      <c r="C135">
        <v>24260.224871999999</v>
      </c>
      <c r="D135" s="24" t="s">
        <v>104</v>
      </c>
      <c r="E135" s="14">
        <v>2473800</v>
      </c>
      <c r="F135">
        <v>20.96408587426</v>
      </c>
      <c r="G135">
        <v>23.971970217599999</v>
      </c>
      <c r="H135" s="30" t="s">
        <v>50</v>
      </c>
      <c r="I135" s="30" t="s">
        <v>105</v>
      </c>
      <c r="J135" s="30" t="s">
        <v>52</v>
      </c>
      <c r="K135" s="30" t="s">
        <v>79</v>
      </c>
      <c r="L135" s="24">
        <v>2</v>
      </c>
      <c r="M135" s="24">
        <v>1</v>
      </c>
    </row>
    <row r="136" spans="1:14">
      <c r="A136">
        <v>4120.8154000000004</v>
      </c>
      <c r="B136">
        <v>4120.8237390000004</v>
      </c>
      <c r="C136">
        <v>24260.148445999999</v>
      </c>
      <c r="D136" s="24" t="s">
        <v>104</v>
      </c>
      <c r="E136" s="14">
        <v>1484300</v>
      </c>
      <c r="F136">
        <v>20.964095349809998</v>
      </c>
      <c r="G136">
        <v>23.971970217599999</v>
      </c>
      <c r="H136" s="30" t="s">
        <v>50</v>
      </c>
      <c r="I136" s="30" t="s">
        <v>105</v>
      </c>
      <c r="J136" s="30" t="s">
        <v>52</v>
      </c>
      <c r="K136" s="30" t="s">
        <v>79</v>
      </c>
      <c r="L136" s="24">
        <v>1</v>
      </c>
      <c r="M136" s="24">
        <v>1</v>
      </c>
    </row>
    <row r="137" spans="1:14">
      <c r="B137">
        <v>4120.9915563000004</v>
      </c>
      <c r="C137">
        <v>24259.160531000001</v>
      </c>
      <c r="D137" s="24">
        <v>2</v>
      </c>
      <c r="E137" s="14">
        <v>494760</v>
      </c>
      <c r="F137">
        <v>20.964217835669999</v>
      </c>
      <c r="G137">
        <v>23.971970217599999</v>
      </c>
      <c r="H137" s="30" t="s">
        <v>50</v>
      </c>
      <c r="I137" s="30" t="s">
        <v>105</v>
      </c>
      <c r="J137" s="30" t="s">
        <v>52</v>
      </c>
      <c r="K137" s="30" t="s">
        <v>79</v>
      </c>
      <c r="L137" s="24">
        <v>0</v>
      </c>
      <c r="M137" s="24">
        <v>1</v>
      </c>
    </row>
    <row r="138" spans="1:14">
      <c r="B138">
        <v>4141.3321395000003</v>
      </c>
      <c r="C138">
        <v>24140.01152</v>
      </c>
      <c r="E138" s="14">
        <v>3.069</v>
      </c>
      <c r="F138">
        <v>21.218021673199999</v>
      </c>
      <c r="G138">
        <v>24.21100146141</v>
      </c>
      <c r="H138" s="30" t="s">
        <v>50</v>
      </c>
      <c r="I138" s="30" t="s">
        <v>68</v>
      </c>
      <c r="J138" s="30" t="s">
        <v>58</v>
      </c>
      <c r="K138" s="30" t="s">
        <v>58</v>
      </c>
      <c r="L138" s="24">
        <v>1</v>
      </c>
      <c r="M138" s="24">
        <v>1</v>
      </c>
      <c r="N138" t="s">
        <v>71</v>
      </c>
    </row>
    <row r="139" spans="1:14">
      <c r="A139">
        <v>4143.7610000000004</v>
      </c>
      <c r="B139">
        <v>4143.7590421000004</v>
      </c>
      <c r="C139">
        <v>24125.873562000001</v>
      </c>
      <c r="D139" s="24">
        <v>3</v>
      </c>
      <c r="E139" s="14">
        <v>4881200</v>
      </c>
      <c r="F139">
        <v>21.218021673199999</v>
      </c>
      <c r="G139">
        <v>24.209248578139</v>
      </c>
      <c r="H139" s="30" t="s">
        <v>50</v>
      </c>
      <c r="I139" s="30" t="s">
        <v>69</v>
      </c>
      <c r="J139" s="30" t="s">
        <v>58</v>
      </c>
      <c r="K139" s="30" t="s">
        <v>70</v>
      </c>
      <c r="L139" s="24">
        <v>1</v>
      </c>
      <c r="M139" s="24">
        <v>2</v>
      </c>
    </row>
    <row r="140" spans="1:14">
      <c r="A140">
        <v>4168.9669999999996</v>
      </c>
      <c r="B140">
        <v>4168.9714947000002</v>
      </c>
      <c r="C140">
        <v>23979.971753999998</v>
      </c>
      <c r="D140" s="24">
        <v>1</v>
      </c>
      <c r="E140" s="14">
        <v>1829800</v>
      </c>
      <c r="F140">
        <v>21.218021673199999</v>
      </c>
      <c r="G140">
        <v>24.1911590606</v>
      </c>
      <c r="H140" s="30" t="s">
        <v>50</v>
      </c>
      <c r="I140" s="30" t="s">
        <v>101</v>
      </c>
      <c r="J140" s="30" t="s">
        <v>58</v>
      </c>
      <c r="K140" s="30" t="s">
        <v>57</v>
      </c>
      <c r="L140" s="24">
        <v>1</v>
      </c>
      <c r="M140" s="24">
        <v>0</v>
      </c>
    </row>
    <row r="141" spans="1:14">
      <c r="B141">
        <v>4383.2785356000004</v>
      </c>
      <c r="C141">
        <v>22807.565348</v>
      </c>
      <c r="E141" s="14">
        <v>5.3170000000000002</v>
      </c>
      <c r="F141">
        <v>21.218021673199999</v>
      </c>
      <c r="G141">
        <v>24.045799201299999</v>
      </c>
      <c r="H141" s="30" t="s">
        <v>50</v>
      </c>
      <c r="I141" s="30" t="s">
        <v>72</v>
      </c>
      <c r="J141" s="30" t="s">
        <v>58</v>
      </c>
      <c r="K141" s="30" t="s">
        <v>58</v>
      </c>
      <c r="L141" s="24">
        <v>1</v>
      </c>
      <c r="M141" s="24">
        <v>1</v>
      </c>
      <c r="N141" t="s">
        <v>71</v>
      </c>
    </row>
    <row r="142" spans="1:14">
      <c r="A142">
        <v>4387.9296000000004</v>
      </c>
      <c r="B142">
        <v>4387.9291241000001</v>
      </c>
      <c r="C142">
        <v>22783.392954999999</v>
      </c>
      <c r="D142" s="24">
        <v>10</v>
      </c>
      <c r="E142" s="14">
        <v>8988900</v>
      </c>
      <c r="F142">
        <v>21.218021673199999</v>
      </c>
      <c r="G142">
        <v>24.042802206754999</v>
      </c>
      <c r="H142" s="30" t="s">
        <v>50</v>
      </c>
      <c r="I142" s="30" t="s">
        <v>73</v>
      </c>
      <c r="J142" s="30" t="s">
        <v>58</v>
      </c>
      <c r="K142" s="30" t="s">
        <v>70</v>
      </c>
      <c r="L142" s="24">
        <v>1</v>
      </c>
      <c r="M142" s="24">
        <v>2</v>
      </c>
    </row>
    <row r="143" spans="1:14">
      <c r="A143">
        <v>4437.5510000000004</v>
      </c>
      <c r="B143">
        <v>4437.5534076000004</v>
      </c>
      <c r="C143">
        <v>22528.615149000001</v>
      </c>
      <c r="D143" s="24">
        <v>3</v>
      </c>
      <c r="E143" s="14">
        <v>3268900</v>
      </c>
      <c r="F143">
        <v>21.218021673199999</v>
      </c>
      <c r="G143">
        <v>24.011213786700001</v>
      </c>
      <c r="H143" s="30" t="s">
        <v>50</v>
      </c>
      <c r="I143" s="30" t="s">
        <v>105</v>
      </c>
      <c r="J143" s="30" t="s">
        <v>58</v>
      </c>
      <c r="K143" s="30" t="s">
        <v>57</v>
      </c>
      <c r="L143" s="24">
        <v>1</v>
      </c>
      <c r="M143" s="24">
        <v>0</v>
      </c>
    </row>
    <row r="144" spans="1:14">
      <c r="A144">
        <v>4471.4802</v>
      </c>
      <c r="B144">
        <v>4471.4703651999998</v>
      </c>
      <c r="C144">
        <v>22357.7341787</v>
      </c>
      <c r="D144" s="24" t="s">
        <v>106</v>
      </c>
      <c r="E144" s="14">
        <v>682750</v>
      </c>
      <c r="F144">
        <v>20.96408587426</v>
      </c>
      <c r="G144">
        <v>23.736091449</v>
      </c>
      <c r="H144" s="30" t="s">
        <v>50</v>
      </c>
      <c r="I144" s="30" t="s">
        <v>75</v>
      </c>
      <c r="J144" s="30" t="s">
        <v>52</v>
      </c>
      <c r="K144" s="30" t="s">
        <v>83</v>
      </c>
      <c r="L144" s="24">
        <v>2</v>
      </c>
      <c r="M144" s="24">
        <v>1</v>
      </c>
    </row>
    <row r="145" spans="1:14">
      <c r="A145">
        <v>4471.4802</v>
      </c>
      <c r="B145">
        <v>4471.4740693000003</v>
      </c>
      <c r="C145">
        <v>22357.715658199999</v>
      </c>
      <c r="D145" s="24" t="s">
        <v>106</v>
      </c>
      <c r="E145" s="14">
        <v>6144000</v>
      </c>
      <c r="F145">
        <v>20.96408587426</v>
      </c>
      <c r="G145">
        <v>23.736089152750001</v>
      </c>
      <c r="H145" s="30" t="s">
        <v>50</v>
      </c>
      <c r="I145" s="30" t="s">
        <v>75</v>
      </c>
      <c r="J145" s="30" t="s">
        <v>52</v>
      </c>
      <c r="K145" s="30" t="s">
        <v>83</v>
      </c>
      <c r="L145" s="24">
        <v>2</v>
      </c>
      <c r="M145" s="24">
        <v>2</v>
      </c>
    </row>
    <row r="146" spans="1:14">
      <c r="A146">
        <v>4471.4802</v>
      </c>
      <c r="B146">
        <v>4471.4743096000002</v>
      </c>
      <c r="C146">
        <v>22357.7144567</v>
      </c>
      <c r="D146" s="24" t="s">
        <v>106</v>
      </c>
      <c r="E146" s="14">
        <v>24579000</v>
      </c>
      <c r="F146">
        <v>20.96408587426</v>
      </c>
      <c r="G146">
        <v>23.736089003789999</v>
      </c>
      <c r="H146" s="30" t="s">
        <v>50</v>
      </c>
      <c r="I146" s="30" t="s">
        <v>75</v>
      </c>
      <c r="J146" s="30" t="s">
        <v>52</v>
      </c>
      <c r="K146" s="30" t="s">
        <v>83</v>
      </c>
      <c r="L146" s="24">
        <v>2</v>
      </c>
      <c r="M146" s="24">
        <v>3</v>
      </c>
    </row>
    <row r="147" spans="1:14">
      <c r="A147">
        <v>4471.4802</v>
      </c>
      <c r="B147">
        <v>4471.4856503000001</v>
      </c>
      <c r="C147">
        <v>22357.657753300002</v>
      </c>
      <c r="D147" s="24" t="s">
        <v>106</v>
      </c>
      <c r="E147" s="14">
        <v>10241000</v>
      </c>
      <c r="F147">
        <v>20.964095349809998</v>
      </c>
      <c r="G147">
        <v>23.736091449</v>
      </c>
      <c r="H147" s="30" t="s">
        <v>50</v>
      </c>
      <c r="I147" s="30" t="s">
        <v>75</v>
      </c>
      <c r="J147" s="30" t="s">
        <v>52</v>
      </c>
      <c r="K147" s="30" t="s">
        <v>83</v>
      </c>
      <c r="L147" s="24">
        <v>1</v>
      </c>
      <c r="M147" s="24">
        <v>1</v>
      </c>
    </row>
    <row r="148" spans="1:14">
      <c r="A148">
        <v>4471.4802</v>
      </c>
      <c r="B148">
        <v>4471.4893543999997</v>
      </c>
      <c r="C148">
        <v>22357.6392328</v>
      </c>
      <c r="D148" s="24" t="s">
        <v>106</v>
      </c>
      <c r="E148" s="14">
        <v>18432000</v>
      </c>
      <c r="F148">
        <v>20.964095349809998</v>
      </c>
      <c r="G148">
        <v>23.736089152750001</v>
      </c>
      <c r="H148" s="30" t="s">
        <v>50</v>
      </c>
      <c r="I148" s="30" t="s">
        <v>75</v>
      </c>
      <c r="J148" s="30" t="s">
        <v>52</v>
      </c>
      <c r="K148" s="30" t="s">
        <v>83</v>
      </c>
      <c r="L148" s="24">
        <v>1</v>
      </c>
      <c r="M148" s="24">
        <v>2</v>
      </c>
    </row>
    <row r="149" spans="1:14">
      <c r="B149">
        <v>4471.6832433</v>
      </c>
      <c r="C149">
        <v>22356.669838099999</v>
      </c>
      <c r="D149" s="24">
        <v>25</v>
      </c>
      <c r="E149" s="14">
        <v>13655000</v>
      </c>
      <c r="F149">
        <v>20.964217835669999</v>
      </c>
      <c r="G149">
        <v>23.736091449</v>
      </c>
      <c r="H149" s="30" t="s">
        <v>50</v>
      </c>
      <c r="I149" s="30" t="s">
        <v>75</v>
      </c>
      <c r="J149" s="30" t="s">
        <v>52</v>
      </c>
      <c r="K149" s="30" t="s">
        <v>83</v>
      </c>
      <c r="L149" s="24">
        <v>0</v>
      </c>
      <c r="M149" s="24">
        <v>1</v>
      </c>
    </row>
    <row r="150" spans="1:14">
      <c r="A150">
        <v>4713.1457</v>
      </c>
      <c r="B150">
        <v>4713.1391640000002</v>
      </c>
      <c r="C150">
        <v>21211.346787999999</v>
      </c>
      <c r="D150" s="24" t="s">
        <v>107</v>
      </c>
      <c r="E150" s="14">
        <v>5289400</v>
      </c>
      <c r="F150">
        <v>20.96408587426</v>
      </c>
      <c r="G150">
        <v>23.593957536200001</v>
      </c>
      <c r="H150" s="30" t="s">
        <v>50</v>
      </c>
      <c r="I150" s="30" t="s">
        <v>108</v>
      </c>
      <c r="J150" s="30" t="s">
        <v>52</v>
      </c>
      <c r="K150" s="30" t="s">
        <v>79</v>
      </c>
      <c r="L150" s="24">
        <v>2</v>
      </c>
      <c r="M150" s="24">
        <v>1</v>
      </c>
    </row>
    <row r="151" spans="1:14">
      <c r="A151">
        <v>4713.1457</v>
      </c>
      <c r="B151">
        <v>4713.1561449999999</v>
      </c>
      <c r="C151">
        <v>21211.270361999999</v>
      </c>
      <c r="D151" s="24" t="s">
        <v>107</v>
      </c>
      <c r="E151" s="14">
        <v>3173600</v>
      </c>
      <c r="F151">
        <v>20.964095349809998</v>
      </c>
      <c r="G151">
        <v>23.593957536200001</v>
      </c>
      <c r="H151" s="30" t="s">
        <v>50</v>
      </c>
      <c r="I151" s="30" t="s">
        <v>108</v>
      </c>
      <c r="J151" s="30" t="s">
        <v>52</v>
      </c>
      <c r="K151" s="30" t="s">
        <v>79</v>
      </c>
      <c r="L151" s="24">
        <v>1</v>
      </c>
      <c r="M151" s="24">
        <v>1</v>
      </c>
    </row>
    <row r="152" spans="1:14">
      <c r="B152">
        <v>4713.3756739999999</v>
      </c>
      <c r="C152">
        <v>21210.282447000001</v>
      </c>
      <c r="D152" s="24">
        <v>4</v>
      </c>
      <c r="E152" s="14">
        <v>1057900</v>
      </c>
      <c r="F152">
        <v>20.964217835669999</v>
      </c>
      <c r="G152">
        <v>23.593957536200001</v>
      </c>
      <c r="H152" s="30" t="s">
        <v>50</v>
      </c>
      <c r="I152" s="30" t="s">
        <v>108</v>
      </c>
      <c r="J152" s="30" t="s">
        <v>52</v>
      </c>
      <c r="K152" s="30" t="s">
        <v>79</v>
      </c>
      <c r="L152" s="24">
        <v>0</v>
      </c>
      <c r="M152" s="24">
        <v>1</v>
      </c>
    </row>
    <row r="153" spans="1:14">
      <c r="B153">
        <v>4910.7474560999999</v>
      </c>
      <c r="C153">
        <v>20357.814963000001</v>
      </c>
      <c r="E153" s="14">
        <v>10.28</v>
      </c>
      <c r="F153">
        <v>21.218021673199999</v>
      </c>
      <c r="G153">
        <v>23.742068882800002</v>
      </c>
      <c r="H153" s="30" t="s">
        <v>50</v>
      </c>
      <c r="I153" s="30" t="s">
        <v>74</v>
      </c>
      <c r="J153" s="30" t="s">
        <v>58</v>
      </c>
      <c r="K153" s="30" t="s">
        <v>58</v>
      </c>
      <c r="L153" s="24">
        <v>1</v>
      </c>
      <c r="M153" s="24">
        <v>1</v>
      </c>
      <c r="N153" t="s">
        <v>71</v>
      </c>
    </row>
    <row r="154" spans="1:14">
      <c r="B154">
        <v>4920.6127011999997</v>
      </c>
      <c r="C154">
        <v>20317.000515</v>
      </c>
      <c r="E154" s="14">
        <v>62.19</v>
      </c>
      <c r="F154">
        <v>21.218021673199999</v>
      </c>
      <c r="G154">
        <v>23.737008536459001</v>
      </c>
      <c r="H154" s="30" t="s">
        <v>50</v>
      </c>
      <c r="I154" s="30" t="s">
        <v>109</v>
      </c>
      <c r="J154" s="30" t="s">
        <v>58</v>
      </c>
      <c r="K154" s="30" t="s">
        <v>110</v>
      </c>
      <c r="L154" s="24">
        <v>1</v>
      </c>
      <c r="M154" s="24">
        <v>3</v>
      </c>
      <c r="N154" t="s">
        <v>71</v>
      </c>
    </row>
    <row r="155" spans="1:14">
      <c r="A155">
        <v>4921.9313000000002</v>
      </c>
      <c r="B155">
        <v>4921.9310127999997</v>
      </c>
      <c r="C155">
        <v>20311.558795000001</v>
      </c>
      <c r="D155" s="24">
        <v>20</v>
      </c>
      <c r="E155" s="14">
        <v>19863000</v>
      </c>
      <c r="F155">
        <v>21.218021673199999</v>
      </c>
      <c r="G155">
        <v>23.736333849169998</v>
      </c>
      <c r="H155" s="30" t="s">
        <v>50</v>
      </c>
      <c r="I155" s="30" t="s">
        <v>75</v>
      </c>
      <c r="J155" s="30" t="s">
        <v>58</v>
      </c>
      <c r="K155" s="30" t="s">
        <v>70</v>
      </c>
      <c r="L155" s="24">
        <v>1</v>
      </c>
      <c r="M155" s="24">
        <v>2</v>
      </c>
    </row>
    <row r="156" spans="1:14">
      <c r="A156">
        <v>5015.6782999999996</v>
      </c>
      <c r="B156">
        <v>5015.6779809999998</v>
      </c>
      <c r="C156">
        <v>19931.924799</v>
      </c>
      <c r="D156" s="24">
        <v>100</v>
      </c>
      <c r="E156" s="14">
        <v>13372000</v>
      </c>
      <c r="F156">
        <v>20.6157738231</v>
      </c>
      <c r="G156">
        <v>23.087017385399999</v>
      </c>
      <c r="H156" s="30" t="s">
        <v>78</v>
      </c>
      <c r="I156" s="30" t="s">
        <v>76</v>
      </c>
      <c r="J156" s="30" t="s">
        <v>57</v>
      </c>
      <c r="K156" s="30" t="s">
        <v>58</v>
      </c>
      <c r="L156" s="24">
        <v>0</v>
      </c>
      <c r="M156" s="24">
        <v>1</v>
      </c>
    </row>
    <row r="157" spans="1:14">
      <c r="B157">
        <v>5042.0874696000001</v>
      </c>
      <c r="C157">
        <v>19827.526548000002</v>
      </c>
      <c r="E157" s="14">
        <v>102.2</v>
      </c>
      <c r="F157">
        <v>20.6157738231</v>
      </c>
      <c r="G157">
        <v>23.07407365281</v>
      </c>
      <c r="H157" s="30" t="s">
        <v>78</v>
      </c>
      <c r="I157" s="30" t="s">
        <v>77</v>
      </c>
      <c r="J157" s="30" t="s">
        <v>57</v>
      </c>
      <c r="K157" s="30" t="s">
        <v>70</v>
      </c>
      <c r="L157" s="24">
        <v>0</v>
      </c>
      <c r="M157" s="24">
        <v>2</v>
      </c>
      <c r="N157" t="s">
        <v>71</v>
      </c>
    </row>
    <row r="158" spans="1:14">
      <c r="A158">
        <v>5047.7380000000003</v>
      </c>
      <c r="B158">
        <v>5047.7385430000004</v>
      </c>
      <c r="C158">
        <v>19805.329409000002</v>
      </c>
      <c r="D158" s="24">
        <v>10</v>
      </c>
      <c r="E158" s="14">
        <v>6771200</v>
      </c>
      <c r="F158">
        <v>21.218021673199999</v>
      </c>
      <c r="G158">
        <v>23.673569408599999</v>
      </c>
      <c r="H158" s="30" t="s">
        <v>50</v>
      </c>
      <c r="I158" s="30" t="s">
        <v>108</v>
      </c>
      <c r="J158" s="30" t="s">
        <v>58</v>
      </c>
      <c r="K158" s="30" t="s">
        <v>57</v>
      </c>
      <c r="L158" s="24">
        <v>1</v>
      </c>
      <c r="M158" s="24">
        <v>0</v>
      </c>
    </row>
    <row r="159" spans="1:14">
      <c r="B159">
        <v>5874.4338687999998</v>
      </c>
      <c r="C159">
        <v>17018.2002168</v>
      </c>
      <c r="E159" s="14">
        <v>4310</v>
      </c>
      <c r="F159">
        <v>20.96408587426</v>
      </c>
      <c r="G159">
        <v>23.07407365281</v>
      </c>
      <c r="H159" s="30" t="s">
        <v>50</v>
      </c>
      <c r="I159" s="30" t="s">
        <v>77</v>
      </c>
      <c r="J159" s="30" t="s">
        <v>52</v>
      </c>
      <c r="K159" s="30" t="s">
        <v>70</v>
      </c>
      <c r="L159" s="24">
        <v>2</v>
      </c>
      <c r="M159" s="24">
        <v>2</v>
      </c>
    </row>
    <row r="160" spans="1:14">
      <c r="B160">
        <v>5874.4602500000001</v>
      </c>
      <c r="C160">
        <v>17018.123791400001</v>
      </c>
      <c r="E160" s="14">
        <v>12320</v>
      </c>
      <c r="F160">
        <v>20.964095349809998</v>
      </c>
      <c r="G160">
        <v>23.07407365281</v>
      </c>
      <c r="H160" s="30" t="s">
        <v>50</v>
      </c>
      <c r="I160" s="30" t="s">
        <v>77</v>
      </c>
      <c r="J160" s="30" t="s">
        <v>52</v>
      </c>
      <c r="K160" s="30" t="s">
        <v>70</v>
      </c>
      <c r="L160" s="24">
        <v>1</v>
      </c>
      <c r="M160" s="24">
        <v>2</v>
      </c>
    </row>
    <row r="161" spans="1:14">
      <c r="B161">
        <v>5875.5986966999999</v>
      </c>
      <c r="C161">
        <v>17014.826417799999</v>
      </c>
      <c r="E161" s="14">
        <v>1964100</v>
      </c>
      <c r="F161">
        <v>20.96408587426</v>
      </c>
      <c r="G161">
        <v>23.073655355069999</v>
      </c>
      <c r="H161" s="30" t="s">
        <v>50</v>
      </c>
      <c r="I161" s="30" t="s">
        <v>77</v>
      </c>
      <c r="J161" s="30" t="s">
        <v>52</v>
      </c>
      <c r="K161" s="30" t="s">
        <v>83</v>
      </c>
      <c r="L161" s="24">
        <v>2</v>
      </c>
      <c r="M161" s="24">
        <v>1</v>
      </c>
    </row>
    <row r="162" spans="1:14">
      <c r="A162">
        <v>5875.6210000000001</v>
      </c>
      <c r="B162">
        <v>5875.6139604999998</v>
      </c>
      <c r="C162">
        <v>17014.782216600001</v>
      </c>
      <c r="D162" s="24" t="s">
        <v>102</v>
      </c>
      <c r="E162" s="14">
        <v>17673000</v>
      </c>
      <c r="F162">
        <v>20.96408587426</v>
      </c>
      <c r="G162">
        <v>23.073649874819999</v>
      </c>
      <c r="H162" s="30" t="s">
        <v>50</v>
      </c>
      <c r="I162" s="30" t="s">
        <v>77</v>
      </c>
      <c r="J162" s="30" t="s">
        <v>52</v>
      </c>
      <c r="K162" s="30" t="s">
        <v>83</v>
      </c>
      <c r="L162" s="24">
        <v>2</v>
      </c>
      <c r="M162" s="24">
        <v>2</v>
      </c>
    </row>
    <row r="163" spans="1:14">
      <c r="A163">
        <v>5875.6210000000001</v>
      </c>
      <c r="B163">
        <v>5875.6148280999996</v>
      </c>
      <c r="C163">
        <v>17014.779704199998</v>
      </c>
      <c r="D163" s="24" t="s">
        <v>102</v>
      </c>
      <c r="E163" s="14">
        <v>70708000</v>
      </c>
      <c r="F163">
        <v>20.96408587426</v>
      </c>
      <c r="G163">
        <v>23.07364956332</v>
      </c>
      <c r="H163" s="30" t="s">
        <v>50</v>
      </c>
      <c r="I163" s="30" t="s">
        <v>77</v>
      </c>
      <c r="J163" s="30" t="s">
        <v>52</v>
      </c>
      <c r="K163" s="30" t="s">
        <v>83</v>
      </c>
      <c r="L163" s="24">
        <v>2</v>
      </c>
      <c r="M163" s="24">
        <v>3</v>
      </c>
    </row>
    <row r="164" spans="1:14">
      <c r="A164">
        <v>5875.6210000000001</v>
      </c>
      <c r="B164">
        <v>5875.6250884000001</v>
      </c>
      <c r="C164">
        <v>17014.7499924</v>
      </c>
      <c r="D164" s="24" t="s">
        <v>102</v>
      </c>
      <c r="E164" s="14">
        <v>29462000</v>
      </c>
      <c r="F164">
        <v>20.964095349809998</v>
      </c>
      <c r="G164">
        <v>23.073655355069999</v>
      </c>
      <c r="H164" s="30" t="s">
        <v>50</v>
      </c>
      <c r="I164" s="30" t="s">
        <v>77</v>
      </c>
      <c r="J164" s="30" t="s">
        <v>52</v>
      </c>
      <c r="K164" s="30" t="s">
        <v>83</v>
      </c>
      <c r="L164" s="24">
        <v>1</v>
      </c>
      <c r="M164" s="24">
        <v>1</v>
      </c>
    </row>
    <row r="165" spans="1:14">
      <c r="A165">
        <v>5875.6210000000001</v>
      </c>
      <c r="B165">
        <v>5875.6403523999998</v>
      </c>
      <c r="C165">
        <v>17014.705791199998</v>
      </c>
      <c r="D165" s="24" t="s">
        <v>102</v>
      </c>
      <c r="E165" s="14">
        <v>53019000</v>
      </c>
      <c r="F165">
        <v>20.964095349809998</v>
      </c>
      <c r="G165">
        <v>23.073649874819999</v>
      </c>
      <c r="H165" s="30" t="s">
        <v>50</v>
      </c>
      <c r="I165" s="30" t="s">
        <v>77</v>
      </c>
      <c r="J165" s="30" t="s">
        <v>52</v>
      </c>
      <c r="K165" s="30" t="s">
        <v>83</v>
      </c>
      <c r="L165" s="24">
        <v>1</v>
      </c>
      <c r="M165" s="24">
        <v>2</v>
      </c>
    </row>
    <row r="166" spans="1:14">
      <c r="B166">
        <v>5875.9662635000004</v>
      </c>
      <c r="C166">
        <v>17013.762077200001</v>
      </c>
      <c r="D166" s="24">
        <v>100</v>
      </c>
      <c r="E166" s="14">
        <v>39282000</v>
      </c>
      <c r="F166">
        <v>20.964217835669999</v>
      </c>
      <c r="G166">
        <v>23.073655355069999</v>
      </c>
      <c r="H166" s="30" t="s">
        <v>50</v>
      </c>
      <c r="I166" s="30" t="s">
        <v>77</v>
      </c>
      <c r="J166" s="30" t="s">
        <v>52</v>
      </c>
      <c r="K166" s="30" t="s">
        <v>83</v>
      </c>
      <c r="L166" s="24">
        <v>0</v>
      </c>
      <c r="M166" s="24">
        <v>1</v>
      </c>
    </row>
    <row r="167" spans="1:14">
      <c r="B167">
        <v>6631.9018230000001</v>
      </c>
      <c r="C167">
        <v>15074.467994000001</v>
      </c>
      <c r="E167" s="14">
        <v>23.748999999999999</v>
      </c>
      <c r="F167">
        <v>21.218021673199999</v>
      </c>
      <c r="G167">
        <v>23.087017385399999</v>
      </c>
      <c r="H167" s="30" t="s">
        <v>50</v>
      </c>
      <c r="I167" s="30" t="s">
        <v>76</v>
      </c>
      <c r="J167" s="30" t="s">
        <v>58</v>
      </c>
      <c r="K167" s="30" t="s">
        <v>58</v>
      </c>
      <c r="L167" s="24">
        <v>1</v>
      </c>
      <c r="M167" s="24">
        <v>1</v>
      </c>
      <c r="N167" t="s">
        <v>71</v>
      </c>
    </row>
    <row r="168" spans="1:14">
      <c r="A168">
        <v>6678.1509999999998</v>
      </c>
      <c r="B168">
        <v>6678.1517039999999</v>
      </c>
      <c r="C168">
        <v>14970.069743</v>
      </c>
      <c r="D168" s="24">
        <v>100</v>
      </c>
      <c r="E168" s="14">
        <v>63705000</v>
      </c>
      <c r="F168">
        <v>21.218021673199999</v>
      </c>
      <c r="G168">
        <v>23.07407365281</v>
      </c>
      <c r="H168" s="30" t="s">
        <v>50</v>
      </c>
      <c r="I168" s="30" t="s">
        <v>77</v>
      </c>
      <c r="J168" s="30" t="s">
        <v>58</v>
      </c>
      <c r="K168" s="30" t="s">
        <v>70</v>
      </c>
      <c r="L168" s="24">
        <v>1</v>
      </c>
      <c r="M168" s="24">
        <v>2</v>
      </c>
    </row>
    <row r="169" spans="1:14">
      <c r="B169">
        <v>6679.6768339999999</v>
      </c>
      <c r="C169">
        <v>14966.651743</v>
      </c>
      <c r="E169" s="14">
        <v>15100</v>
      </c>
      <c r="F169">
        <v>21.218021673199999</v>
      </c>
      <c r="G169">
        <v>23.073649874819999</v>
      </c>
      <c r="H169" s="30" t="s">
        <v>50</v>
      </c>
      <c r="I169" s="30" t="s">
        <v>77</v>
      </c>
      <c r="J169" s="30" t="s">
        <v>58</v>
      </c>
      <c r="K169" s="30" t="s">
        <v>83</v>
      </c>
      <c r="L169" s="24">
        <v>1</v>
      </c>
      <c r="M169" s="24">
        <v>2</v>
      </c>
    </row>
    <row r="170" spans="1:14">
      <c r="A170">
        <v>7065.19</v>
      </c>
      <c r="B170">
        <v>7065.1771399999998</v>
      </c>
      <c r="C170">
        <v>14150.025229999999</v>
      </c>
      <c r="D170" s="24" t="s">
        <v>106</v>
      </c>
      <c r="E170" s="14">
        <v>15474000</v>
      </c>
      <c r="F170">
        <v>20.96408587426</v>
      </c>
      <c r="G170">
        <v>22.718465298000002</v>
      </c>
      <c r="H170" s="30" t="s">
        <v>50</v>
      </c>
      <c r="I170" s="30" t="s">
        <v>111</v>
      </c>
      <c r="J170" s="30" t="s">
        <v>52</v>
      </c>
      <c r="K170" s="30" t="s">
        <v>79</v>
      </c>
      <c r="L170" s="24">
        <v>2</v>
      </c>
      <c r="M170" s="24">
        <v>1</v>
      </c>
    </row>
    <row r="171" spans="1:14">
      <c r="A171">
        <v>7065.19</v>
      </c>
      <c r="B171">
        <v>7065.2152999999998</v>
      </c>
      <c r="C171">
        <v>14149.9488</v>
      </c>
      <c r="D171" s="24" t="s">
        <v>106</v>
      </c>
      <c r="E171" s="14">
        <v>9284400</v>
      </c>
      <c r="F171">
        <v>20.964095349809998</v>
      </c>
      <c r="G171">
        <v>22.718465298000002</v>
      </c>
      <c r="H171" s="30" t="s">
        <v>50</v>
      </c>
      <c r="I171" s="30" t="s">
        <v>111</v>
      </c>
      <c r="J171" s="30" t="s">
        <v>52</v>
      </c>
      <c r="K171" s="30" t="s">
        <v>79</v>
      </c>
      <c r="L171" s="24">
        <v>1</v>
      </c>
      <c r="M171" s="24">
        <v>1</v>
      </c>
    </row>
    <row r="172" spans="1:14">
      <c r="A172">
        <v>7065.71</v>
      </c>
      <c r="B172">
        <v>7065.7086099999997</v>
      </c>
      <c r="C172">
        <v>14148.96089</v>
      </c>
      <c r="D172" s="24">
        <v>30</v>
      </c>
      <c r="E172" s="14">
        <v>3094800</v>
      </c>
      <c r="F172">
        <v>20.964217835669999</v>
      </c>
      <c r="G172">
        <v>22.718465298000002</v>
      </c>
      <c r="H172" s="30" t="s">
        <v>50</v>
      </c>
      <c r="I172" s="30" t="s">
        <v>111</v>
      </c>
      <c r="J172" s="30" t="s">
        <v>52</v>
      </c>
      <c r="K172" s="30" t="s">
        <v>79</v>
      </c>
      <c r="L172" s="24">
        <v>0</v>
      </c>
      <c r="M172" s="24">
        <v>1</v>
      </c>
    </row>
    <row r="173" spans="1:14">
      <c r="B173">
        <v>7160.5556299999998</v>
      </c>
      <c r="C173">
        <v>13961.548280000001</v>
      </c>
      <c r="E173" s="14">
        <v>95686</v>
      </c>
      <c r="F173">
        <v>22.718465298000002</v>
      </c>
      <c r="G173">
        <v>24.44947656095</v>
      </c>
      <c r="H173" s="30" t="s">
        <v>111</v>
      </c>
      <c r="I173" s="30" t="s">
        <v>63</v>
      </c>
      <c r="J173" s="30" t="s">
        <v>79</v>
      </c>
      <c r="K173" s="30" t="s">
        <v>52</v>
      </c>
      <c r="L173" s="24">
        <v>1</v>
      </c>
      <c r="M173" s="24">
        <v>0</v>
      </c>
    </row>
    <row r="174" spans="1:14">
      <c r="B174">
        <v>7160.5590700000002</v>
      </c>
      <c r="C174">
        <v>13961.541569999999</v>
      </c>
      <c r="E174" s="14">
        <v>95686</v>
      </c>
      <c r="F174">
        <v>22.718465298000002</v>
      </c>
      <c r="G174">
        <v>24.44947572861</v>
      </c>
      <c r="H174" s="30" t="s">
        <v>111</v>
      </c>
      <c r="I174" s="30" t="s">
        <v>63</v>
      </c>
      <c r="J174" s="30" t="s">
        <v>79</v>
      </c>
      <c r="K174" s="30" t="s">
        <v>52</v>
      </c>
      <c r="L174" s="24">
        <v>1</v>
      </c>
      <c r="M174" s="24">
        <v>1</v>
      </c>
    </row>
    <row r="175" spans="1:14">
      <c r="B175">
        <v>7160.5593500000004</v>
      </c>
      <c r="C175">
        <v>13961.541020000001</v>
      </c>
      <c r="E175" s="14">
        <v>95686</v>
      </c>
      <c r="F175">
        <v>22.718465298000002</v>
      </c>
      <c r="G175">
        <v>24.449475660899999</v>
      </c>
      <c r="H175" s="30" t="s">
        <v>111</v>
      </c>
      <c r="I175" s="30" t="s">
        <v>63</v>
      </c>
      <c r="J175" s="30" t="s">
        <v>79</v>
      </c>
      <c r="K175" s="30" t="s">
        <v>52</v>
      </c>
      <c r="L175" s="24">
        <v>1</v>
      </c>
      <c r="M175" s="24">
        <v>2</v>
      </c>
    </row>
    <row r="176" spans="1:14">
      <c r="A176">
        <v>7281.3490000000002</v>
      </c>
      <c r="B176">
        <v>7281.3507419999996</v>
      </c>
      <c r="C176">
        <v>13729.93237</v>
      </c>
      <c r="D176" s="24">
        <v>50</v>
      </c>
      <c r="E176" s="14">
        <v>18299000</v>
      </c>
      <c r="F176">
        <v>21.218021673199999</v>
      </c>
      <c r="G176">
        <v>22.920316225000001</v>
      </c>
      <c r="H176" s="30" t="s">
        <v>50</v>
      </c>
      <c r="I176" s="30" t="s">
        <v>111</v>
      </c>
      <c r="J176" s="30" t="s">
        <v>58</v>
      </c>
      <c r="K176" s="30" t="s">
        <v>57</v>
      </c>
      <c r="L176" s="24">
        <v>1</v>
      </c>
      <c r="M176" s="24">
        <v>0</v>
      </c>
    </row>
    <row r="177" spans="2:13">
      <c r="B177">
        <v>7298.0320400000001</v>
      </c>
      <c r="C177">
        <v>13698.549709999999</v>
      </c>
      <c r="E177" s="14">
        <v>129130</v>
      </c>
      <c r="F177">
        <v>22.718465298000002</v>
      </c>
      <c r="G177">
        <v>24.416868895699999</v>
      </c>
      <c r="H177" s="30" t="s">
        <v>111</v>
      </c>
      <c r="I177" s="30" t="s">
        <v>64</v>
      </c>
      <c r="J177" s="30" t="s">
        <v>79</v>
      </c>
      <c r="K177" s="30" t="s">
        <v>52</v>
      </c>
      <c r="L177" s="24">
        <v>1</v>
      </c>
      <c r="M177" s="24">
        <v>0</v>
      </c>
    </row>
    <row r="178" spans="2:13">
      <c r="B178">
        <v>7298.0369600000004</v>
      </c>
      <c r="C178">
        <v>13698.54047</v>
      </c>
      <c r="E178" s="14">
        <v>129130</v>
      </c>
      <c r="F178">
        <v>22.718465298000002</v>
      </c>
      <c r="G178">
        <v>24.416867750320002</v>
      </c>
      <c r="H178" s="30" t="s">
        <v>111</v>
      </c>
      <c r="I178" s="30" t="s">
        <v>64</v>
      </c>
      <c r="J178" s="30" t="s">
        <v>79</v>
      </c>
      <c r="K178" s="30" t="s">
        <v>52</v>
      </c>
      <c r="L178" s="24">
        <v>1</v>
      </c>
      <c r="M178" s="24">
        <v>1</v>
      </c>
    </row>
    <row r="179" spans="2:13">
      <c r="B179">
        <v>7298.0373600000003</v>
      </c>
      <c r="C179">
        <v>13698.539720000001</v>
      </c>
      <c r="E179" s="14">
        <v>129130</v>
      </c>
      <c r="F179">
        <v>22.718465298000002</v>
      </c>
      <c r="G179">
        <v>24.41686765711</v>
      </c>
      <c r="H179" s="30" t="s">
        <v>111</v>
      </c>
      <c r="I179" s="30" t="s">
        <v>64</v>
      </c>
      <c r="J179" s="30" t="s">
        <v>79</v>
      </c>
      <c r="K179" s="30" t="s">
        <v>52</v>
      </c>
      <c r="L179" s="24">
        <v>1</v>
      </c>
      <c r="M179" s="24">
        <v>2</v>
      </c>
    </row>
    <row r="180" spans="2:13">
      <c r="B180">
        <v>7499.8471399999999</v>
      </c>
      <c r="C180">
        <v>13329.9344</v>
      </c>
      <c r="E180" s="14">
        <v>179420</v>
      </c>
      <c r="F180">
        <v>22.718465298000002</v>
      </c>
      <c r="G180">
        <v>24.371166425670001</v>
      </c>
      <c r="H180" s="30" t="s">
        <v>111</v>
      </c>
      <c r="I180" s="30" t="s">
        <v>65</v>
      </c>
      <c r="J180" s="30" t="s">
        <v>79</v>
      </c>
      <c r="K180" s="30" t="s">
        <v>52</v>
      </c>
      <c r="L180" s="24">
        <v>1</v>
      </c>
      <c r="M180" s="24">
        <v>0</v>
      </c>
    </row>
    <row r="181" spans="2:13">
      <c r="B181">
        <v>7499.8545700000004</v>
      </c>
      <c r="C181">
        <v>13329.921200000001</v>
      </c>
      <c r="E181" s="14">
        <v>179420</v>
      </c>
      <c r="F181">
        <v>22.718465298000002</v>
      </c>
      <c r="G181">
        <v>24.371164788150001</v>
      </c>
      <c r="H181" s="30" t="s">
        <v>111</v>
      </c>
      <c r="I181" s="30" t="s">
        <v>65</v>
      </c>
      <c r="J181" s="30" t="s">
        <v>79</v>
      </c>
      <c r="K181" s="30" t="s">
        <v>52</v>
      </c>
      <c r="L181" s="24">
        <v>1</v>
      </c>
      <c r="M181" s="24">
        <v>1</v>
      </c>
    </row>
    <row r="182" spans="2:13">
      <c r="B182">
        <v>7499.8551699999998</v>
      </c>
      <c r="C182">
        <v>13329.920120000001</v>
      </c>
      <c r="E182" s="14">
        <v>179420</v>
      </c>
      <c r="F182">
        <v>22.718465298000002</v>
      </c>
      <c r="G182">
        <v>24.371164654849998</v>
      </c>
      <c r="H182" s="30" t="s">
        <v>111</v>
      </c>
      <c r="I182" s="30" t="s">
        <v>65</v>
      </c>
      <c r="J182" s="30" t="s">
        <v>79</v>
      </c>
      <c r="K182" s="30" t="s">
        <v>52</v>
      </c>
      <c r="L182" s="24">
        <v>1</v>
      </c>
      <c r="M182" s="24">
        <v>2</v>
      </c>
    </row>
  </sheetData>
  <mergeCells count="18">
    <mergeCell ref="J37:K38"/>
    <mergeCell ref="L37:M37"/>
    <mergeCell ref="N37:N38"/>
    <mergeCell ref="A37:B37"/>
    <mergeCell ref="C37:C38"/>
    <mergeCell ref="D37:D38"/>
    <mergeCell ref="F37:G37"/>
    <mergeCell ref="H37:I38"/>
    <mergeCell ref="A6:B6"/>
    <mergeCell ref="H4:I5"/>
    <mergeCell ref="J4:K5"/>
    <mergeCell ref="L4:M4"/>
    <mergeCell ref="N4:N5"/>
    <mergeCell ref="A3:N3"/>
    <mergeCell ref="F4:G4"/>
    <mergeCell ref="D4:D5"/>
    <mergeCell ref="C4:C5"/>
    <mergeCell ref="A4:B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Calc</vt:lpstr>
      <vt:lpstr>He 2</vt:lpstr>
      <vt:lpstr>He Spectrum Database</vt:lpstr>
    </vt:vector>
  </TitlesOfParts>
  <Company>Georgia Inst. of Technology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Extra-Maou</cp:lastModifiedBy>
  <dcterms:created xsi:type="dcterms:W3CDTF">2011-06-16T18:24:51Z</dcterms:created>
  <dcterms:modified xsi:type="dcterms:W3CDTF">2012-05-28T15:13:06Z</dcterms:modified>
</cp:coreProperties>
</file>