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72" activeTab="1"/>
  </bookViews>
  <sheets>
    <sheet name="5-25-2012" sheetId="1" r:id="rId1"/>
    <sheet name="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5" i="2"/>
  <c r="S6"/>
  <c r="T6"/>
  <c r="O6"/>
  <c r="N6"/>
  <c r="J24" i="1"/>
  <c r="Q6" i="2"/>
  <c r="S5"/>
  <c r="R5"/>
  <c r="Q5"/>
  <c r="O5"/>
  <c r="A11" i="3"/>
  <c r="A10"/>
  <c r="C9"/>
  <c r="A9"/>
  <c r="B8"/>
  <c r="A8"/>
  <c r="A7"/>
  <c r="A6"/>
  <c r="C5"/>
  <c r="A5"/>
  <c r="B4"/>
  <c r="A4"/>
  <c r="A3"/>
  <c r="A2"/>
  <c r="C1"/>
  <c r="A1"/>
  <c r="C31" i="2"/>
  <c r="A31"/>
  <c r="C30"/>
  <c r="A30"/>
  <c r="C29"/>
  <c r="A29"/>
  <c r="A28"/>
  <c r="C27"/>
  <c r="A27"/>
  <c r="C26"/>
  <c r="A26"/>
  <c r="C25"/>
  <c r="A25"/>
  <c r="A24"/>
  <c r="C23"/>
  <c r="A23"/>
  <c r="C22"/>
  <c r="A22"/>
  <c r="C21"/>
  <c r="A21"/>
  <c r="A14"/>
  <c r="C13"/>
  <c r="A13"/>
  <c r="C12"/>
  <c r="A12"/>
  <c r="C11"/>
  <c r="A11"/>
  <c r="A10"/>
  <c r="C9"/>
  <c r="A9"/>
  <c r="C8"/>
  <c r="A8"/>
  <c r="C7"/>
  <c r="A7"/>
  <c r="A6"/>
  <c r="C5"/>
  <c r="A5"/>
  <c r="C4"/>
  <c r="A4"/>
  <c r="AB26" i="1"/>
  <c r="D31" i="2" s="1"/>
  <c r="AA26" i="1"/>
  <c r="D30" i="2" s="1"/>
  <c r="Z26" i="1"/>
  <c r="D29" i="2" s="1"/>
  <c r="Y26" i="1"/>
  <c r="D28" i="2" s="1"/>
  <c r="X26" i="1"/>
  <c r="D27" i="2" s="1"/>
  <c r="W26" i="1"/>
  <c r="D26" i="2" s="1"/>
  <c r="V26" i="1"/>
  <c r="D25" i="2" s="1"/>
  <c r="U26" i="1"/>
  <c r="D24" i="2" s="1"/>
  <c r="T26" i="1"/>
  <c r="D23" i="2" s="1"/>
  <c r="S26" i="1"/>
  <c r="D22" i="2" s="1"/>
  <c r="R26" i="1"/>
  <c r="D21" i="2" s="1"/>
  <c r="O26" i="1"/>
  <c r="D14" i="2" s="1"/>
  <c r="N26" i="1"/>
  <c r="D13" i="2" s="1"/>
  <c r="M26" i="1"/>
  <c r="D12" i="2" s="1"/>
  <c r="L26" i="1"/>
  <c r="D11" i="2" s="1"/>
  <c r="K26" i="1"/>
  <c r="D10" i="2" s="1"/>
  <c r="J26" i="1"/>
  <c r="D9" i="2" s="1"/>
  <c r="I26" i="1"/>
  <c r="D8" i="2" s="1"/>
  <c r="H26" i="1"/>
  <c r="D7" i="2" s="1"/>
  <c r="G26" i="1"/>
  <c r="D6" i="2" s="1"/>
  <c r="F26" i="1"/>
  <c r="D5" i="2" s="1"/>
  <c r="E26" i="1"/>
  <c r="D4" i="2" s="1"/>
  <c r="AB25" i="1"/>
  <c r="AA25"/>
  <c r="Z25"/>
  <c r="Y25"/>
  <c r="C28" i="2" s="1"/>
  <c r="X25" i="1"/>
  <c r="W25"/>
  <c r="V25"/>
  <c r="U25"/>
  <c r="C24" i="2" s="1"/>
  <c r="T25" i="1"/>
  <c r="S25"/>
  <c r="R25"/>
  <c r="O25"/>
  <c r="C14" i="2" s="1"/>
  <c r="N25" i="1"/>
  <c r="C10" i="3" s="1"/>
  <c r="M25" i="1"/>
  <c r="L25"/>
  <c r="C8" i="3" s="1"/>
  <c r="K25" i="1"/>
  <c r="C10" i="2" s="1"/>
  <c r="J25" i="1"/>
  <c r="C6" i="3" s="1"/>
  <c r="I25" i="1"/>
  <c r="H25"/>
  <c r="C4" i="3" s="1"/>
  <c r="G25" i="1"/>
  <c r="C3" i="3" s="1"/>
  <c r="F25" i="1"/>
  <c r="C2" i="3" s="1"/>
  <c r="E25" i="1"/>
  <c r="B25"/>
  <c r="AB24"/>
  <c r="B31" i="2" s="1"/>
  <c r="AA24" i="1"/>
  <c r="B30" i="2" s="1"/>
  <c r="Z24" i="1"/>
  <c r="B29" i="2" s="1"/>
  <c r="Y24" i="1"/>
  <c r="B28" i="2" s="1"/>
  <c r="X24" i="1"/>
  <c r="B27" i="2" s="1"/>
  <c r="W24" i="1"/>
  <c r="B26" i="2" s="1"/>
  <c r="V24" i="1"/>
  <c r="B25" i="2" s="1"/>
  <c r="U24" i="1"/>
  <c r="B24" i="2" s="1"/>
  <c r="T24" i="1"/>
  <c r="B23" i="2" s="1"/>
  <c r="S24" i="1"/>
  <c r="B22" i="2" s="1"/>
  <c r="R24" i="1"/>
  <c r="B21" i="2" s="1"/>
  <c r="O24" i="1"/>
  <c r="B14" i="2" s="1"/>
  <c r="N24" i="1"/>
  <c r="B13" i="2" s="1"/>
  <c r="M24" i="1"/>
  <c r="B9" i="3" s="1"/>
  <c r="L24" i="1"/>
  <c r="B11" i="2" s="1"/>
  <c r="K24" i="1"/>
  <c r="B10" i="2" s="1"/>
  <c r="B9"/>
  <c r="I24" i="1"/>
  <c r="B5" i="3" s="1"/>
  <c r="H24" i="1"/>
  <c r="B7" i="2" s="1"/>
  <c r="G24" i="1"/>
  <c r="B6" i="2" s="1"/>
  <c r="F24" i="1"/>
  <c r="B5" i="2" s="1"/>
  <c r="E24" i="1"/>
  <c r="B1" i="3" s="1"/>
  <c r="B24" i="1"/>
  <c r="R6" i="2" l="1"/>
  <c r="C6"/>
  <c r="B2" i="3"/>
  <c r="B6"/>
  <c r="C7"/>
  <c r="B10"/>
  <c r="C11"/>
  <c r="B3"/>
  <c r="B7"/>
  <c r="B11"/>
  <c r="B4" i="2"/>
  <c r="B8"/>
  <c r="B12"/>
</calcChain>
</file>

<file path=xl/sharedStrings.xml><?xml version="1.0" encoding="utf-8"?>
<sst xmlns="http://schemas.openxmlformats.org/spreadsheetml/2006/main" count="56" uniqueCount="32">
  <si>
    <t>Unknown</t>
  </si>
  <si>
    <t>Table of Measurements for the Double Slit</t>
  </si>
  <si>
    <t>Table of Measurements for the Single Slit</t>
  </si>
  <si>
    <t>Pos. (μm)</t>
  </si>
  <si>
    <t>Trial</t>
  </si>
  <si>
    <r>
      <t xml:space="preserve">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Hz)</t>
    </r>
  </si>
  <si>
    <r>
      <t xml:space="preserve">Photon Count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Count/s or 10 Hz)</t>
    </r>
  </si>
  <si>
    <t>--</t>
  </si>
  <si>
    <t>mean pc</t>
  </si>
  <si>
    <r>
      <t xml:space="preserve">mean </t>
    </r>
    <r>
      <rPr>
        <i/>
        <sz val="11"/>
        <color rgb="FF000000"/>
        <rFont val="Calibri"/>
        <family val="2"/>
        <charset val="1"/>
      </rPr>
      <t>pc</t>
    </r>
  </si>
  <si>
    <t>Std. Error</t>
  </si>
  <si>
    <t>Std σ</t>
  </si>
  <si>
    <t>Unknown Data Table</t>
  </si>
  <si>
    <t>Position (μm)</t>
  </si>
  <si>
    <t>Photon Count (10 Counts/s)</t>
  </si>
  <si>
    <t>mean</t>
  </si>
  <si>
    <t>Error</t>
  </si>
  <si>
    <t>Single Slit Data Table</t>
  </si>
  <si>
    <t>Witdh</t>
  </si>
  <si>
    <t>Center of Graph</t>
  </si>
  <si>
    <t>λ (nm)</t>
  </si>
  <si>
    <t>L (m)</t>
  </si>
  <si>
    <t>a</t>
  </si>
  <si>
    <t>d</t>
  </si>
  <si>
    <t>α</t>
  </si>
  <si>
    <t>β</t>
  </si>
  <si>
    <t>atan(x_0/L)</t>
  </si>
  <si>
    <t>Laser</t>
  </si>
  <si>
    <t>Bulb</t>
  </si>
  <si>
    <t>One slit</t>
  </si>
  <si>
    <t>Pos.</t>
  </si>
  <si>
    <t>Fit</t>
  </si>
</sst>
</file>

<file path=xl/styles.xml><?xml version="1.0" encoding="utf-8"?>
<styleSheet xmlns="http://schemas.openxmlformats.org/spreadsheetml/2006/main">
  <numFmts count="2">
    <numFmt numFmtId="164" formatCode="0."/>
    <numFmt numFmtId="165" formatCode="0.0"/>
  </numFmts>
  <fonts count="5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/>
    <xf numFmtId="1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Double Slit (?) Interference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5.8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104.9</c:v>
                </c:pt>
                <c:pt idx="6">
                  <c:v>10.9375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49837952"/>
        <c:axId val="72692864"/>
      </c:scatterChart>
      <c:valAx>
        <c:axId val="49837952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72692864"/>
        <c:crossesAt val="0"/>
        <c:crossBetween val="midCat"/>
      </c:valAx>
      <c:valAx>
        <c:axId val="726928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837952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Single Slit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21.2</c:v>
                </c:pt>
                <c:pt idx="5">
                  <c:v>25.55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8.15</c:v>
                </c:pt>
                <c:pt idx="10">
                  <c:v>2.95</c:v>
                </c:pt>
              </c:numCache>
            </c:numRef>
          </c:yVal>
        </c:ser>
        <c:axId val="72895488"/>
        <c:axId val="72914816"/>
      </c:scatterChart>
      <c:valAx>
        <c:axId val="72895488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72914816"/>
        <c:crossesAt val="0"/>
        <c:crossBetween val="midCat"/>
      </c:valAx>
      <c:valAx>
        <c:axId val="729148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72895488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150840</xdr:colOff>
      <xdr:row>0</xdr:row>
      <xdr:rowOff>48240</xdr:rowOff>
    </xdr:from>
    <xdr:to>
      <xdr:col>10</xdr:col>
      <xdr:colOff>426600</xdr:colOff>
      <xdr:row>15</xdr:row>
      <xdr:rowOff>113760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246240</xdr:colOff>
      <xdr:row>16</xdr:row>
      <xdr:rowOff>98280</xdr:rowOff>
    </xdr:from>
    <xdr:to>
      <xdr:col>10</xdr:col>
      <xdr:colOff>522000</xdr:colOff>
      <xdr:row>31</xdr:row>
      <xdr:rowOff>164160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H3" zoomScaleNormal="100" workbookViewId="0">
      <selection activeCell="W27" sqref="W27"/>
    </sheetView>
  </sheetViews>
  <sheetFormatPr defaultRowHeight="15"/>
  <cols>
    <col min="2" max="2" width="9.5703125"/>
    <col min="11" max="1025" width="8.5703125"/>
  </cols>
  <sheetData>
    <row r="1" spans="1:28">
      <c r="A1" s="26" t="s">
        <v>0</v>
      </c>
      <c r="B1" s="26"/>
      <c r="D1" s="27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Q1" s="27" t="s">
        <v>2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>
      <c r="A2" t="s">
        <v>3</v>
      </c>
      <c r="B2">
        <v>485</v>
      </c>
      <c r="D2" s="2" t="s">
        <v>3</v>
      </c>
      <c r="E2" s="2">
        <v>185</v>
      </c>
      <c r="F2" s="2">
        <v>235</v>
      </c>
      <c r="G2" s="2">
        <v>285</v>
      </c>
      <c r="H2" s="2">
        <v>335</v>
      </c>
      <c r="I2" s="2">
        <v>385</v>
      </c>
      <c r="J2" s="2">
        <v>435</v>
      </c>
      <c r="K2" s="2">
        <v>485</v>
      </c>
      <c r="L2" s="2">
        <v>535</v>
      </c>
      <c r="M2" s="2">
        <v>585</v>
      </c>
      <c r="N2" s="2">
        <v>635</v>
      </c>
      <c r="O2" s="2">
        <v>685</v>
      </c>
      <c r="Q2" s="3" t="s">
        <v>3</v>
      </c>
      <c r="R2" s="3">
        <v>185</v>
      </c>
      <c r="S2" s="3">
        <v>235</v>
      </c>
      <c r="T2" s="3">
        <v>285</v>
      </c>
      <c r="U2" s="3">
        <v>335</v>
      </c>
      <c r="V2" s="3">
        <v>385</v>
      </c>
      <c r="W2" s="3">
        <v>435</v>
      </c>
      <c r="X2" s="3">
        <v>485</v>
      </c>
      <c r="Y2" s="3">
        <v>535</v>
      </c>
      <c r="Z2" s="3">
        <v>585</v>
      </c>
      <c r="AA2" s="3">
        <v>635</v>
      </c>
      <c r="AB2" s="3">
        <v>685</v>
      </c>
    </row>
    <row r="3" spans="1:28">
      <c r="A3" s="4" t="s">
        <v>4</v>
      </c>
      <c r="B3" s="5" t="s">
        <v>5</v>
      </c>
      <c r="C3" s="5"/>
      <c r="D3" s="1" t="s">
        <v>4</v>
      </c>
      <c r="E3" s="27" t="s">
        <v>6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4"/>
      <c r="Q3" s="1" t="s">
        <v>4</v>
      </c>
      <c r="R3" s="27" t="s">
        <v>6</v>
      </c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7" customFormat="1">
      <c r="A4" s="6">
        <v>1</v>
      </c>
      <c r="B4" s="7">
        <v>92</v>
      </c>
      <c r="D4" s="8">
        <v>1</v>
      </c>
      <c r="E4" s="9">
        <v>6</v>
      </c>
      <c r="F4" s="9">
        <v>8</v>
      </c>
      <c r="G4" s="8">
        <v>29</v>
      </c>
      <c r="H4" s="9">
        <v>20</v>
      </c>
      <c r="I4" s="9">
        <v>49</v>
      </c>
      <c r="J4" s="9">
        <v>102</v>
      </c>
      <c r="K4" s="9">
        <v>13</v>
      </c>
      <c r="L4" s="9">
        <v>36</v>
      </c>
      <c r="M4" s="9">
        <v>28</v>
      </c>
      <c r="N4" s="9">
        <v>7</v>
      </c>
      <c r="O4" s="9">
        <v>4</v>
      </c>
      <c r="Q4" s="8">
        <v>1</v>
      </c>
      <c r="R4" s="10">
        <v>1.3</v>
      </c>
      <c r="S4" s="9">
        <v>1</v>
      </c>
      <c r="T4" s="9">
        <v>4</v>
      </c>
      <c r="U4" s="9">
        <v>17</v>
      </c>
      <c r="V4" s="9">
        <v>27</v>
      </c>
      <c r="W4" s="9">
        <v>23</v>
      </c>
      <c r="X4" s="9">
        <v>21</v>
      </c>
      <c r="Y4" s="9">
        <v>32</v>
      </c>
      <c r="Z4" s="9">
        <v>16</v>
      </c>
      <c r="AA4" s="9">
        <v>9</v>
      </c>
      <c r="AB4" s="9">
        <v>3</v>
      </c>
    </row>
    <row r="5" spans="1:28" s="7" customFormat="1">
      <c r="A5" s="6">
        <v>2</v>
      </c>
      <c r="B5" s="7">
        <v>97</v>
      </c>
      <c r="D5" s="8">
        <v>2</v>
      </c>
      <c r="E5" s="9">
        <v>5</v>
      </c>
      <c r="F5" s="9">
        <v>9</v>
      </c>
      <c r="G5" s="8">
        <v>28</v>
      </c>
      <c r="H5" s="9">
        <v>24</v>
      </c>
      <c r="I5" s="9">
        <v>58</v>
      </c>
      <c r="J5" s="9">
        <v>105</v>
      </c>
      <c r="K5" s="9">
        <v>8</v>
      </c>
      <c r="L5" s="9">
        <v>39</v>
      </c>
      <c r="M5" s="9">
        <v>26</v>
      </c>
      <c r="N5" s="9">
        <v>7</v>
      </c>
      <c r="O5" s="9">
        <v>2</v>
      </c>
      <c r="Q5" s="8">
        <v>2</v>
      </c>
      <c r="R5" s="10">
        <v>1.4</v>
      </c>
      <c r="S5" s="9">
        <v>2</v>
      </c>
      <c r="T5" s="9">
        <v>8</v>
      </c>
      <c r="U5" s="9">
        <v>17</v>
      </c>
      <c r="V5" s="9">
        <v>22</v>
      </c>
      <c r="W5" s="9">
        <v>17</v>
      </c>
      <c r="X5" s="9">
        <v>28</v>
      </c>
      <c r="Y5" s="9">
        <v>25</v>
      </c>
      <c r="Z5" s="9">
        <v>22</v>
      </c>
      <c r="AA5" s="9">
        <v>11</v>
      </c>
      <c r="AB5" s="9">
        <v>2</v>
      </c>
    </row>
    <row r="6" spans="1:28" s="7" customFormat="1">
      <c r="A6" s="6">
        <v>3</v>
      </c>
      <c r="B6" s="7">
        <v>110</v>
      </c>
      <c r="D6" s="8">
        <v>3</v>
      </c>
      <c r="E6" s="9">
        <v>6</v>
      </c>
      <c r="F6" s="9">
        <v>9</v>
      </c>
      <c r="G6" s="8">
        <v>35</v>
      </c>
      <c r="H6" s="9">
        <v>21</v>
      </c>
      <c r="I6" s="9">
        <v>54</v>
      </c>
      <c r="J6" s="9">
        <v>122</v>
      </c>
      <c r="K6" s="9">
        <v>7</v>
      </c>
      <c r="L6" s="9">
        <v>43</v>
      </c>
      <c r="M6" s="9">
        <v>25</v>
      </c>
      <c r="N6" s="9">
        <v>6</v>
      </c>
      <c r="O6" s="9">
        <v>3</v>
      </c>
      <c r="Q6" s="8">
        <v>3</v>
      </c>
      <c r="R6" s="10">
        <v>1.6</v>
      </c>
      <c r="S6" s="9">
        <v>2</v>
      </c>
      <c r="T6" s="9">
        <v>6</v>
      </c>
      <c r="U6" s="9">
        <v>18</v>
      </c>
      <c r="V6" s="9">
        <v>20</v>
      </c>
      <c r="W6" s="9">
        <v>22</v>
      </c>
      <c r="X6" s="9">
        <v>26</v>
      </c>
      <c r="Y6" s="9">
        <v>21</v>
      </c>
      <c r="Z6" s="9">
        <v>18</v>
      </c>
      <c r="AA6" s="9">
        <v>6</v>
      </c>
      <c r="AB6" s="9">
        <v>3</v>
      </c>
    </row>
    <row r="7" spans="1:28" s="7" customFormat="1">
      <c r="A7" s="6">
        <v>4</v>
      </c>
      <c r="B7" s="7">
        <v>102</v>
      </c>
      <c r="D7" s="8">
        <v>4</v>
      </c>
      <c r="E7" s="9">
        <v>2</v>
      </c>
      <c r="F7" s="9">
        <v>8</v>
      </c>
      <c r="G7" s="8">
        <v>33</v>
      </c>
      <c r="H7" s="9">
        <v>30</v>
      </c>
      <c r="I7" s="9">
        <v>49</v>
      </c>
      <c r="J7" s="9">
        <v>96</v>
      </c>
      <c r="K7" s="9">
        <v>11</v>
      </c>
      <c r="L7" s="9">
        <v>30</v>
      </c>
      <c r="M7" s="9">
        <v>25</v>
      </c>
      <c r="N7" s="9">
        <v>5</v>
      </c>
      <c r="O7" s="9">
        <v>3</v>
      </c>
      <c r="Q7" s="8">
        <v>4</v>
      </c>
      <c r="R7" s="10">
        <v>1.2</v>
      </c>
      <c r="S7" s="9">
        <v>3</v>
      </c>
      <c r="T7" s="9">
        <v>2</v>
      </c>
      <c r="U7" s="9">
        <v>13</v>
      </c>
      <c r="V7" s="9">
        <v>23</v>
      </c>
      <c r="W7" s="9">
        <v>23</v>
      </c>
      <c r="X7" s="9">
        <v>21</v>
      </c>
      <c r="Y7" s="9">
        <v>18</v>
      </c>
      <c r="Z7" s="9">
        <v>18</v>
      </c>
      <c r="AA7" s="9">
        <v>9</v>
      </c>
      <c r="AB7" s="9">
        <v>3</v>
      </c>
    </row>
    <row r="8" spans="1:28" s="7" customFormat="1">
      <c r="A8" s="6">
        <v>5</v>
      </c>
      <c r="B8" s="7">
        <v>104</v>
      </c>
      <c r="D8" s="8">
        <v>5</v>
      </c>
      <c r="E8" s="9">
        <v>4</v>
      </c>
      <c r="F8" s="9">
        <v>8</v>
      </c>
      <c r="G8" s="8">
        <v>39</v>
      </c>
      <c r="H8" s="9">
        <v>22</v>
      </c>
      <c r="I8" s="9">
        <v>48</v>
      </c>
      <c r="J8" s="9">
        <v>100</v>
      </c>
      <c r="K8" s="9">
        <v>14</v>
      </c>
      <c r="L8" s="9">
        <v>27</v>
      </c>
      <c r="M8" s="9">
        <v>20</v>
      </c>
      <c r="N8" s="9">
        <v>9</v>
      </c>
      <c r="O8" s="9">
        <v>4</v>
      </c>
      <c r="Q8" s="8">
        <v>5</v>
      </c>
      <c r="R8" s="10">
        <v>0.8</v>
      </c>
      <c r="S8" s="9">
        <v>1</v>
      </c>
      <c r="T8" s="9">
        <v>6</v>
      </c>
      <c r="U8" s="9">
        <v>21</v>
      </c>
      <c r="V8" s="9">
        <v>18</v>
      </c>
      <c r="W8" s="9">
        <v>23</v>
      </c>
      <c r="X8" s="9">
        <v>28</v>
      </c>
      <c r="Y8" s="9">
        <v>27</v>
      </c>
      <c r="Z8" s="9">
        <v>19</v>
      </c>
      <c r="AA8" s="9">
        <v>8</v>
      </c>
      <c r="AB8" s="9">
        <v>2</v>
      </c>
    </row>
    <row r="9" spans="1:28" s="7" customFormat="1">
      <c r="A9" s="6">
        <v>6</v>
      </c>
      <c r="B9" s="7">
        <v>103</v>
      </c>
      <c r="D9" s="8">
        <v>6</v>
      </c>
      <c r="E9" s="9">
        <v>6</v>
      </c>
      <c r="F9" s="9">
        <v>7</v>
      </c>
      <c r="G9" s="8">
        <v>36</v>
      </c>
      <c r="H9" s="9">
        <v>23</v>
      </c>
      <c r="I9" s="9">
        <v>50</v>
      </c>
      <c r="J9" s="9">
        <v>108</v>
      </c>
      <c r="K9" s="9">
        <v>14</v>
      </c>
      <c r="L9" s="9">
        <v>30</v>
      </c>
      <c r="M9" s="9">
        <v>27</v>
      </c>
      <c r="N9" s="9">
        <v>7</v>
      </c>
      <c r="O9" s="9">
        <v>3</v>
      </c>
      <c r="Q9" s="8">
        <v>6</v>
      </c>
      <c r="R9" s="10">
        <v>1.1000000000000001</v>
      </c>
      <c r="S9" s="9">
        <v>0</v>
      </c>
      <c r="T9" s="9">
        <v>6</v>
      </c>
      <c r="U9" s="9">
        <v>10</v>
      </c>
      <c r="V9" s="9">
        <v>18</v>
      </c>
      <c r="W9" s="9">
        <v>30</v>
      </c>
      <c r="X9" s="9">
        <v>26</v>
      </c>
      <c r="Y9" s="9">
        <v>26</v>
      </c>
      <c r="Z9" s="9">
        <v>18</v>
      </c>
      <c r="AA9" s="9">
        <v>10</v>
      </c>
      <c r="AB9" s="9">
        <v>2</v>
      </c>
    </row>
    <row r="10" spans="1:28" s="7" customFormat="1">
      <c r="A10" s="6">
        <v>7</v>
      </c>
      <c r="B10" s="7">
        <v>107</v>
      </c>
      <c r="D10" s="8">
        <v>7</v>
      </c>
      <c r="E10" s="9">
        <v>6</v>
      </c>
      <c r="F10" s="9">
        <v>9</v>
      </c>
      <c r="G10" s="8">
        <v>39</v>
      </c>
      <c r="H10" s="9">
        <v>28</v>
      </c>
      <c r="I10" s="9">
        <v>51</v>
      </c>
      <c r="J10" s="9">
        <v>106</v>
      </c>
      <c r="K10" s="9">
        <v>12</v>
      </c>
      <c r="L10" s="9">
        <v>37</v>
      </c>
      <c r="M10" s="9">
        <v>28</v>
      </c>
      <c r="N10" s="9">
        <v>6</v>
      </c>
      <c r="O10" s="9">
        <v>6</v>
      </c>
      <c r="Q10" s="8">
        <v>7</v>
      </c>
      <c r="R10" s="10">
        <v>1.2</v>
      </c>
      <c r="S10" s="9">
        <v>2</v>
      </c>
      <c r="T10" s="9">
        <v>6</v>
      </c>
      <c r="U10" s="9">
        <v>8</v>
      </c>
      <c r="V10" s="9">
        <v>21</v>
      </c>
      <c r="W10" s="9">
        <v>25</v>
      </c>
      <c r="X10" s="9">
        <v>30</v>
      </c>
      <c r="Y10" s="9">
        <v>26</v>
      </c>
      <c r="Z10" s="9">
        <v>17</v>
      </c>
      <c r="AA10" s="9">
        <v>7</v>
      </c>
      <c r="AB10" s="9">
        <v>4</v>
      </c>
    </row>
    <row r="11" spans="1:28" s="7" customFormat="1">
      <c r="A11" s="6">
        <v>8</v>
      </c>
      <c r="B11" s="7">
        <v>102</v>
      </c>
      <c r="D11" s="8">
        <v>8</v>
      </c>
      <c r="E11" s="9">
        <v>6</v>
      </c>
      <c r="F11" s="9">
        <v>5</v>
      </c>
      <c r="G11" s="8">
        <v>34</v>
      </c>
      <c r="H11" s="9">
        <v>30</v>
      </c>
      <c r="I11" s="9">
        <v>57</v>
      </c>
      <c r="J11" s="9">
        <v>110</v>
      </c>
      <c r="K11" s="9">
        <v>9</v>
      </c>
      <c r="L11" s="9">
        <v>33</v>
      </c>
      <c r="M11" s="9">
        <v>21</v>
      </c>
      <c r="N11" s="9">
        <v>8</v>
      </c>
      <c r="O11" s="9">
        <v>3</v>
      </c>
      <c r="Q11" s="8">
        <v>8</v>
      </c>
      <c r="R11" s="10">
        <v>1.3</v>
      </c>
      <c r="S11" s="9">
        <v>3</v>
      </c>
      <c r="T11" s="9">
        <v>4</v>
      </c>
      <c r="U11" s="9">
        <v>13</v>
      </c>
      <c r="V11" s="9">
        <v>24</v>
      </c>
      <c r="W11" s="9">
        <v>27</v>
      </c>
      <c r="X11" s="9">
        <v>39</v>
      </c>
      <c r="Y11" s="9">
        <v>26</v>
      </c>
      <c r="Z11" s="9">
        <v>15</v>
      </c>
      <c r="AA11" s="9">
        <v>7</v>
      </c>
      <c r="AB11" s="9">
        <v>3</v>
      </c>
    </row>
    <row r="12" spans="1:28" s="7" customFormat="1">
      <c r="A12" s="6">
        <v>9</v>
      </c>
      <c r="B12" s="7">
        <v>92</v>
      </c>
      <c r="D12" s="8">
        <v>9</v>
      </c>
      <c r="E12" s="9">
        <v>9</v>
      </c>
      <c r="F12" s="9">
        <v>9</v>
      </c>
      <c r="G12" s="8">
        <v>36</v>
      </c>
      <c r="H12" s="9">
        <v>17</v>
      </c>
      <c r="I12" s="9">
        <v>58</v>
      </c>
      <c r="J12" s="9">
        <v>96</v>
      </c>
      <c r="K12" s="9">
        <v>12</v>
      </c>
      <c r="L12" s="9">
        <v>37</v>
      </c>
      <c r="M12" s="9">
        <v>19</v>
      </c>
      <c r="N12" s="9">
        <v>11</v>
      </c>
      <c r="O12" s="9">
        <v>3</v>
      </c>
      <c r="Q12" s="8">
        <v>9</v>
      </c>
      <c r="R12" s="10">
        <v>1.3</v>
      </c>
      <c r="S12" s="9">
        <v>0</v>
      </c>
      <c r="T12" s="9">
        <v>4</v>
      </c>
      <c r="U12" s="9">
        <v>16</v>
      </c>
      <c r="V12" s="9">
        <v>23</v>
      </c>
      <c r="W12" s="9">
        <v>28</v>
      </c>
      <c r="X12" s="9">
        <v>26</v>
      </c>
      <c r="Y12" s="9">
        <v>29</v>
      </c>
      <c r="Z12" s="9">
        <v>14</v>
      </c>
      <c r="AA12" s="9">
        <v>12</v>
      </c>
      <c r="AB12" s="9">
        <v>3</v>
      </c>
    </row>
    <row r="13" spans="1:28" s="7" customFormat="1">
      <c r="A13" s="6">
        <v>10</v>
      </c>
      <c r="B13" s="7">
        <v>94</v>
      </c>
      <c r="D13" s="8">
        <v>10</v>
      </c>
      <c r="E13" s="9">
        <v>8</v>
      </c>
      <c r="F13" s="9">
        <v>8</v>
      </c>
      <c r="G13" s="8">
        <v>31</v>
      </c>
      <c r="H13" s="9">
        <v>22</v>
      </c>
      <c r="I13" s="9">
        <v>52</v>
      </c>
      <c r="J13" s="9">
        <v>111</v>
      </c>
      <c r="K13" s="9">
        <v>9</v>
      </c>
      <c r="L13" s="9">
        <v>47</v>
      </c>
      <c r="M13" s="9">
        <v>20</v>
      </c>
      <c r="N13" s="9">
        <v>7</v>
      </c>
      <c r="O13" s="9">
        <v>4</v>
      </c>
      <c r="Q13" s="8">
        <v>10</v>
      </c>
      <c r="R13" s="10">
        <v>1.3</v>
      </c>
      <c r="S13" s="9">
        <v>3</v>
      </c>
      <c r="T13" s="9">
        <v>6</v>
      </c>
      <c r="U13" s="9">
        <v>13</v>
      </c>
      <c r="V13" s="9">
        <v>22</v>
      </c>
      <c r="W13" s="9">
        <v>25</v>
      </c>
      <c r="X13" s="9">
        <v>33</v>
      </c>
      <c r="Y13" s="9">
        <v>24</v>
      </c>
      <c r="Z13" s="9">
        <v>14</v>
      </c>
      <c r="AA13" s="9">
        <v>6</v>
      </c>
      <c r="AB13" s="9">
        <v>5</v>
      </c>
    </row>
    <row r="14" spans="1:28" s="7" customFormat="1">
      <c r="A14" s="6">
        <v>11</v>
      </c>
      <c r="B14" s="11" t="s">
        <v>7</v>
      </c>
      <c r="C14" s="11"/>
      <c r="D14" s="8">
        <v>11</v>
      </c>
      <c r="E14" s="9">
        <v>9</v>
      </c>
      <c r="F14" s="9">
        <v>7</v>
      </c>
      <c r="G14" s="8">
        <v>31</v>
      </c>
      <c r="H14" s="9">
        <v>22</v>
      </c>
      <c r="I14" s="9">
        <v>54</v>
      </c>
      <c r="J14" s="9">
        <v>122</v>
      </c>
      <c r="K14" s="9">
        <v>10</v>
      </c>
      <c r="L14" s="9">
        <v>35</v>
      </c>
      <c r="M14" s="9">
        <v>25</v>
      </c>
      <c r="N14" s="9">
        <v>7</v>
      </c>
      <c r="O14" s="9">
        <v>2</v>
      </c>
      <c r="Q14" s="8">
        <v>11</v>
      </c>
      <c r="R14" s="10">
        <v>1.1000000000000001</v>
      </c>
      <c r="S14" s="9">
        <v>3</v>
      </c>
      <c r="T14" s="9">
        <v>4</v>
      </c>
      <c r="U14" s="9">
        <v>10</v>
      </c>
      <c r="V14" s="9">
        <v>19</v>
      </c>
      <c r="W14" s="9">
        <v>28</v>
      </c>
      <c r="X14" s="9">
        <v>31</v>
      </c>
      <c r="Y14" s="9">
        <v>18</v>
      </c>
      <c r="Z14" s="9">
        <v>15</v>
      </c>
      <c r="AA14" s="9">
        <v>9</v>
      </c>
      <c r="AB14" s="9">
        <v>2</v>
      </c>
    </row>
    <row r="15" spans="1:28" s="7" customFormat="1">
      <c r="A15" s="6">
        <v>12</v>
      </c>
      <c r="B15" s="11" t="s">
        <v>7</v>
      </c>
      <c r="C15" s="11"/>
      <c r="D15" s="8">
        <v>12</v>
      </c>
      <c r="E15" s="9">
        <v>6</v>
      </c>
      <c r="F15" s="9">
        <v>7</v>
      </c>
      <c r="G15" s="8">
        <v>36</v>
      </c>
      <c r="H15" s="9">
        <v>14</v>
      </c>
      <c r="I15" s="9">
        <v>52</v>
      </c>
      <c r="J15" s="9">
        <v>106</v>
      </c>
      <c r="K15" s="9">
        <v>13</v>
      </c>
      <c r="L15" s="9">
        <v>39</v>
      </c>
      <c r="M15" s="9">
        <v>18</v>
      </c>
      <c r="N15" s="9">
        <v>11</v>
      </c>
      <c r="O15" s="9">
        <v>3</v>
      </c>
      <c r="Q15" s="8">
        <v>12</v>
      </c>
      <c r="R15" s="10">
        <v>1.1000000000000001</v>
      </c>
      <c r="S15" s="9">
        <v>4</v>
      </c>
      <c r="T15" s="9">
        <v>8</v>
      </c>
      <c r="U15" s="9">
        <v>13</v>
      </c>
      <c r="V15" s="9">
        <v>23</v>
      </c>
      <c r="W15" s="9">
        <v>30</v>
      </c>
      <c r="X15" s="9">
        <v>28</v>
      </c>
      <c r="Y15" s="9">
        <v>23</v>
      </c>
      <c r="Z15" s="9">
        <v>18</v>
      </c>
      <c r="AA15" s="9">
        <v>9</v>
      </c>
      <c r="AB15" s="9">
        <v>1</v>
      </c>
    </row>
    <row r="16" spans="1:28" s="7" customFormat="1">
      <c r="A16" s="6">
        <v>13</v>
      </c>
      <c r="B16" s="11" t="s">
        <v>7</v>
      </c>
      <c r="C16" s="11"/>
      <c r="D16" s="8">
        <v>13</v>
      </c>
      <c r="E16" s="9">
        <v>7</v>
      </c>
      <c r="F16" s="9">
        <v>6</v>
      </c>
      <c r="G16" s="8">
        <v>30</v>
      </c>
      <c r="H16" s="9">
        <v>22</v>
      </c>
      <c r="I16" s="9">
        <v>55</v>
      </c>
      <c r="J16" s="9">
        <v>97</v>
      </c>
      <c r="K16" s="9">
        <v>13</v>
      </c>
      <c r="L16" s="9">
        <v>38</v>
      </c>
      <c r="M16" s="9">
        <v>21</v>
      </c>
      <c r="N16" s="9">
        <v>5</v>
      </c>
      <c r="O16" s="9">
        <v>4</v>
      </c>
      <c r="Q16" s="8">
        <v>13</v>
      </c>
      <c r="R16" s="10">
        <v>1.3</v>
      </c>
      <c r="S16" s="9">
        <v>3</v>
      </c>
      <c r="T16" s="9">
        <v>6</v>
      </c>
      <c r="U16" s="9">
        <v>11</v>
      </c>
      <c r="V16" s="9">
        <v>19</v>
      </c>
      <c r="W16" s="9">
        <v>25</v>
      </c>
      <c r="X16" s="9">
        <v>20</v>
      </c>
      <c r="Y16" s="9">
        <v>25</v>
      </c>
      <c r="Z16" s="9">
        <v>14</v>
      </c>
      <c r="AA16" s="9">
        <v>6</v>
      </c>
      <c r="AB16" s="9">
        <v>3</v>
      </c>
    </row>
    <row r="17" spans="1:28" s="7" customFormat="1">
      <c r="A17" s="6">
        <v>14</v>
      </c>
      <c r="B17" s="11" t="s">
        <v>7</v>
      </c>
      <c r="C17" s="11"/>
      <c r="D17" s="8">
        <v>14</v>
      </c>
      <c r="E17" s="9">
        <v>4</v>
      </c>
      <c r="F17" s="9">
        <v>10</v>
      </c>
      <c r="G17" s="8">
        <v>29</v>
      </c>
      <c r="H17" s="9">
        <v>20</v>
      </c>
      <c r="I17" s="9">
        <v>57</v>
      </c>
      <c r="J17" s="9">
        <v>107</v>
      </c>
      <c r="K17" s="9">
        <v>8</v>
      </c>
      <c r="L17" s="9">
        <v>36</v>
      </c>
      <c r="M17" s="9">
        <v>17</v>
      </c>
      <c r="N17" s="9">
        <v>7</v>
      </c>
      <c r="O17" s="9">
        <v>4</v>
      </c>
      <c r="Q17" s="8">
        <v>14</v>
      </c>
      <c r="R17" s="10">
        <v>1.1000000000000001</v>
      </c>
      <c r="S17" s="9">
        <v>1</v>
      </c>
      <c r="T17" s="9">
        <v>12</v>
      </c>
      <c r="U17" s="9">
        <v>15</v>
      </c>
      <c r="V17" s="9">
        <v>22</v>
      </c>
      <c r="W17" s="9">
        <v>23</v>
      </c>
      <c r="X17" s="9">
        <v>33</v>
      </c>
      <c r="Y17" s="9">
        <v>22</v>
      </c>
      <c r="Z17" s="9">
        <v>14</v>
      </c>
      <c r="AA17" s="9">
        <v>8</v>
      </c>
      <c r="AB17" s="9">
        <v>4</v>
      </c>
    </row>
    <row r="18" spans="1:28" s="7" customFormat="1">
      <c r="A18" s="6">
        <v>15</v>
      </c>
      <c r="B18" s="11" t="s">
        <v>7</v>
      </c>
      <c r="C18" s="11"/>
      <c r="D18" s="8">
        <v>15</v>
      </c>
      <c r="E18" s="9">
        <v>7</v>
      </c>
      <c r="F18" s="9">
        <v>8</v>
      </c>
      <c r="G18" s="8">
        <v>41</v>
      </c>
      <c r="H18" s="9">
        <v>18</v>
      </c>
      <c r="I18" s="9">
        <v>55</v>
      </c>
      <c r="J18" s="9">
        <v>103</v>
      </c>
      <c r="K18" s="9">
        <v>12</v>
      </c>
      <c r="L18" s="9">
        <v>34</v>
      </c>
      <c r="M18" s="9">
        <v>21</v>
      </c>
      <c r="N18" s="9">
        <v>6</v>
      </c>
      <c r="O18" s="9">
        <v>4</v>
      </c>
      <c r="Q18" s="8">
        <v>15</v>
      </c>
      <c r="R18" s="10">
        <v>1.2</v>
      </c>
      <c r="S18" s="9">
        <v>2</v>
      </c>
      <c r="T18" s="9">
        <v>6</v>
      </c>
      <c r="U18" s="9">
        <v>16</v>
      </c>
      <c r="V18" s="9">
        <v>19</v>
      </c>
      <c r="W18" s="9">
        <v>27</v>
      </c>
      <c r="X18" s="9">
        <v>27</v>
      </c>
      <c r="Y18" s="9">
        <v>24</v>
      </c>
      <c r="Z18" s="9">
        <v>16</v>
      </c>
      <c r="AA18" s="9">
        <v>6</v>
      </c>
      <c r="AB18" s="9">
        <v>5</v>
      </c>
    </row>
    <row r="19" spans="1:28" s="7" customFormat="1">
      <c r="A19" s="6">
        <v>16</v>
      </c>
      <c r="B19" s="11" t="s">
        <v>7</v>
      </c>
      <c r="C19" s="11"/>
      <c r="D19" s="8">
        <v>16</v>
      </c>
      <c r="E19" s="9">
        <v>4</v>
      </c>
      <c r="F19" s="9">
        <v>12</v>
      </c>
      <c r="G19" s="8">
        <v>38</v>
      </c>
      <c r="H19" s="9">
        <v>27</v>
      </c>
      <c r="I19" s="9">
        <v>54</v>
      </c>
      <c r="J19" s="9">
        <v>90</v>
      </c>
      <c r="K19" s="9">
        <v>10</v>
      </c>
      <c r="L19" s="9">
        <v>38</v>
      </c>
      <c r="M19" s="9">
        <v>25</v>
      </c>
      <c r="N19" s="9">
        <v>8</v>
      </c>
      <c r="O19" s="9">
        <v>3</v>
      </c>
      <c r="Q19" s="8">
        <v>16</v>
      </c>
      <c r="R19" s="10">
        <v>1.2</v>
      </c>
      <c r="S19" s="9">
        <v>1</v>
      </c>
      <c r="T19" s="9">
        <v>5</v>
      </c>
      <c r="U19" s="9">
        <v>14</v>
      </c>
      <c r="V19" s="9">
        <v>13</v>
      </c>
      <c r="W19" s="9">
        <v>30</v>
      </c>
      <c r="X19" s="9">
        <v>23</v>
      </c>
      <c r="Y19" s="9">
        <v>17</v>
      </c>
      <c r="Z19" s="9">
        <v>15</v>
      </c>
      <c r="AA19" s="9">
        <v>11</v>
      </c>
      <c r="AB19" s="9">
        <v>5</v>
      </c>
    </row>
    <row r="20" spans="1:28" s="7" customFormat="1">
      <c r="A20" s="6">
        <v>17</v>
      </c>
      <c r="B20" s="11" t="s">
        <v>7</v>
      </c>
      <c r="C20" s="11"/>
      <c r="D20" s="8">
        <v>17</v>
      </c>
      <c r="E20" s="9">
        <v>7</v>
      </c>
      <c r="F20" s="9">
        <v>11</v>
      </c>
      <c r="G20" s="8">
        <v>37</v>
      </c>
      <c r="H20" s="9">
        <v>27</v>
      </c>
      <c r="I20" s="9">
        <v>45</v>
      </c>
      <c r="J20" s="9">
        <v>114</v>
      </c>
      <c r="K20" s="12">
        <v>6</v>
      </c>
      <c r="L20" s="9">
        <v>30</v>
      </c>
      <c r="M20" s="9">
        <v>31</v>
      </c>
      <c r="N20" s="9">
        <v>6</v>
      </c>
      <c r="O20" s="9">
        <v>0</v>
      </c>
      <c r="Q20" s="8">
        <v>17</v>
      </c>
      <c r="R20" s="10">
        <v>1.1000000000000001</v>
      </c>
      <c r="S20" s="9">
        <v>2</v>
      </c>
      <c r="T20" s="9">
        <v>5</v>
      </c>
      <c r="U20" s="9">
        <v>14</v>
      </c>
      <c r="V20" s="9">
        <v>28</v>
      </c>
      <c r="W20" s="9">
        <v>27</v>
      </c>
      <c r="X20" s="12">
        <v>25</v>
      </c>
      <c r="Y20" s="9">
        <v>20</v>
      </c>
      <c r="Z20" s="9">
        <v>14</v>
      </c>
      <c r="AA20" s="9">
        <v>6</v>
      </c>
      <c r="AB20" s="9">
        <v>3</v>
      </c>
    </row>
    <row r="21" spans="1:28" s="7" customFormat="1">
      <c r="A21" s="6">
        <v>18</v>
      </c>
      <c r="B21" s="11" t="s">
        <v>7</v>
      </c>
      <c r="C21" s="11"/>
      <c r="D21" s="8">
        <v>18</v>
      </c>
      <c r="E21" s="9">
        <v>5</v>
      </c>
      <c r="F21" s="9">
        <v>10</v>
      </c>
      <c r="G21" s="8">
        <v>36</v>
      </c>
      <c r="H21" s="9">
        <v>21</v>
      </c>
      <c r="I21" s="9">
        <v>45</v>
      </c>
      <c r="J21" s="9">
        <v>111</v>
      </c>
      <c r="K21" s="12">
        <v>9</v>
      </c>
      <c r="L21" s="9">
        <v>36</v>
      </c>
      <c r="M21" s="9">
        <v>26</v>
      </c>
      <c r="N21" s="9">
        <v>10</v>
      </c>
      <c r="O21" s="9">
        <v>2</v>
      </c>
      <c r="Q21" s="8">
        <v>18</v>
      </c>
      <c r="R21" s="10">
        <v>1.2</v>
      </c>
      <c r="S21" s="9">
        <v>1</v>
      </c>
      <c r="T21" s="9">
        <v>6</v>
      </c>
      <c r="U21" s="9">
        <v>12</v>
      </c>
      <c r="V21" s="9">
        <v>25</v>
      </c>
      <c r="W21" s="9">
        <v>27</v>
      </c>
      <c r="X21" s="12">
        <v>32</v>
      </c>
      <c r="Y21" s="9">
        <v>28</v>
      </c>
      <c r="Z21" s="9">
        <v>14</v>
      </c>
      <c r="AA21" s="9">
        <v>6</v>
      </c>
      <c r="AB21" s="9">
        <v>1</v>
      </c>
    </row>
    <row r="22" spans="1:28" s="7" customFormat="1">
      <c r="A22" s="6">
        <v>19</v>
      </c>
      <c r="B22" s="11" t="s">
        <v>7</v>
      </c>
      <c r="C22" s="11"/>
      <c r="D22" s="8">
        <v>19</v>
      </c>
      <c r="E22" s="9">
        <v>5</v>
      </c>
      <c r="F22" s="9">
        <v>7</v>
      </c>
      <c r="G22" s="8">
        <v>35</v>
      </c>
      <c r="H22" s="9">
        <v>22</v>
      </c>
      <c r="I22" s="9">
        <v>52</v>
      </c>
      <c r="J22" s="9">
        <v>92</v>
      </c>
      <c r="K22" s="12">
        <v>12</v>
      </c>
      <c r="L22" s="9">
        <v>32</v>
      </c>
      <c r="M22" s="9">
        <v>21</v>
      </c>
      <c r="N22" s="9">
        <v>8</v>
      </c>
      <c r="O22" s="9">
        <v>5</v>
      </c>
      <c r="Q22" s="8">
        <v>19</v>
      </c>
      <c r="R22" s="10">
        <v>1.2</v>
      </c>
      <c r="S22" s="9">
        <v>3</v>
      </c>
      <c r="T22" s="9">
        <v>7</v>
      </c>
      <c r="U22" s="9">
        <v>17</v>
      </c>
      <c r="V22" s="9">
        <v>19</v>
      </c>
      <c r="W22" s="9">
        <v>26</v>
      </c>
      <c r="X22" s="12">
        <v>19</v>
      </c>
      <c r="Y22" s="9">
        <v>30</v>
      </c>
      <c r="Z22" s="9">
        <v>19</v>
      </c>
      <c r="AA22" s="9">
        <v>9</v>
      </c>
      <c r="AB22" s="9">
        <v>4</v>
      </c>
    </row>
    <row r="23" spans="1:28" s="7" customFormat="1">
      <c r="A23" s="6">
        <v>20</v>
      </c>
      <c r="B23" s="11" t="s">
        <v>7</v>
      </c>
      <c r="C23" s="11"/>
      <c r="D23" s="8">
        <v>20</v>
      </c>
      <c r="E23" s="9">
        <v>4</v>
      </c>
      <c r="F23" s="9">
        <v>10</v>
      </c>
      <c r="G23" s="8">
        <v>39</v>
      </c>
      <c r="H23" s="9">
        <v>28</v>
      </c>
      <c r="I23" s="9">
        <v>50</v>
      </c>
      <c r="J23" s="9">
        <v>100</v>
      </c>
      <c r="K23" s="12">
        <v>11</v>
      </c>
      <c r="L23" s="9">
        <v>38</v>
      </c>
      <c r="M23" s="9">
        <v>25</v>
      </c>
      <c r="N23" s="9">
        <v>10</v>
      </c>
      <c r="O23" s="9">
        <v>5</v>
      </c>
      <c r="Q23" s="8">
        <v>20</v>
      </c>
      <c r="R23" s="10">
        <v>1.2</v>
      </c>
      <c r="S23" s="9">
        <v>3</v>
      </c>
      <c r="T23" s="9">
        <v>6</v>
      </c>
      <c r="U23" s="9">
        <v>13</v>
      </c>
      <c r="V23" s="9">
        <v>19</v>
      </c>
      <c r="W23" s="9">
        <v>25</v>
      </c>
      <c r="X23" s="12">
        <v>21</v>
      </c>
      <c r="Y23" s="9">
        <v>17</v>
      </c>
      <c r="Z23" s="9">
        <v>20</v>
      </c>
      <c r="AA23" s="9">
        <v>8</v>
      </c>
      <c r="AB23" s="9">
        <v>1</v>
      </c>
    </row>
    <row r="24" spans="1:28">
      <c r="A24" s="4" t="s">
        <v>8</v>
      </c>
      <c r="B24" s="7">
        <f>AVERAGE(B4:B13)</f>
        <v>100.3</v>
      </c>
      <c r="C24" s="7"/>
      <c r="D24" s="13" t="s">
        <v>9</v>
      </c>
      <c r="E24" s="14">
        <f t="shared" ref="E24:J24" si="0">AVERAGE(E4:E23)</f>
        <v>5.8</v>
      </c>
      <c r="F24" s="14">
        <f t="shared" si="0"/>
        <v>8.4</v>
      </c>
      <c r="G24" s="14">
        <f t="shared" si="0"/>
        <v>34.6</v>
      </c>
      <c r="H24" s="14">
        <f t="shared" si="0"/>
        <v>22.9</v>
      </c>
      <c r="I24" s="14">
        <f t="shared" si="0"/>
        <v>52.25</v>
      </c>
      <c r="J24" s="14">
        <f>AVERAGE(J4:J23)</f>
        <v>104.9</v>
      </c>
      <c r="K24" s="14">
        <f>AVERAGE(K4:K19)</f>
        <v>10.9375</v>
      </c>
      <c r="L24" s="14">
        <f>AVERAGE(L4:L23)</f>
        <v>35.75</v>
      </c>
      <c r="M24" s="14">
        <f>AVERAGE(M4:M23)</f>
        <v>23.45</v>
      </c>
      <c r="N24" s="14">
        <f>AVERAGE(N4:N23)</f>
        <v>7.55</v>
      </c>
      <c r="O24" s="14">
        <f>AVERAGE(O4:O23)</f>
        <v>3.35</v>
      </c>
      <c r="P24" s="7"/>
      <c r="Q24" s="1" t="s">
        <v>9</v>
      </c>
      <c r="R24" s="10">
        <f t="shared" ref="R24:AB24" si="1">AVERAGE(R4:R23)</f>
        <v>1.21</v>
      </c>
      <c r="S24" s="9">
        <f t="shared" si="1"/>
        <v>2</v>
      </c>
      <c r="T24" s="9">
        <f t="shared" si="1"/>
        <v>5.85</v>
      </c>
      <c r="U24" s="9">
        <f t="shared" si="1"/>
        <v>14.05</v>
      </c>
      <c r="V24" s="9">
        <f t="shared" si="1"/>
        <v>21.2</v>
      </c>
      <c r="W24" s="9">
        <f t="shared" si="1"/>
        <v>25.55</v>
      </c>
      <c r="X24" s="9">
        <f t="shared" si="1"/>
        <v>26.85</v>
      </c>
      <c r="Y24" s="9">
        <f t="shared" si="1"/>
        <v>23.9</v>
      </c>
      <c r="Z24" s="9">
        <f t="shared" si="1"/>
        <v>16.5</v>
      </c>
      <c r="AA24" s="9">
        <f t="shared" si="1"/>
        <v>8.15</v>
      </c>
      <c r="AB24" s="9">
        <f t="shared" si="1"/>
        <v>2.95</v>
      </c>
    </row>
    <row r="25" spans="1:28">
      <c r="A25" s="4" t="s">
        <v>10</v>
      </c>
      <c r="B25" s="6">
        <f>STDEV(B4:B13)/SQRT(10)</f>
        <v>1.9835434062415946</v>
      </c>
      <c r="C25" s="6"/>
      <c r="D25" s="1" t="s">
        <v>11</v>
      </c>
      <c r="E25" s="15">
        <f t="shared" ref="E25:J25" si="2">STDEV(E4:E23)</f>
        <v>1.7651599003161762</v>
      </c>
      <c r="F25" s="15">
        <f t="shared" si="2"/>
        <v>1.6982963599783716</v>
      </c>
      <c r="G25" s="15">
        <f t="shared" si="2"/>
        <v>3.8443396531031198</v>
      </c>
      <c r="H25" s="15">
        <f t="shared" si="2"/>
        <v>4.3152117713478333</v>
      </c>
      <c r="I25" s="15">
        <f t="shared" si="2"/>
        <v>3.9185792269513624</v>
      </c>
      <c r="J25" s="15">
        <f t="shared" si="2"/>
        <v>8.7473304198300177</v>
      </c>
      <c r="K25" s="15">
        <f>STDEV(K4:K19)</f>
        <v>2.2647663602823727</v>
      </c>
      <c r="L25" s="15">
        <f>STDEV(L4:L23)</f>
        <v>4.7002239588298229</v>
      </c>
      <c r="M25" s="15">
        <f>STDEV(M4:M23)</f>
        <v>3.80408367830927</v>
      </c>
      <c r="N25" s="15">
        <f>STDEV(N4:N23)</f>
        <v>1.8202082009311036</v>
      </c>
      <c r="O25" s="15">
        <f>STDEV(O4:O23)</f>
        <v>1.3088765773505318</v>
      </c>
      <c r="P25" s="6"/>
      <c r="Q25" s="1" t="s">
        <v>11</v>
      </c>
      <c r="R25" s="10">
        <f t="shared" ref="R25:AB25" si="3">STDEV(R4:R23)</f>
        <v>0.15525869752737009</v>
      </c>
      <c r="S25" s="15">
        <f t="shared" si="3"/>
        <v>1.1239029738980326</v>
      </c>
      <c r="T25" s="15">
        <f t="shared" si="3"/>
        <v>2.0332758116683989</v>
      </c>
      <c r="U25" s="15">
        <f t="shared" si="3"/>
        <v>3.1367935354770351</v>
      </c>
      <c r="V25" s="15">
        <f t="shared" si="3"/>
        <v>3.458018903482476</v>
      </c>
      <c r="W25" s="15">
        <f t="shared" si="3"/>
        <v>3.1867323637065561</v>
      </c>
      <c r="X25" s="15">
        <f t="shared" si="3"/>
        <v>5.1938729084829989</v>
      </c>
      <c r="Y25" s="15">
        <f t="shared" si="3"/>
        <v>4.3757706088245296</v>
      </c>
      <c r="Z25" s="15">
        <f t="shared" si="3"/>
        <v>2.3951705795753164</v>
      </c>
      <c r="AA25" s="15">
        <f t="shared" si="3"/>
        <v>1.8994459025837254</v>
      </c>
      <c r="AB25" s="15">
        <f t="shared" si="3"/>
        <v>1.276302224561664</v>
      </c>
    </row>
    <row r="26" spans="1:28">
      <c r="D26" s="1" t="s">
        <v>10</v>
      </c>
      <c r="E26" s="10">
        <f t="shared" ref="E26:J26" si="4">STDEV(E4:E23)/SQRT(20)</f>
        <v>0.39470175282637221</v>
      </c>
      <c r="F26" s="10">
        <f t="shared" si="4"/>
        <v>0.37975061068520921</v>
      </c>
      <c r="G26" s="15">
        <f t="shared" si="4"/>
        <v>0.85962047929365359</v>
      </c>
      <c r="H26" s="15">
        <f t="shared" si="4"/>
        <v>0.96491068580410344</v>
      </c>
      <c r="I26" s="15">
        <f t="shared" si="4"/>
        <v>0.87622095266818223</v>
      </c>
      <c r="J26" s="15">
        <f t="shared" si="4"/>
        <v>1.9559625440391692</v>
      </c>
      <c r="K26" s="15">
        <f>STDEV(K4:K19)/SQRT(16)</f>
        <v>0.56619159007059316</v>
      </c>
      <c r="L26" s="15">
        <f>STDEV(L4:L23)/SQRT(20)</f>
        <v>1.0510020281416657</v>
      </c>
      <c r="M26" s="15">
        <f>STDEV(M4:M23)/SQRT(20)</f>
        <v>0.85061896967969697</v>
      </c>
      <c r="N26" s="10">
        <f>STDEV(N4:N23)/SQRT(20)</f>
        <v>0.40701092704845432</v>
      </c>
      <c r="O26" s="10">
        <f>STDEV(O4:O23)/SQRT(20)</f>
        <v>0.29267370011130506</v>
      </c>
      <c r="Q26" s="1" t="s">
        <v>10</v>
      </c>
      <c r="R26" s="16">
        <f t="shared" ref="R26:W26" si="5">STDEV(R4:R23)/SQRT(20)</f>
        <v>3.4716900176927801E-2</v>
      </c>
      <c r="S26" s="10">
        <f t="shared" si="5"/>
        <v>0.25131234497501725</v>
      </c>
      <c r="T26" s="10">
        <f t="shared" si="5"/>
        <v>0.45465429318966</v>
      </c>
      <c r="U26" s="15">
        <f t="shared" si="5"/>
        <v>0.70140835767085485</v>
      </c>
      <c r="V26" s="15">
        <f t="shared" si="5"/>
        <v>0.77323653356661004</v>
      </c>
      <c r="W26" s="15">
        <f t="shared" si="5"/>
        <v>0.71257501913464427</v>
      </c>
      <c r="X26" s="15">
        <f>STDEV(X4:X19)/SQRT(16)</f>
        <v>1.2583057392117916</v>
      </c>
      <c r="Y26" s="15">
        <f>STDEV(Y4:Y23)/SQRT(20)</f>
        <v>0.9784520535277289</v>
      </c>
      <c r="Z26" s="15">
        <f>STDEV(Z4:Z23)/SQRT(20)</f>
        <v>0.53557642336379763</v>
      </c>
      <c r="AA26" s="10">
        <f>STDEV(AA4:AA23)/SQRT(20)</f>
        <v>0.42472901577606531</v>
      </c>
      <c r="AB26" s="10">
        <f>STDEV(AB4:AB23)/SQRT(20)</f>
        <v>0.28538985339540823</v>
      </c>
    </row>
  </sheetData>
  <mergeCells count="5">
    <mergeCell ref="A1:B1"/>
    <mergeCell ref="D1:O1"/>
    <mergeCell ref="Q1:AB1"/>
    <mergeCell ref="E3:O3"/>
    <mergeCell ref="R3:A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tabSelected="1" zoomScaleNormal="100" workbookViewId="0">
      <selection activeCell="S8" sqref="S8"/>
    </sheetView>
  </sheetViews>
  <sheetFormatPr defaultRowHeight="15"/>
  <cols>
    <col min="1" max="19" width="8.5703125"/>
    <col min="20" max="20" width="11.42578125" customWidth="1"/>
    <col min="21" max="1025" width="8.5703125"/>
  </cols>
  <sheetData>
    <row r="1" spans="1:20">
      <c r="A1" s="26" t="s">
        <v>12</v>
      </c>
      <c r="B1" s="26"/>
      <c r="C1" s="26"/>
      <c r="D1" s="26"/>
    </row>
    <row r="2" spans="1:20" ht="13.35" customHeight="1">
      <c r="A2" s="29" t="s">
        <v>13</v>
      </c>
      <c r="B2" s="26" t="s">
        <v>14</v>
      </c>
      <c r="C2" s="26"/>
      <c r="D2" s="26"/>
    </row>
    <row r="3" spans="1:20">
      <c r="A3" s="29"/>
      <c r="B3" s="4" t="s">
        <v>15</v>
      </c>
      <c r="C3" s="4" t="s">
        <v>11</v>
      </c>
      <c r="D3" s="4" t="s">
        <v>16</v>
      </c>
      <c r="M3" s="17"/>
      <c r="N3" s="17"/>
      <c r="O3" s="17"/>
      <c r="P3" s="28" t="s">
        <v>18</v>
      </c>
      <c r="Q3" s="28"/>
      <c r="R3" s="17"/>
      <c r="S3" s="17"/>
      <c r="T3" s="20" t="s">
        <v>19</v>
      </c>
    </row>
    <row r="4" spans="1:20">
      <c r="A4" s="17">
        <f>'5-25-2012'!E$2</f>
        <v>185</v>
      </c>
      <c r="B4" s="7">
        <f>'5-25-2012'!E$24</f>
        <v>5.8</v>
      </c>
      <c r="C4" s="7">
        <f>'5-25-2012'!E$25</f>
        <v>1.7651599003161762</v>
      </c>
      <c r="D4" s="18">
        <f>'5-25-2012'!E$26</f>
        <v>0.39470175282637221</v>
      </c>
      <c r="M4" s="17"/>
      <c r="N4" s="21" t="s">
        <v>20</v>
      </c>
      <c r="O4" s="22" t="s">
        <v>21</v>
      </c>
      <c r="P4" s="22" t="s">
        <v>22</v>
      </c>
      <c r="Q4" s="22" t="s">
        <v>23</v>
      </c>
      <c r="R4" s="21" t="s">
        <v>24</v>
      </c>
      <c r="S4" s="21" t="s">
        <v>25</v>
      </c>
      <c r="T4" s="23" t="s">
        <v>26</v>
      </c>
    </row>
    <row r="5" spans="1:20">
      <c r="A5" s="17">
        <f>'5-25-2012'!F$2</f>
        <v>235</v>
      </c>
      <c r="B5" s="7">
        <f>'5-25-2012'!F$24</f>
        <v>8.4</v>
      </c>
      <c r="C5" s="7">
        <f>'5-25-2012'!F$25</f>
        <v>1.6982963599783716</v>
      </c>
      <c r="D5" s="18">
        <f>'5-25-2012'!F$26</f>
        <v>0.37975061068520921</v>
      </c>
      <c r="M5" s="17" t="s">
        <v>27</v>
      </c>
      <c r="N5" s="17">
        <v>670</v>
      </c>
      <c r="O5" s="17">
        <f>0.6</f>
        <v>0.6</v>
      </c>
      <c r="P5" s="17">
        <v>900</v>
      </c>
      <c r="Q5" s="17">
        <f>P5*3</f>
        <v>2700</v>
      </c>
      <c r="R5" s="24">
        <f>(PI()*P5*0.000001)/(N5*0.000000001)</f>
        <v>4220.0498331803183</v>
      </c>
      <c r="S5" s="25">
        <f>(PI()*Q5*0.000001)/(N5*0.000000001)</f>
        <v>12660.149499540958</v>
      </c>
      <c r="T5" s="20">
        <f>ATAN(435.1*0.000001/O5)</f>
        <v>7.2516653955304088E-4</v>
      </c>
    </row>
    <row r="6" spans="1:20">
      <c r="A6" s="17">
        <f>'5-25-2012'!G$2</f>
        <v>285</v>
      </c>
      <c r="B6" s="7">
        <f>'5-25-2012'!G$24</f>
        <v>34.6</v>
      </c>
      <c r="C6" s="7">
        <f>'5-25-2012'!G$25</f>
        <v>3.8443396531031198</v>
      </c>
      <c r="D6" s="6">
        <f>'5-25-2012'!G$26</f>
        <v>0.85962047929365359</v>
      </c>
      <c r="M6" s="17" t="s">
        <v>28</v>
      </c>
      <c r="N6" s="17">
        <f>AVERAGE(541,551)</f>
        <v>546</v>
      </c>
      <c r="O6" s="17">
        <f>0.6</f>
        <v>0.6</v>
      </c>
      <c r="P6" s="17">
        <v>900</v>
      </c>
      <c r="Q6" s="17">
        <f>P6*3</f>
        <v>2700</v>
      </c>
      <c r="R6" s="24">
        <f>(PI()*P6*0.000001)/(N6*0.000000001)</f>
        <v>5178.449428994164</v>
      </c>
      <c r="S6" s="25">
        <f>(PI()*Q6*0.000001)/(N6*0.000000001)</f>
        <v>15535.348286982493</v>
      </c>
      <c r="T6" s="20">
        <f>ATAN(447.1*0.000001/O6)</f>
        <v>7.4516652874297954E-4</v>
      </c>
    </row>
    <row r="7" spans="1:20">
      <c r="A7" s="17">
        <f>'5-25-2012'!H$2</f>
        <v>335</v>
      </c>
      <c r="B7" s="7">
        <f>'5-25-2012'!H$24</f>
        <v>22.9</v>
      </c>
      <c r="C7" s="7">
        <f>'5-25-2012'!H$25</f>
        <v>4.3152117713478333</v>
      </c>
      <c r="D7" s="6">
        <f>'5-25-2012'!H$26</f>
        <v>0.96491068580410344</v>
      </c>
    </row>
    <row r="8" spans="1:20">
      <c r="A8" s="17">
        <f>'5-25-2012'!I$2</f>
        <v>385</v>
      </c>
      <c r="B8" s="7">
        <f>'5-25-2012'!I$24</f>
        <v>52.25</v>
      </c>
      <c r="C8" s="7">
        <f>'5-25-2012'!I$25</f>
        <v>3.9185792269513624</v>
      </c>
      <c r="D8" s="6">
        <f>'5-25-2012'!I$26</f>
        <v>0.87622095266818223</v>
      </c>
    </row>
    <row r="9" spans="1:20">
      <c r="A9" s="17">
        <f>'5-25-2012'!J$2</f>
        <v>435</v>
      </c>
      <c r="B9" s="7">
        <f>'5-25-2012'!J$24</f>
        <v>104.9</v>
      </c>
      <c r="C9" s="7">
        <f>'5-25-2012'!J$25</f>
        <v>8.7473304198300177</v>
      </c>
      <c r="D9" s="6">
        <f>'5-25-2012'!J$26</f>
        <v>1.9559625440391692</v>
      </c>
    </row>
    <row r="10" spans="1:20">
      <c r="A10" s="17">
        <f>'5-25-2012'!K$2</f>
        <v>485</v>
      </c>
      <c r="B10" s="7">
        <f>'5-25-2012'!K$24</f>
        <v>10.9375</v>
      </c>
      <c r="C10" s="7">
        <f>'5-25-2012'!K$25</f>
        <v>2.2647663602823727</v>
      </c>
      <c r="D10" s="6">
        <f>'5-25-2012'!K$26</f>
        <v>0.56619159007059316</v>
      </c>
    </row>
    <row r="11" spans="1:20">
      <c r="A11" s="17">
        <f>'5-25-2012'!L$2</f>
        <v>535</v>
      </c>
      <c r="B11" s="7">
        <f>'5-25-2012'!L$24</f>
        <v>35.75</v>
      </c>
      <c r="C11" s="7">
        <f>'5-25-2012'!L$25</f>
        <v>4.7002239588298229</v>
      </c>
      <c r="D11" s="6">
        <f>'5-25-2012'!L$26</f>
        <v>1.0510020281416657</v>
      </c>
    </row>
    <row r="12" spans="1:20">
      <c r="A12" s="17">
        <f>'5-25-2012'!M$2</f>
        <v>585</v>
      </c>
      <c r="B12" s="7">
        <f>'5-25-2012'!M$24</f>
        <v>23.45</v>
      </c>
      <c r="C12" s="7">
        <f>'5-25-2012'!M$25</f>
        <v>3.80408367830927</v>
      </c>
      <c r="D12" s="6">
        <f>'5-25-2012'!M$26</f>
        <v>0.85061896967969697</v>
      </c>
    </row>
    <row r="13" spans="1:20">
      <c r="A13" s="17">
        <f>'5-25-2012'!N$2</f>
        <v>635</v>
      </c>
      <c r="B13" s="7">
        <f>'5-25-2012'!N$24</f>
        <v>7.55</v>
      </c>
      <c r="C13" s="7">
        <f>'5-25-2012'!N$25</f>
        <v>1.8202082009311036</v>
      </c>
      <c r="D13" s="18">
        <f>'5-25-2012'!N$26</f>
        <v>0.40701092704845432</v>
      </c>
    </row>
    <row r="14" spans="1:20">
      <c r="A14" s="17">
        <f>'5-25-2012'!O$2</f>
        <v>685</v>
      </c>
      <c r="B14" s="7">
        <f>'5-25-2012'!O$24</f>
        <v>3.35</v>
      </c>
      <c r="C14" s="7">
        <f>'5-25-2012'!O$25</f>
        <v>1.3088765773505318</v>
      </c>
      <c r="D14" s="18">
        <f>'5-25-2012'!O$26</f>
        <v>0.29267370011130506</v>
      </c>
    </row>
    <row r="15" spans="1:20">
      <c r="A15" s="17"/>
      <c r="B15" s="7"/>
      <c r="C15" s="7"/>
      <c r="D15" s="18"/>
    </row>
    <row r="16" spans="1:20">
      <c r="A16" s="17"/>
      <c r="B16" s="7"/>
      <c r="C16" s="7"/>
      <c r="D16" s="18"/>
    </row>
    <row r="17" spans="1:13">
      <c r="A17" s="7"/>
      <c r="B17" s="7"/>
      <c r="C17" s="7"/>
      <c r="D17" s="7"/>
    </row>
    <row r="18" spans="1:13">
      <c r="A18" s="30" t="s">
        <v>17</v>
      </c>
      <c r="B18" s="30"/>
      <c r="C18" s="30"/>
      <c r="D18" s="30"/>
    </row>
    <row r="19" spans="1:13" ht="13.35" customHeight="1">
      <c r="A19" s="29" t="s">
        <v>13</v>
      </c>
      <c r="B19" s="26" t="s">
        <v>14</v>
      </c>
      <c r="C19" s="26"/>
      <c r="D19" s="26"/>
      <c r="L19" s="28" t="s">
        <v>29</v>
      </c>
      <c r="M19" s="28"/>
    </row>
    <row r="20" spans="1:13">
      <c r="A20" s="29"/>
      <c r="B20" s="4" t="s">
        <v>15</v>
      </c>
      <c r="C20" s="4" t="s">
        <v>11</v>
      </c>
      <c r="D20" s="4" t="s">
        <v>16</v>
      </c>
      <c r="L20" s="17" t="s">
        <v>30</v>
      </c>
      <c r="M20" s="17" t="s">
        <v>31</v>
      </c>
    </row>
    <row r="21" spans="1:13">
      <c r="A21" s="17">
        <f>'5-25-2012'!R$2</f>
        <v>185</v>
      </c>
      <c r="B21" s="18">
        <f>'5-25-2012'!R$24</f>
        <v>1.21</v>
      </c>
      <c r="C21" s="18">
        <f>'5-25-2012'!R$25</f>
        <v>0.15525869752737009</v>
      </c>
      <c r="D21" s="19">
        <f>'5-25-2012'!R$26</f>
        <v>3.4716900176927801E-2</v>
      </c>
      <c r="L21" s="17">
        <v>185</v>
      </c>
      <c r="M21" s="17">
        <v>1.2845299999999999</v>
      </c>
    </row>
    <row r="22" spans="1:13">
      <c r="A22" s="17">
        <f>'5-25-2012'!S$2</f>
        <v>235</v>
      </c>
      <c r="B22" s="7">
        <f>'5-25-2012'!S$24</f>
        <v>2</v>
      </c>
      <c r="C22" s="7">
        <f>'5-25-2012'!S$25</f>
        <v>1.1239029738980326</v>
      </c>
      <c r="D22" s="18">
        <f>'5-25-2012'!S$26</f>
        <v>0.25131234497501725</v>
      </c>
      <c r="L22" s="17">
        <v>235</v>
      </c>
      <c r="M22" s="17">
        <v>1.60362</v>
      </c>
    </row>
    <row r="23" spans="1:13">
      <c r="A23" s="17">
        <f>'5-25-2012'!T$2</f>
        <v>285</v>
      </c>
      <c r="B23" s="7">
        <f>'5-25-2012'!T$24</f>
        <v>5.85</v>
      </c>
      <c r="C23" s="7">
        <f>'5-25-2012'!T$25</f>
        <v>2.0332758116683989</v>
      </c>
      <c r="D23" s="18">
        <f>'5-25-2012'!T$26</f>
        <v>0.45465429318966</v>
      </c>
      <c r="L23" s="17">
        <v>285</v>
      </c>
      <c r="M23" s="17">
        <v>6.5816100000000004</v>
      </c>
    </row>
    <row r="24" spans="1:13">
      <c r="A24" s="17">
        <f>'5-25-2012'!U$2</f>
        <v>335</v>
      </c>
      <c r="B24" s="7">
        <f>'5-25-2012'!U$24</f>
        <v>14.05</v>
      </c>
      <c r="C24" s="7">
        <f>'5-25-2012'!U$25</f>
        <v>3.1367935354770351</v>
      </c>
      <c r="D24" s="6">
        <f>'5-25-2012'!U$26</f>
        <v>0.70140835767085485</v>
      </c>
      <c r="L24" s="17">
        <v>335</v>
      </c>
      <c r="M24" s="17">
        <v>13.9903</v>
      </c>
    </row>
    <row r="25" spans="1:13">
      <c r="A25" s="17">
        <f>'5-25-2012'!V$2</f>
        <v>385</v>
      </c>
      <c r="B25" s="7">
        <f>'5-25-2012'!V$24</f>
        <v>21.2</v>
      </c>
      <c r="C25" s="7">
        <f>'5-25-2012'!V$25</f>
        <v>3.458018903482476</v>
      </c>
      <c r="D25" s="6">
        <f>'5-25-2012'!V$26</f>
        <v>0.77323653356661004</v>
      </c>
      <c r="L25" s="17">
        <v>385</v>
      </c>
      <c r="M25" s="17">
        <v>21.326799999999999</v>
      </c>
    </row>
    <row r="26" spans="1:13">
      <c r="A26" s="17">
        <f>'5-25-2012'!W$2</f>
        <v>435</v>
      </c>
      <c r="B26" s="7">
        <f>'5-25-2012'!W$24</f>
        <v>25.55</v>
      </c>
      <c r="C26" s="7">
        <f>'5-25-2012'!W$25</f>
        <v>3.1867323637065561</v>
      </c>
      <c r="D26" s="6">
        <f>'5-25-2012'!W$26</f>
        <v>0.71257501913464427</v>
      </c>
      <c r="L26" s="17">
        <v>435</v>
      </c>
      <c r="M26" s="17">
        <v>26.314399999999999</v>
      </c>
    </row>
    <row r="27" spans="1:13">
      <c r="A27" s="17">
        <f>'5-25-2012'!X$2</f>
        <v>485</v>
      </c>
      <c r="B27" s="7">
        <f>'5-25-2012'!X$24</f>
        <v>26.85</v>
      </c>
      <c r="C27" s="7">
        <f>'5-25-2012'!X$25</f>
        <v>5.1938729084829989</v>
      </c>
      <c r="D27" s="6">
        <f>'5-25-2012'!X$26</f>
        <v>1.2583057392117916</v>
      </c>
      <c r="L27" s="17">
        <v>485</v>
      </c>
      <c r="M27" s="17">
        <v>27.344999999999999</v>
      </c>
    </row>
    <row r="28" spans="1:13">
      <c r="A28" s="17">
        <f>'5-25-2012'!Y$2</f>
        <v>535</v>
      </c>
      <c r="B28" s="7">
        <f>'5-25-2012'!Y$24</f>
        <v>23.9</v>
      </c>
      <c r="C28" s="7">
        <f>'5-25-2012'!Y$25</f>
        <v>4.3757706088245296</v>
      </c>
      <c r="D28" s="6">
        <f>'5-25-2012'!Y$26</f>
        <v>0.9784520535277289</v>
      </c>
      <c r="L28" s="17">
        <v>535</v>
      </c>
      <c r="M28" s="17">
        <v>23.861599999999999</v>
      </c>
    </row>
    <row r="29" spans="1:13">
      <c r="A29" s="17">
        <f>'5-25-2012'!Z$2</f>
        <v>585</v>
      </c>
      <c r="B29" s="7">
        <f>'5-25-2012'!Z$24</f>
        <v>16.5</v>
      </c>
      <c r="C29" s="7">
        <f>'5-25-2012'!Z$25</f>
        <v>2.3951705795753164</v>
      </c>
      <c r="D29" s="6">
        <f>'5-25-2012'!Z$26</f>
        <v>0.53557642336379763</v>
      </c>
      <c r="L29" s="17">
        <v>585</v>
      </c>
      <c r="M29" s="17">
        <v>16.683700000000002</v>
      </c>
    </row>
    <row r="30" spans="1:13">
      <c r="A30" s="17">
        <f>'5-25-2012'!AA$2</f>
        <v>635</v>
      </c>
      <c r="B30" s="7">
        <f>'5-25-2012'!AA$24</f>
        <v>8.15</v>
      </c>
      <c r="C30" s="7">
        <f>'5-25-2012'!AA$25</f>
        <v>1.8994459025837254</v>
      </c>
      <c r="D30" s="18">
        <f>'5-25-2012'!AA$26</f>
        <v>0.42472901577606531</v>
      </c>
      <c r="L30" s="17">
        <v>635</v>
      </c>
      <c r="M30" s="17">
        <v>8.2721499999999999</v>
      </c>
    </row>
    <row r="31" spans="1:13">
      <c r="A31" s="17">
        <f>'5-25-2012'!AB$2</f>
        <v>685</v>
      </c>
      <c r="B31" s="7">
        <f>'5-25-2012'!AB$24</f>
        <v>2.95</v>
      </c>
      <c r="C31" s="7">
        <f>'5-25-2012'!AB$25</f>
        <v>1.276302224561664</v>
      </c>
      <c r="D31" s="18">
        <f>'5-25-2012'!AB$26</f>
        <v>0.28538985339540823</v>
      </c>
      <c r="L31" s="17">
        <v>685</v>
      </c>
      <c r="M31" s="17">
        <v>2.93628</v>
      </c>
    </row>
  </sheetData>
  <mergeCells count="8">
    <mergeCell ref="P3:Q3"/>
    <mergeCell ref="L19:M19"/>
    <mergeCell ref="A1:D1"/>
    <mergeCell ref="A2:A3"/>
    <mergeCell ref="B2:D2"/>
    <mergeCell ref="A18:D18"/>
    <mergeCell ref="A19:A20"/>
    <mergeCell ref="B19:D19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/>
  </sheetViews>
  <sheetFormatPr defaultRowHeight="15"/>
  <cols>
    <col min="1" max="1025" width="8.5703125"/>
  </cols>
  <sheetData>
    <row r="1" spans="1:3">
      <c r="A1" s="17">
        <f>'5-25-2012'!E$2</f>
        <v>185</v>
      </c>
      <c r="B1" s="7">
        <f>'5-25-2012'!E$24</f>
        <v>5.8</v>
      </c>
      <c r="C1" s="7">
        <f>'5-25-2012'!E$25</f>
        <v>1.7651599003161762</v>
      </c>
    </row>
    <row r="2" spans="1:3">
      <c r="A2" s="17">
        <f>'5-25-2012'!F$2</f>
        <v>235</v>
      </c>
      <c r="B2" s="7">
        <f>'5-25-2012'!F$24</f>
        <v>8.4</v>
      </c>
      <c r="C2" s="7">
        <f>'5-25-2012'!F$25</f>
        <v>1.6982963599783716</v>
      </c>
    </row>
    <row r="3" spans="1:3">
      <c r="A3" s="17">
        <f>'5-25-2012'!G$2</f>
        <v>285</v>
      </c>
      <c r="B3" s="7">
        <f>'5-25-2012'!G$24</f>
        <v>34.6</v>
      </c>
      <c r="C3" s="7">
        <f>'5-25-2012'!G$25</f>
        <v>3.8443396531031198</v>
      </c>
    </row>
    <row r="4" spans="1:3">
      <c r="A4" s="17">
        <f>'5-25-2012'!H$2</f>
        <v>335</v>
      </c>
      <c r="B4" s="7">
        <f>'5-25-2012'!H$24</f>
        <v>22.9</v>
      </c>
      <c r="C4" s="7">
        <f>'5-25-2012'!H$25</f>
        <v>4.3152117713478333</v>
      </c>
    </row>
    <row r="5" spans="1:3">
      <c r="A5" s="17">
        <f>'5-25-2012'!I$2</f>
        <v>385</v>
      </c>
      <c r="B5" s="7">
        <f>'5-25-2012'!I$24</f>
        <v>52.25</v>
      </c>
      <c r="C5" s="7">
        <f>'5-25-2012'!I$25</f>
        <v>3.9185792269513624</v>
      </c>
    </row>
    <row r="6" spans="1:3">
      <c r="A6" s="17">
        <f>'5-25-2012'!J$2</f>
        <v>435</v>
      </c>
      <c r="B6" s="7">
        <f>'5-25-2012'!J$24</f>
        <v>104.9</v>
      </c>
      <c r="C6" s="7">
        <f>'5-25-2012'!J$25</f>
        <v>8.7473304198300177</v>
      </c>
    </row>
    <row r="7" spans="1:3">
      <c r="A7" s="17">
        <f>'5-25-2012'!K$2</f>
        <v>485</v>
      </c>
      <c r="B7" s="7">
        <f>'5-25-2012'!K$24</f>
        <v>10.9375</v>
      </c>
      <c r="C7" s="7">
        <f>'5-25-2012'!K$25</f>
        <v>2.2647663602823727</v>
      </c>
    </row>
    <row r="8" spans="1:3">
      <c r="A8" s="17">
        <f>'5-25-2012'!L$2</f>
        <v>535</v>
      </c>
      <c r="B8" s="7">
        <f>'5-25-2012'!L$24</f>
        <v>35.75</v>
      </c>
      <c r="C8" s="7">
        <f>'5-25-2012'!L$25</f>
        <v>4.7002239588298229</v>
      </c>
    </row>
    <row r="9" spans="1:3">
      <c r="A9" s="17">
        <f>'5-25-2012'!M$2</f>
        <v>585</v>
      </c>
      <c r="B9" s="7">
        <f>'5-25-2012'!M$24</f>
        <v>23.45</v>
      </c>
      <c r="C9" s="7">
        <f>'5-25-2012'!M$25</f>
        <v>3.80408367830927</v>
      </c>
    </row>
    <row r="10" spans="1:3">
      <c r="A10" s="17">
        <f>'5-25-2012'!N$2</f>
        <v>635</v>
      </c>
      <c r="B10" s="7">
        <f>'5-25-2012'!N$24</f>
        <v>7.55</v>
      </c>
      <c r="C10" s="7">
        <f>'5-25-2012'!N$25</f>
        <v>1.8202082009311036</v>
      </c>
    </row>
    <row r="11" spans="1:3">
      <c r="A11" s="17">
        <f>'5-25-2012'!O$2</f>
        <v>685</v>
      </c>
      <c r="B11" s="7">
        <f>'5-25-2012'!O$24</f>
        <v>3.35</v>
      </c>
      <c r="C11" s="7">
        <f>'5-25-2012'!O$25</f>
        <v>1.3088765773505318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5-25-2012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cp:revision>0</cp:revision>
  <dcterms:created xsi:type="dcterms:W3CDTF">2012-07-08T19:13:38Z</dcterms:created>
  <dcterms:modified xsi:type="dcterms:W3CDTF">2012-07-10T00:44:36Z</dcterms:modified>
</cp:coreProperties>
</file>