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-my.sharepoint.com/personal/michael_lawrence_dfo-mpo_gc_ca/Documents/Documents/Telelmetry stuff/2021 escapee_data/Actel analyses/Dec 2022_work with this/Currated_summary_sheets/"/>
    </mc:Choice>
  </mc:AlternateContent>
  <xr:revisionPtr revIDLastSave="132" documentId="8_{F583DB85-FE1E-4376-86B2-F332770A781A}" xr6:coauthVersionLast="47" xr6:coauthVersionMax="47" xr10:uidLastSave="{D16AE3EB-3BFB-4DF1-ABD6-CF7BE4767C47}"/>
  <bookViews>
    <workbookView xWindow="-120" yWindow="-120" windowWidth="29040" windowHeight="15840" xr2:uid="{00000000-000D-0000-FFFF-FFFF00000000}"/>
  </bookViews>
  <sheets>
    <sheet name="Endotherm_pred_list_2021_April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5" i="1" l="1"/>
  <c r="U44" i="1"/>
  <c r="U43" i="1"/>
  <c r="U42" i="1"/>
  <c r="O75" i="1"/>
  <c r="O74" i="1"/>
  <c r="O19" i="1"/>
  <c r="O18" i="1"/>
  <c r="O7" i="1"/>
  <c r="O6" i="1"/>
  <c r="N18" i="1"/>
  <c r="O4" i="1"/>
  <c r="O3" i="1"/>
  <c r="O5" i="1"/>
  <c r="O8" i="1"/>
  <c r="N8" i="1"/>
  <c r="N7" i="1"/>
  <c r="N6" i="1"/>
  <c r="N5" i="1"/>
  <c r="N3" i="1"/>
  <c r="N4" i="1"/>
  <c r="O15" i="1"/>
  <c r="O16" i="1"/>
  <c r="O17" i="1"/>
  <c r="O20" i="1"/>
  <c r="N20" i="1"/>
  <c r="N17" i="1"/>
  <c r="N16" i="1"/>
  <c r="N15" i="1"/>
  <c r="S5" i="1"/>
  <c r="T5" i="1" s="1"/>
  <c r="U5" i="1" s="1"/>
  <c r="V5" i="1" s="1"/>
  <c r="W5" i="1" s="1"/>
  <c r="W6" i="1" s="1"/>
  <c r="R5" i="1"/>
  <c r="R4" i="1"/>
  <c r="R3" i="1"/>
  <c r="R2" i="1"/>
  <c r="Q4" i="1"/>
  <c r="Q3" i="1"/>
  <c r="Q2" i="1"/>
  <c r="O76" i="1"/>
  <c r="N76" i="1"/>
  <c r="N75" i="1"/>
  <c r="N74" i="1"/>
  <c r="O73" i="1"/>
  <c r="N73" i="1"/>
  <c r="O72" i="1"/>
  <c r="N72" i="1"/>
  <c r="O71" i="1"/>
  <c r="N71" i="1"/>
  <c r="N19" i="1"/>
  <c r="L73" i="1"/>
  <c r="L72" i="1"/>
  <c r="L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3" i="1"/>
  <c r="L64" i="1"/>
  <c r="L65" i="1"/>
  <c r="L68" i="1"/>
  <c r="L69" i="1"/>
  <c r="L2" i="1"/>
  <c r="S6" i="1" l="1"/>
  <c r="T6" i="1"/>
  <c r="V6" i="1"/>
  <c r="U6" i="1"/>
</calcChain>
</file>

<file path=xl/sharedStrings.xml><?xml version="1.0" encoding="utf-8"?>
<sst xmlns="http://schemas.openxmlformats.org/spreadsheetml/2006/main" count="334" uniqueCount="147">
  <si>
    <t>serial</t>
  </si>
  <si>
    <t>E</t>
  </si>
  <si>
    <t>Row number</t>
  </si>
  <si>
    <t>R ID</t>
  </si>
  <si>
    <t>A787</t>
  </si>
  <si>
    <t>B213</t>
  </si>
  <si>
    <t>C224</t>
  </si>
  <si>
    <t>D353</t>
  </si>
  <si>
    <t>E456</t>
  </si>
  <si>
    <t xml:space="preserve">ESE value? </t>
  </si>
  <si>
    <t>N</t>
  </si>
  <si>
    <t>F367</t>
  </si>
  <si>
    <t>g112</t>
  </si>
  <si>
    <t>H777</t>
  </si>
  <si>
    <t>I187</t>
  </si>
  <si>
    <t>J684</t>
  </si>
  <si>
    <t>K795</t>
  </si>
  <si>
    <t>Notes</t>
  </si>
  <si>
    <t>Expelled from pred</t>
  </si>
  <si>
    <t>Y</t>
  </si>
  <si>
    <t>L117</t>
  </si>
  <si>
    <t>M270</t>
  </si>
  <si>
    <t>N009</t>
  </si>
  <si>
    <t>O123</t>
  </si>
  <si>
    <t>NA</t>
  </si>
  <si>
    <t>P329</t>
  </si>
  <si>
    <t>Q675</t>
  </si>
  <si>
    <t>R445</t>
  </si>
  <si>
    <t>inflection might be too soon here</t>
  </si>
  <si>
    <t>S979</t>
  </si>
  <si>
    <t>T002</t>
  </si>
  <si>
    <t>U343</t>
  </si>
  <si>
    <t>V798</t>
  </si>
  <si>
    <t>Single 35C value at end</t>
  </si>
  <si>
    <t>W667</t>
  </si>
  <si>
    <t>Only a few hot temps near end</t>
  </si>
  <si>
    <t>X555</t>
  </si>
  <si>
    <t>Y215</t>
  </si>
  <si>
    <t>AA1234</t>
  </si>
  <si>
    <t>BB4321</t>
  </si>
  <si>
    <t>CC9876</t>
  </si>
  <si>
    <t>DD6789</t>
  </si>
  <si>
    <t>EE1357</t>
  </si>
  <si>
    <t>FF2468</t>
  </si>
  <si>
    <t>only few hot temps</t>
  </si>
  <si>
    <t>G9753</t>
  </si>
  <si>
    <t>HH3456</t>
  </si>
  <si>
    <t>II2468</t>
  </si>
  <si>
    <t>JJ8526</t>
  </si>
  <si>
    <t>KK2222</t>
  </si>
  <si>
    <t>L0101</t>
  </si>
  <si>
    <t>M2727</t>
  </si>
  <si>
    <t>THE WEIRD INFLECTION POINT</t>
  </si>
  <si>
    <t>NN4004</t>
  </si>
  <si>
    <t>OO9999</t>
  </si>
  <si>
    <t>PP2121</t>
  </si>
  <si>
    <t>QQ7777</t>
  </si>
  <si>
    <t>RR1337</t>
  </si>
  <si>
    <t>only a few hot values</t>
  </si>
  <si>
    <t>SS4598</t>
  </si>
  <si>
    <t>TT8510</t>
  </si>
  <si>
    <t>Few enviro pre pred temps</t>
  </si>
  <si>
    <t>UU5858</t>
  </si>
  <si>
    <t>VV6677</t>
  </si>
  <si>
    <t>WW3636</t>
  </si>
  <si>
    <t>Used this one as the sequential point is a degree higher and close to predation</t>
  </si>
  <si>
    <t>XX2693</t>
  </si>
  <si>
    <t>YY8889</t>
  </si>
  <si>
    <t>ZZ3245</t>
  </si>
  <si>
    <t>AAA234</t>
  </si>
  <si>
    <t>BBB11</t>
  </si>
  <si>
    <t>CCC45</t>
  </si>
  <si>
    <t>DDD99</t>
  </si>
  <si>
    <t>EEE67</t>
  </si>
  <si>
    <t>FFF42</t>
  </si>
  <si>
    <t>GGG98</t>
  </si>
  <si>
    <t>HHH17</t>
  </si>
  <si>
    <t>III56</t>
  </si>
  <si>
    <t>JJJ36</t>
  </si>
  <si>
    <t>KKM24</t>
  </si>
  <si>
    <t>Only a couple cold values</t>
  </si>
  <si>
    <t>LLL88</t>
  </si>
  <si>
    <t>PPP36</t>
  </si>
  <si>
    <t>OOO23</t>
  </si>
  <si>
    <t>QQQ87</t>
  </si>
  <si>
    <t>RRR57</t>
  </si>
  <si>
    <t>SSS33</t>
  </si>
  <si>
    <t>YY8889Y</t>
  </si>
  <si>
    <t>M</t>
  </si>
  <si>
    <t>Not predated. Likely river fish based on enviro temps and location (Muga river)</t>
  </si>
  <si>
    <t>TUB34</t>
  </si>
  <si>
    <t>VR389</t>
  </si>
  <si>
    <t>PLK99</t>
  </si>
  <si>
    <t>For this one, had a first inflection point which was asscoiated with high river temps. Cut that out and started the anlsis from the first return to the sea at 10-01 6:20</t>
  </si>
  <si>
    <t>Surivival time_inflection_h</t>
  </si>
  <si>
    <t>Surivival time_manual_h</t>
  </si>
  <si>
    <t>Release_date_time</t>
  </si>
  <si>
    <t>manual_ede_difference</t>
  </si>
  <si>
    <t>EDE_value</t>
  </si>
  <si>
    <t>Last_enviro_time</t>
  </si>
  <si>
    <t>Predator_type</t>
  </si>
  <si>
    <t>Max = 18.0158333333334</t>
  </si>
  <si>
    <t>Min = -1.06041666666667</t>
  </si>
  <si>
    <t>Ave = 2.93790509259257</t>
  </si>
  <si>
    <t>Median = 1.16597222222223</t>
  </si>
  <si>
    <t>Predation ede stats</t>
  </si>
  <si>
    <t>Max</t>
  </si>
  <si>
    <t>Min</t>
  </si>
  <si>
    <t>Median</t>
  </si>
  <si>
    <t>Parameter</t>
  </si>
  <si>
    <t>Average</t>
  </si>
  <si>
    <t>SD</t>
  </si>
  <si>
    <t>Count</t>
  </si>
  <si>
    <t>Predation manual stats</t>
  </si>
  <si>
    <t>Difference summary stats (for all fish)</t>
  </si>
  <si>
    <t>REM</t>
  </si>
  <si>
    <t>Flatlines after 24, probs a mort at this time</t>
  </si>
  <si>
    <t>Only 5 data points, died and fell out of range?</t>
  </si>
  <si>
    <t>Odd behaviour at the beginnning, maybe eaten by another fish?</t>
  </si>
  <si>
    <t>single data point, mort?</t>
  </si>
  <si>
    <t>Predation percents</t>
  </si>
  <si>
    <t>Overall</t>
  </si>
  <si>
    <t>endothermic</t>
  </si>
  <si>
    <t>mesothermic</t>
  </si>
  <si>
    <t>Pred Counts</t>
  </si>
  <si>
    <t>Total fish</t>
  </si>
  <si>
    <t>Eaten_48h</t>
  </si>
  <si>
    <t>Eaten_12h</t>
  </si>
  <si>
    <t xml:space="preserve">Eaten_24h </t>
  </si>
  <si>
    <t>Eaten_6h</t>
  </si>
  <si>
    <t>ID's:</t>
  </si>
  <si>
    <t>EATEN RIGHT AWAY, first data point 2021-09-29 21:07:03</t>
  </si>
  <si>
    <t>Likely ate less than 6 h, 35 C at 6.45 h post-release</t>
  </si>
  <si>
    <t>EATEN RIGHT AWAY, first data point at 2021-09-29 21:13:01</t>
  </si>
  <si>
    <t>Likely ate less than 6 h, 35 C at 6.22 h post-release</t>
  </si>
  <si>
    <t>These are included in above total, were likely under 6 h of being eaten based on reciever timing events. The R code to derrive these numbers will not reflect that tho. Manually added them here</t>
  </si>
  <si>
    <t>Eaten_&gt;_48h</t>
  </si>
  <si>
    <t>Perc Total</t>
  </si>
  <si>
    <t>ENDO:</t>
  </si>
  <si>
    <t>inflection</t>
  </si>
  <si>
    <t>manual</t>
  </si>
  <si>
    <t>OVERALL</t>
  </si>
  <si>
    <t>Endothermic</t>
  </si>
  <si>
    <t>Mesothermic</t>
  </si>
  <si>
    <t>Running Total</t>
  </si>
  <si>
    <t>48+</t>
  </si>
  <si>
    <t>Percent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</si>
</sst>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22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33" borderId="0" xfId="0" applyFill="1" applyAlignment="1">
      <alignment horizontal="center"/>
    </xf>
    <xf numFmtId="0" fontId="0" fillId="33" borderId="0" xfId="0" applyFill="1" applyAlignment="1"/>
    <xf numFmtId="0" fontId="0" fillId="33" borderId="0" xfId="0" applyFill="1"/>
    <xf numFmtId="22" fontId="0" fillId="3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" fontId="0" fillId="35" borderId="0" xfId="0" applyNumberForma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22" fontId="0" fillId="38" borderId="0" xfId="0" applyNumberFormat="1" applyFill="1"/>
    <xf numFmtId="22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7"/>
  <sheetViews>
    <sheetView tabSelected="1" topLeftCell="O1" workbookViewId="0">
      <selection activeCell="U46" sqref="U46"/>
    </sheetView>
  </sheetViews>
  <sheetFormatPr defaultRowHeight="15" x14ac:dyDescent="0.25"/>
  <cols>
    <col min="1" max="1" width="8" style="2" bestFit="1" customWidth="1"/>
    <col min="2" max="2" width="29.7109375" style="2" bestFit="1" customWidth="1"/>
    <col min="3" max="3" width="13.28515625" style="2" customWidth="1"/>
    <col min="4" max="4" width="18.42578125" style="2" bestFit="1" customWidth="1"/>
    <col min="5" max="5" width="14.85546875" style="2" bestFit="1" customWidth="1"/>
    <col min="6" max="6" width="16.42578125" style="2" bestFit="1" customWidth="1"/>
    <col min="7" max="7" width="11.85546875" style="2" bestFit="1" customWidth="1"/>
    <col min="8" max="8" width="10.7109375" style="2" bestFit="1" customWidth="1"/>
    <col min="9" max="9" width="18.28515625" style="2" bestFit="1" customWidth="1"/>
    <col min="10" max="10" width="27" style="2" bestFit="1" customWidth="1"/>
    <col min="11" max="11" width="24.85546875" style="2" bestFit="1" customWidth="1"/>
    <col min="12" max="23" width="24.85546875" style="2" customWidth="1"/>
    <col min="24" max="24" width="9.140625" style="2"/>
    <col min="25" max="25" width="35.140625" style="2" bestFit="1" customWidth="1"/>
    <col min="26" max="26" width="9.140625" style="2"/>
    <col min="27" max="27" width="14.85546875" bestFit="1" customWidth="1"/>
    <col min="29" max="29" width="12.140625" style="2" customWidth="1"/>
    <col min="30" max="16384" width="9.140625" style="2"/>
  </cols>
  <sheetData>
    <row r="1" spans="1:29" s="1" customFormat="1" x14ac:dyDescent="0.25">
      <c r="A1" s="1" t="s">
        <v>0</v>
      </c>
      <c r="B1" s="1" t="s">
        <v>100</v>
      </c>
      <c r="C1" s="1" t="s">
        <v>3</v>
      </c>
      <c r="D1" s="1" t="s">
        <v>96</v>
      </c>
      <c r="E1" s="1" t="s">
        <v>98</v>
      </c>
      <c r="F1" s="1" t="s">
        <v>99</v>
      </c>
      <c r="G1" s="1" t="s">
        <v>2</v>
      </c>
      <c r="H1" s="1" t="s">
        <v>9</v>
      </c>
      <c r="I1" s="1" t="s">
        <v>18</v>
      </c>
      <c r="J1" s="1" t="s">
        <v>94</v>
      </c>
      <c r="K1" s="1" t="s">
        <v>95</v>
      </c>
      <c r="L1" s="1" t="s">
        <v>97</v>
      </c>
      <c r="M1" s="1" t="s">
        <v>109</v>
      </c>
      <c r="N1" s="1" t="s">
        <v>105</v>
      </c>
      <c r="O1" s="25" t="s">
        <v>113</v>
      </c>
      <c r="Q1" s="1" t="s">
        <v>120</v>
      </c>
      <c r="R1" s="1" t="s">
        <v>124</v>
      </c>
      <c r="S1" s="1" t="s">
        <v>129</v>
      </c>
      <c r="T1" s="1" t="s">
        <v>127</v>
      </c>
      <c r="U1" s="1" t="s">
        <v>128</v>
      </c>
      <c r="V1" s="1" t="s">
        <v>126</v>
      </c>
      <c r="W1" s="1" t="s">
        <v>136</v>
      </c>
      <c r="X1" s="1" t="s">
        <v>17</v>
      </c>
      <c r="Y1" s="1" t="s">
        <v>114</v>
      </c>
      <c r="Z1" s="2"/>
      <c r="AA1"/>
      <c r="AB1"/>
    </row>
    <row r="2" spans="1:29" x14ac:dyDescent="0.25">
      <c r="A2" s="2">
        <v>1392803</v>
      </c>
      <c r="B2" s="2" t="s">
        <v>1</v>
      </c>
      <c r="C2" s="24" t="s">
        <v>4</v>
      </c>
      <c r="D2" s="3">
        <v>44460.645833333336</v>
      </c>
      <c r="E2" s="22">
        <v>44462.384699074071</v>
      </c>
      <c r="F2" s="23">
        <v>44462.255057870374</v>
      </c>
      <c r="G2" s="24">
        <v>79</v>
      </c>
      <c r="J2" s="2">
        <v>41.732777777777699</v>
      </c>
      <c r="K2">
        <v>38.621388888888802</v>
      </c>
      <c r="L2" s="2">
        <f t="shared" ref="L2:L15" si="0">J2-K2</f>
        <v>3.1113888888888965</v>
      </c>
      <c r="M2" s="1" t="s">
        <v>141</v>
      </c>
      <c r="O2" s="24"/>
      <c r="P2" s="13" t="s">
        <v>121</v>
      </c>
      <c r="Q2" s="2">
        <f>COUNT(A2:A74)/COUNT(A2:A498)*100</f>
        <v>72.727272727272734</v>
      </c>
      <c r="R2" s="2">
        <f>COUNT(A2:A74)</f>
        <v>72</v>
      </c>
      <c r="X2" s="6"/>
      <c r="Y2" s="2" t="s">
        <v>101</v>
      </c>
      <c r="Z2"/>
      <c r="AC2" s="12"/>
    </row>
    <row r="3" spans="1:29" x14ac:dyDescent="0.25">
      <c r="A3" s="2">
        <v>1392805</v>
      </c>
      <c r="B3" s="2" t="s">
        <v>1</v>
      </c>
      <c r="C3" s="24" t="s">
        <v>5</v>
      </c>
      <c r="D3" s="3">
        <v>44460.645833333336</v>
      </c>
      <c r="E3" s="23">
        <v>44475.329652777778</v>
      </c>
      <c r="F3" s="23">
        <v>44475.293043981481</v>
      </c>
      <c r="G3" s="24">
        <v>1759</v>
      </c>
      <c r="J3" s="2">
        <v>352.41180555555502</v>
      </c>
      <c r="K3">
        <v>351.53305555555499</v>
      </c>
      <c r="L3" s="2">
        <f t="shared" si="0"/>
        <v>0.87875000000002501</v>
      </c>
      <c r="M3" s="13" t="s">
        <v>106</v>
      </c>
      <c r="N3" s="2">
        <f>MAX(J2:J74)</f>
        <v>352.41180555555502</v>
      </c>
      <c r="O3" s="24">
        <f>MAX(K2:K74)</f>
        <v>351.53305555555499</v>
      </c>
      <c r="P3" s="18" t="s">
        <v>122</v>
      </c>
      <c r="Q3" s="2">
        <f>COUNT(A2:A69)/COUNT(A2:A498)*100</f>
        <v>68.686868686868678</v>
      </c>
      <c r="R3" s="2">
        <f>COUNT(A2:A69)</f>
        <v>68</v>
      </c>
      <c r="S3" s="2">
        <v>14</v>
      </c>
      <c r="T3" s="2">
        <v>9</v>
      </c>
      <c r="U3" s="2">
        <v>9</v>
      </c>
      <c r="V3" s="2">
        <v>11</v>
      </c>
      <c r="W3" s="2">
        <v>25</v>
      </c>
      <c r="X3" s="6"/>
      <c r="Y3" s="2" t="s">
        <v>102</v>
      </c>
      <c r="Z3"/>
      <c r="AC3" s="12"/>
    </row>
    <row r="4" spans="1:29" x14ac:dyDescent="0.25">
      <c r="A4" s="2">
        <v>1392806</v>
      </c>
      <c r="B4" s="2" t="s">
        <v>1</v>
      </c>
      <c r="C4" s="24" t="s">
        <v>6</v>
      </c>
      <c r="D4" s="3">
        <v>44460.645833333336</v>
      </c>
      <c r="E4" s="23">
        <v>44465.386504629627</v>
      </c>
      <c r="F4" s="23">
        <v>44464.942650462966</v>
      </c>
      <c r="G4" s="24">
        <v>271</v>
      </c>
      <c r="J4" s="2">
        <v>113.77625</v>
      </c>
      <c r="K4">
        <v>103.123611111111</v>
      </c>
      <c r="L4" s="2">
        <f t="shared" si="0"/>
        <v>10.652638888889001</v>
      </c>
      <c r="M4" s="13" t="s">
        <v>107</v>
      </c>
      <c r="N4" s="2">
        <f>MIN(J2:J74)</f>
        <v>2.3981944444444401</v>
      </c>
      <c r="O4" s="24">
        <f>MIN(K2:K74)</f>
        <v>0.47111111111111098</v>
      </c>
      <c r="P4" s="19" t="s">
        <v>123</v>
      </c>
      <c r="Q4" s="2">
        <f>COUNT(A71:A74)/COUNT(A2:A498)*100</f>
        <v>4.0404040404040407</v>
      </c>
      <c r="R4" s="2">
        <f>COUNT(A71:A74)</f>
        <v>4</v>
      </c>
      <c r="S4" s="2">
        <v>1</v>
      </c>
      <c r="T4" s="2">
        <v>0</v>
      </c>
      <c r="U4" s="2">
        <v>1</v>
      </c>
      <c r="V4" s="2">
        <v>1</v>
      </c>
      <c r="W4" s="2">
        <v>1</v>
      </c>
      <c r="X4" s="6"/>
      <c r="Y4" s="2" t="s">
        <v>104</v>
      </c>
      <c r="Z4"/>
      <c r="AC4" s="12"/>
    </row>
    <row r="5" spans="1:29" x14ac:dyDescent="0.25">
      <c r="A5" s="2">
        <v>1392809</v>
      </c>
      <c r="B5" s="2" t="s">
        <v>1</v>
      </c>
      <c r="C5" s="24" t="s">
        <v>7</v>
      </c>
      <c r="D5" s="3">
        <v>44460.666666666664</v>
      </c>
      <c r="E5" s="23">
        <v>44466.252569444441</v>
      </c>
      <c r="F5" s="23">
        <v>44466.226412037038</v>
      </c>
      <c r="G5" s="24">
        <v>907</v>
      </c>
      <c r="H5" s="5"/>
      <c r="J5" s="2">
        <v>134.06166666666601</v>
      </c>
      <c r="K5">
        <v>133.43388888888799</v>
      </c>
      <c r="L5" s="2">
        <f t="shared" si="0"/>
        <v>0.62777777777802157</v>
      </c>
      <c r="M5" s="13" t="s">
        <v>108</v>
      </c>
      <c r="N5" s="2">
        <f>MEDIAN(J2:J76)</f>
        <v>29.078263888888848</v>
      </c>
      <c r="O5" s="24">
        <f>MEDIAN(K2:K76)</f>
        <v>27.615555555555549</v>
      </c>
      <c r="P5" s="13" t="s">
        <v>125</v>
      </c>
      <c r="R5" s="2">
        <f>COUNT(A2:A498)</f>
        <v>99</v>
      </c>
      <c r="S5" s="20">
        <f>SUM(S3:S4)</f>
        <v>15</v>
      </c>
      <c r="T5" s="20">
        <f>SUM(T3:T4)+S5</f>
        <v>24</v>
      </c>
      <c r="U5" s="20">
        <f>SUM(U3:U4)+T5</f>
        <v>34</v>
      </c>
      <c r="V5" s="20">
        <f>SUM(V3:V4)+U5</f>
        <v>46</v>
      </c>
      <c r="W5" s="20">
        <f>SUM(W3:W4)+V5</f>
        <v>72</v>
      </c>
      <c r="X5" s="6"/>
      <c r="Y5" s="2" t="s">
        <v>103</v>
      </c>
      <c r="Z5"/>
      <c r="AC5" s="12"/>
    </row>
    <row r="6" spans="1:29" x14ac:dyDescent="0.25">
      <c r="A6" s="2">
        <v>1392810</v>
      </c>
      <c r="B6" s="2" t="s">
        <v>1</v>
      </c>
      <c r="C6" s="24" t="s">
        <v>8</v>
      </c>
      <c r="D6" s="3">
        <v>44460.666666666664</v>
      </c>
      <c r="E6" s="23">
        <v>44465.448310185187</v>
      </c>
      <c r="F6" s="23">
        <v>44464.811608796299</v>
      </c>
      <c r="G6" s="24">
        <v>630</v>
      </c>
      <c r="H6" s="2" t="s">
        <v>10</v>
      </c>
      <c r="J6" s="2">
        <v>114.759583333333</v>
      </c>
      <c r="K6">
        <v>99.478611111111107</v>
      </c>
      <c r="L6" s="2">
        <f t="shared" si="0"/>
        <v>15.280972222221891</v>
      </c>
      <c r="M6" s="13" t="s">
        <v>110</v>
      </c>
      <c r="N6" s="2">
        <f>AVERAGE(J2:J74)</f>
        <v>57.49481712962951</v>
      </c>
      <c r="O6" s="24">
        <f>AVERAGE(K2:K74)</f>
        <v>57.872587301587195</v>
      </c>
      <c r="R6" s="2" t="s">
        <v>137</v>
      </c>
      <c r="S6" s="2">
        <f>S5/72*100</f>
        <v>20.833333333333336</v>
      </c>
      <c r="T6" s="2">
        <f t="shared" ref="T6:W6" si="1">T5/72*100</f>
        <v>33.333333333333329</v>
      </c>
      <c r="U6" s="2">
        <f t="shared" si="1"/>
        <v>47.222222222222221</v>
      </c>
      <c r="V6" s="2">
        <f t="shared" si="1"/>
        <v>63.888888888888886</v>
      </c>
      <c r="W6" s="2">
        <f t="shared" si="1"/>
        <v>100</v>
      </c>
      <c r="X6" s="6"/>
      <c r="Z6"/>
      <c r="AC6" s="12"/>
    </row>
    <row r="7" spans="1:29" x14ac:dyDescent="0.25">
      <c r="A7" s="2">
        <v>1392816</v>
      </c>
      <c r="B7" s="2" t="s">
        <v>1</v>
      </c>
      <c r="C7" s="24" t="s">
        <v>11</v>
      </c>
      <c r="D7" s="3">
        <v>44460.680555555555</v>
      </c>
      <c r="E7" s="23">
        <v>44465.399108796293</v>
      </c>
      <c r="F7" s="23">
        <v>44465.156585648147</v>
      </c>
      <c r="G7" s="24">
        <v>216</v>
      </c>
      <c r="J7" s="2">
        <v>113.24527777777701</v>
      </c>
      <c r="K7">
        <v>107.424722222222</v>
      </c>
      <c r="L7" s="2">
        <f t="shared" si="0"/>
        <v>5.8205555555550035</v>
      </c>
      <c r="M7" s="13" t="s">
        <v>111</v>
      </c>
      <c r="N7" s="2">
        <f>STDEV(J2:J76)</f>
        <v>69.01982369090598</v>
      </c>
      <c r="O7" s="24">
        <f>STDEV(K2:K76)</f>
        <v>73.456801648798702</v>
      </c>
    </row>
    <row r="8" spans="1:29" x14ac:dyDescent="0.25">
      <c r="A8" s="2">
        <v>1392817</v>
      </c>
      <c r="B8" s="2" t="s">
        <v>1</v>
      </c>
      <c r="C8" s="24" t="s">
        <v>12</v>
      </c>
      <c r="D8" s="3">
        <v>44460.729166666664</v>
      </c>
      <c r="E8" s="23">
        <v>44467.024282407408</v>
      </c>
      <c r="F8" s="23">
        <v>44467.007106481484</v>
      </c>
      <c r="G8" s="24">
        <v>525</v>
      </c>
      <c r="J8" s="2">
        <v>151.08291666666599</v>
      </c>
      <c r="K8">
        <v>150.67055555555501</v>
      </c>
      <c r="L8" s="2">
        <f t="shared" si="0"/>
        <v>0.41236111111098239</v>
      </c>
      <c r="M8" s="13" t="s">
        <v>112</v>
      </c>
      <c r="N8" s="2">
        <f>COUNT(J2:J74)</f>
        <v>60</v>
      </c>
      <c r="O8" s="24">
        <f>COUNT(K2:K74)</f>
        <v>70</v>
      </c>
      <c r="R8" s="1" t="s">
        <v>130</v>
      </c>
      <c r="S8" s="16">
        <v>1392825</v>
      </c>
      <c r="T8" s="16">
        <v>1392821</v>
      </c>
      <c r="U8" s="16">
        <v>1392827</v>
      </c>
      <c r="V8" s="16">
        <v>1392803</v>
      </c>
      <c r="W8" s="16">
        <v>1392805</v>
      </c>
      <c r="X8" s="6"/>
      <c r="Z8"/>
      <c r="AC8" s="12"/>
    </row>
    <row r="9" spans="1:29" x14ac:dyDescent="0.25">
      <c r="A9" s="2">
        <v>1392819</v>
      </c>
      <c r="B9" s="2" t="s">
        <v>1</v>
      </c>
      <c r="C9" s="24" t="s">
        <v>13</v>
      </c>
      <c r="D9" s="3">
        <v>44460.729166666664</v>
      </c>
      <c r="E9" s="23">
        <v>44465.453541666669</v>
      </c>
      <c r="F9" s="23">
        <v>44464.702881944446</v>
      </c>
      <c r="G9" s="24">
        <v>376</v>
      </c>
      <c r="H9" s="4" t="s">
        <v>10</v>
      </c>
      <c r="J9" s="2">
        <v>113.38500000000001</v>
      </c>
      <c r="K9">
        <v>95.369166666666601</v>
      </c>
      <c r="L9" s="2">
        <f t="shared" si="0"/>
        <v>18.015833333333404</v>
      </c>
      <c r="O9" s="24"/>
      <c r="S9" s="16">
        <v>1392829</v>
      </c>
      <c r="T9" s="16">
        <v>1392853</v>
      </c>
      <c r="U9" s="16">
        <v>1392831</v>
      </c>
      <c r="V9" s="16">
        <v>1392823</v>
      </c>
      <c r="W9" s="16">
        <v>1392806</v>
      </c>
      <c r="X9" s="6"/>
      <c r="Z9"/>
      <c r="AC9" s="12"/>
    </row>
    <row r="10" spans="1:29" x14ac:dyDescent="0.25">
      <c r="A10" s="2">
        <v>1392821</v>
      </c>
      <c r="B10" s="2" t="s">
        <v>1</v>
      </c>
      <c r="C10" s="24" t="s">
        <v>14</v>
      </c>
      <c r="D10" s="3">
        <v>44460.729166666664</v>
      </c>
      <c r="E10" s="23">
        <v>44461.089826388888</v>
      </c>
      <c r="F10" s="23">
        <v>44461.058668981481</v>
      </c>
      <c r="G10" s="24">
        <v>124</v>
      </c>
      <c r="J10" s="2">
        <v>8.6559722222222195</v>
      </c>
      <c r="K10">
        <v>7.9080555555555501</v>
      </c>
      <c r="L10" s="2">
        <f t="shared" si="0"/>
        <v>0.74791666666666945</v>
      </c>
      <c r="O10" s="24"/>
      <c r="S10" s="16">
        <v>1392834</v>
      </c>
      <c r="T10" s="16">
        <v>1392855</v>
      </c>
      <c r="U10" s="16">
        <v>1392833</v>
      </c>
      <c r="V10" s="16">
        <v>1392826</v>
      </c>
      <c r="W10" s="16">
        <v>1392809</v>
      </c>
    </row>
    <row r="11" spans="1:29" x14ac:dyDescent="0.25">
      <c r="A11" s="2">
        <v>1392823</v>
      </c>
      <c r="B11" s="2" t="s">
        <v>1</v>
      </c>
      <c r="C11" s="24" t="s">
        <v>15</v>
      </c>
      <c r="D11" s="3">
        <v>44460.736111111109</v>
      </c>
      <c r="E11" s="23">
        <v>44462.357291666667</v>
      </c>
      <c r="F11" s="23">
        <v>44461.954432870371</v>
      </c>
      <c r="G11" s="24">
        <v>139</v>
      </c>
      <c r="J11" s="2">
        <v>38.908472222222201</v>
      </c>
      <c r="K11">
        <v>29.239722222222198</v>
      </c>
      <c r="L11" s="2">
        <f t="shared" si="0"/>
        <v>9.6687500000000028</v>
      </c>
      <c r="O11" s="24"/>
      <c r="S11" s="16">
        <v>1392836</v>
      </c>
      <c r="T11" s="16">
        <v>1392856</v>
      </c>
      <c r="U11" s="16">
        <v>1392841</v>
      </c>
      <c r="V11" s="16">
        <v>1392830</v>
      </c>
      <c r="W11" s="16">
        <v>1392810</v>
      </c>
      <c r="AC11" s="12"/>
    </row>
    <row r="12" spans="1:29" x14ac:dyDescent="0.25">
      <c r="A12" s="2">
        <v>1392825</v>
      </c>
      <c r="B12" s="2" t="s">
        <v>1</v>
      </c>
      <c r="C12" s="24" t="s">
        <v>16</v>
      </c>
      <c r="D12" s="3">
        <v>44460.736111111109</v>
      </c>
      <c r="E12" s="23">
        <v>44460.85596064815</v>
      </c>
      <c r="F12" s="23">
        <v>44460.900150462963</v>
      </c>
      <c r="G12" s="24">
        <v>57</v>
      </c>
      <c r="I12" s="2" t="s">
        <v>19</v>
      </c>
      <c r="J12" s="2">
        <v>2.87652777777777</v>
      </c>
      <c r="K12">
        <v>3.9369444444444399</v>
      </c>
      <c r="L12" s="2">
        <f t="shared" si="0"/>
        <v>-1.0604166666666699</v>
      </c>
      <c r="O12" s="24"/>
      <c r="S12" s="16">
        <v>1392842</v>
      </c>
      <c r="T12" s="16">
        <v>1392877</v>
      </c>
      <c r="U12" s="16">
        <v>1392846</v>
      </c>
      <c r="V12" s="16">
        <v>1392832</v>
      </c>
      <c r="W12" s="16">
        <v>1392816</v>
      </c>
      <c r="AC12" s="12"/>
    </row>
    <row r="13" spans="1:29" x14ac:dyDescent="0.25">
      <c r="A13" s="2">
        <v>1392826</v>
      </c>
      <c r="B13" s="2" t="s">
        <v>1</v>
      </c>
      <c r="C13" s="24" t="s">
        <v>20</v>
      </c>
      <c r="D13" s="3">
        <v>44460.736111111109</v>
      </c>
      <c r="E13" s="23">
        <v>44462.975821759261</v>
      </c>
      <c r="F13" s="23">
        <v>44462.68204861111</v>
      </c>
      <c r="G13" s="24">
        <v>1903</v>
      </c>
      <c r="I13" s="2" t="s">
        <v>19</v>
      </c>
      <c r="J13" s="2">
        <v>53.753194444444397</v>
      </c>
      <c r="K13">
        <v>46.702500000000001</v>
      </c>
      <c r="L13" s="2">
        <f t="shared" si="0"/>
        <v>7.050694444444396</v>
      </c>
      <c r="O13" s="24"/>
      <c r="S13" s="16">
        <v>1392844</v>
      </c>
      <c r="T13" s="16">
        <v>1392883</v>
      </c>
      <c r="U13" s="16">
        <v>1392858</v>
      </c>
      <c r="V13" s="16">
        <v>1392854</v>
      </c>
      <c r="W13" s="16">
        <v>1392817</v>
      </c>
      <c r="Z13"/>
      <c r="AC13" s="12"/>
    </row>
    <row r="14" spans="1:29" x14ac:dyDescent="0.25">
      <c r="A14" s="2">
        <v>1392827</v>
      </c>
      <c r="B14" s="2" t="s">
        <v>1</v>
      </c>
      <c r="C14" s="24" t="s">
        <v>21</v>
      </c>
      <c r="D14" s="3">
        <v>44462.635416666664</v>
      </c>
      <c r="E14" s="23">
        <v>44463.440636574072</v>
      </c>
      <c r="F14" s="23">
        <v>44463.347314814811</v>
      </c>
      <c r="G14" s="24">
        <v>444</v>
      </c>
      <c r="I14" s="2" t="s">
        <v>19</v>
      </c>
      <c r="J14" s="2">
        <v>19.3252777777777</v>
      </c>
      <c r="K14">
        <v>17.085555555555501</v>
      </c>
      <c r="L14" s="2">
        <f t="shared" si="0"/>
        <v>2.2397222222221984</v>
      </c>
      <c r="M14" s="1" t="s">
        <v>138</v>
      </c>
      <c r="N14" s="1" t="s">
        <v>139</v>
      </c>
      <c r="O14" s="26" t="s">
        <v>140</v>
      </c>
      <c r="S14" s="16">
        <v>1392849</v>
      </c>
      <c r="T14" s="16">
        <v>1392893</v>
      </c>
      <c r="U14" s="16">
        <v>1392868</v>
      </c>
      <c r="V14" s="16">
        <v>1392857</v>
      </c>
      <c r="W14" s="16">
        <v>1392819</v>
      </c>
      <c r="Z14"/>
      <c r="AC14" s="12"/>
    </row>
    <row r="15" spans="1:29" x14ac:dyDescent="0.25">
      <c r="A15" s="2">
        <v>1392828</v>
      </c>
      <c r="B15" s="2" t="s">
        <v>1</v>
      </c>
      <c r="C15" s="24" t="s">
        <v>22</v>
      </c>
      <c r="D15" s="3">
        <v>44462.635416666664</v>
      </c>
      <c r="E15" s="23">
        <v>44467.23809027778</v>
      </c>
      <c r="F15" s="23">
        <v>44467.202037037037</v>
      </c>
      <c r="G15" s="24">
        <v>344</v>
      </c>
      <c r="J15" s="2">
        <v>110.464305555555</v>
      </c>
      <c r="K15">
        <v>109.598888888888</v>
      </c>
      <c r="L15" s="2">
        <f t="shared" si="0"/>
        <v>0.86541666666700223</v>
      </c>
      <c r="M15" s="13" t="s">
        <v>106</v>
      </c>
      <c r="N15" s="2">
        <f>MAX(J2:J69)</f>
        <v>352.41180555555502</v>
      </c>
      <c r="O15" s="24">
        <f>MAX(K2:K69)</f>
        <v>351.53305555555499</v>
      </c>
      <c r="S15" s="16">
        <v>1392862</v>
      </c>
      <c r="T15" s="16">
        <v>1392897</v>
      </c>
      <c r="U15" s="16">
        <v>1392879</v>
      </c>
      <c r="V15" s="16">
        <v>1392861</v>
      </c>
      <c r="W15" s="16">
        <v>1392828</v>
      </c>
      <c r="AC15" s="12"/>
    </row>
    <row r="16" spans="1:29" x14ac:dyDescent="0.25">
      <c r="A16" s="2">
        <v>1392829</v>
      </c>
      <c r="B16" s="2" t="s">
        <v>1</v>
      </c>
      <c r="C16" s="24" t="s">
        <v>23</v>
      </c>
      <c r="D16" s="3">
        <v>44462.635416666664</v>
      </c>
      <c r="E16" s="23"/>
      <c r="F16" s="23">
        <v>44462.655046296299</v>
      </c>
      <c r="G16" s="24">
        <v>14</v>
      </c>
      <c r="H16" s="2" t="s">
        <v>10</v>
      </c>
      <c r="I16" s="2" t="s">
        <v>19</v>
      </c>
      <c r="J16" s="2" t="s">
        <v>24</v>
      </c>
      <c r="K16">
        <v>0.47111111111111098</v>
      </c>
      <c r="L16" s="2" t="s">
        <v>24</v>
      </c>
      <c r="M16" s="13" t="s">
        <v>107</v>
      </c>
      <c r="N16" s="2">
        <f>MIN(J2:J69)</f>
        <v>2.3981944444444401</v>
      </c>
      <c r="O16" s="24">
        <f>MIN(K2:K69)</f>
        <v>0.47111111111111098</v>
      </c>
      <c r="S16" s="16">
        <v>1392863</v>
      </c>
      <c r="T16" s="16">
        <v>1392898</v>
      </c>
      <c r="U16" s="16">
        <v>1392884</v>
      </c>
      <c r="V16" s="16">
        <v>1392867</v>
      </c>
      <c r="W16" s="16">
        <v>1392837</v>
      </c>
      <c r="Z16"/>
      <c r="AC16" s="12"/>
    </row>
    <row r="17" spans="1:29" x14ac:dyDescent="0.25">
      <c r="A17" s="2">
        <v>1392830</v>
      </c>
      <c r="B17" s="2" t="s">
        <v>1</v>
      </c>
      <c r="C17" s="24" t="s">
        <v>25</v>
      </c>
      <c r="D17" s="3">
        <v>44462.635416666664</v>
      </c>
      <c r="E17" s="23">
        <v>44463.909861111111</v>
      </c>
      <c r="F17" s="23">
        <v>44463.909432870372</v>
      </c>
      <c r="G17" s="24">
        <v>469</v>
      </c>
      <c r="J17" s="2">
        <v>30.5868055555555</v>
      </c>
      <c r="K17">
        <v>30.5763888888888</v>
      </c>
      <c r="L17" s="2">
        <f t="shared" ref="L17:L22" si="2">J17-K17</f>
        <v>1.0416666666699825E-2</v>
      </c>
      <c r="M17" s="13" t="s">
        <v>108</v>
      </c>
      <c r="N17" s="2">
        <f>MEDIAN(J2:J69)</f>
        <v>30.5868055555555</v>
      </c>
      <c r="O17" s="24">
        <f>MEDIAN(K2:K69)</f>
        <v>28.507916666666649</v>
      </c>
      <c r="S17" s="17">
        <v>1392865</v>
      </c>
      <c r="U17" s="15">
        <v>1392804</v>
      </c>
      <c r="V17" s="16">
        <v>1392872</v>
      </c>
      <c r="W17" s="16">
        <v>1392838</v>
      </c>
      <c r="Z17"/>
      <c r="AC17" s="12"/>
    </row>
    <row r="18" spans="1:29" x14ac:dyDescent="0.25">
      <c r="A18" s="2">
        <v>1392831</v>
      </c>
      <c r="B18" s="2" t="s">
        <v>1</v>
      </c>
      <c r="C18" s="24" t="s">
        <v>26</v>
      </c>
      <c r="D18" s="3">
        <v>44462.635416666664</v>
      </c>
      <c r="E18" s="23">
        <v>44463.398553240739</v>
      </c>
      <c r="F18" s="23">
        <v>44463.364131944443</v>
      </c>
      <c r="G18" s="24">
        <v>442</v>
      </c>
      <c r="I18" s="2" t="s">
        <v>19</v>
      </c>
      <c r="J18" s="2">
        <v>18.315277777777698</v>
      </c>
      <c r="K18">
        <v>17.489166666666598</v>
      </c>
      <c r="L18" s="2">
        <f t="shared" si="2"/>
        <v>0.82611111111109992</v>
      </c>
      <c r="M18" s="13" t="s">
        <v>110</v>
      </c>
      <c r="N18" s="2">
        <f>AVERAGE(J2:J69)</f>
        <v>59.25963206627668</v>
      </c>
      <c r="O18" s="24">
        <f>AVERAGE(K2:K69)</f>
        <v>56.019448653198552</v>
      </c>
      <c r="S18" s="16">
        <v>1392890</v>
      </c>
      <c r="V18" s="16">
        <v>1392873</v>
      </c>
      <c r="W18" s="16">
        <v>1392839</v>
      </c>
      <c r="X18" s="6"/>
      <c r="Z18"/>
      <c r="AC18" s="12"/>
    </row>
    <row r="19" spans="1:29" x14ac:dyDescent="0.25">
      <c r="A19" s="2">
        <v>1392832</v>
      </c>
      <c r="B19" s="2" t="s">
        <v>1</v>
      </c>
      <c r="C19" s="24" t="s">
        <v>27</v>
      </c>
      <c r="D19" s="3">
        <v>44462.65625</v>
      </c>
      <c r="E19" s="23">
        <v>44464.029143518521</v>
      </c>
      <c r="F19" s="23">
        <v>44464.043182870373</v>
      </c>
      <c r="G19" s="24">
        <v>573</v>
      </c>
      <c r="I19" s="2" t="s">
        <v>19</v>
      </c>
      <c r="J19" s="2">
        <v>32.949444444444403</v>
      </c>
      <c r="K19">
        <v>33.286388888888801</v>
      </c>
      <c r="L19" s="2">
        <f t="shared" si="2"/>
        <v>-0.33694444444439853</v>
      </c>
      <c r="M19" s="13" t="s">
        <v>111</v>
      </c>
      <c r="N19" s="2">
        <f>STDEV(J2:J69)</f>
        <v>70.323380307808776</v>
      </c>
      <c r="O19" s="24">
        <f>STDEV(K2:K69)</f>
        <v>68.659142087334374</v>
      </c>
      <c r="S19" s="16">
        <v>1392896</v>
      </c>
      <c r="V19" s="15">
        <v>1392820</v>
      </c>
      <c r="W19" s="16">
        <v>1392843</v>
      </c>
      <c r="X19" s="6" t="s">
        <v>28</v>
      </c>
      <c r="Z19"/>
      <c r="AC19" s="12"/>
    </row>
    <row r="20" spans="1:29" x14ac:dyDescent="0.25">
      <c r="A20" s="2">
        <v>1392833</v>
      </c>
      <c r="B20" s="2" t="s">
        <v>1</v>
      </c>
      <c r="C20" s="24" t="s">
        <v>29</v>
      </c>
      <c r="D20" s="3">
        <v>44462.65625</v>
      </c>
      <c r="E20" s="23">
        <v>44463.423483796294</v>
      </c>
      <c r="F20" s="23">
        <v>44463.369305555556</v>
      </c>
      <c r="G20" s="24">
        <v>515</v>
      </c>
      <c r="J20" s="2">
        <v>18.413611111111098</v>
      </c>
      <c r="K20">
        <v>17.113333333333301</v>
      </c>
      <c r="L20" s="2">
        <f t="shared" si="2"/>
        <v>1.3002777777777972</v>
      </c>
      <c r="M20" s="13" t="s">
        <v>112</v>
      </c>
      <c r="N20" s="2">
        <f>COUNT(J2:J69)</f>
        <v>57</v>
      </c>
      <c r="O20" s="24">
        <f>COUNT(K2:K69)</f>
        <v>66</v>
      </c>
      <c r="S20" s="15">
        <v>1392835</v>
      </c>
      <c r="W20" s="16">
        <v>1392845</v>
      </c>
      <c r="X20" s="6"/>
      <c r="Y20" s="4"/>
      <c r="Z20"/>
      <c r="AC20" s="12"/>
    </row>
    <row r="21" spans="1:29" x14ac:dyDescent="0.25">
      <c r="A21" s="2">
        <v>1392834</v>
      </c>
      <c r="B21" s="2" t="s">
        <v>1</v>
      </c>
      <c r="C21" s="24" t="s">
        <v>30</v>
      </c>
      <c r="D21" s="3">
        <v>44462.65625</v>
      </c>
      <c r="E21" s="23">
        <v>44462.830104166664</v>
      </c>
      <c r="F21" s="23">
        <v>44462.712997685187</v>
      </c>
      <c r="G21" s="24">
        <v>13</v>
      </c>
      <c r="H21" s="2" t="s">
        <v>10</v>
      </c>
      <c r="I21" s="2" t="s">
        <v>19</v>
      </c>
      <c r="J21" s="2">
        <v>4.1725000000000003</v>
      </c>
      <c r="K21">
        <v>1.36194444444444</v>
      </c>
      <c r="L21" s="2">
        <f t="shared" si="2"/>
        <v>2.8105555555555606</v>
      </c>
      <c r="O21" s="24"/>
      <c r="W21" s="16">
        <v>1392847</v>
      </c>
      <c r="X21" s="6"/>
      <c r="Z21"/>
      <c r="AC21" s="12"/>
    </row>
    <row r="22" spans="1:29" x14ac:dyDescent="0.25">
      <c r="A22" s="2">
        <v>1392836</v>
      </c>
      <c r="B22" s="2" t="s">
        <v>1</v>
      </c>
      <c r="C22" s="24" t="s">
        <v>31</v>
      </c>
      <c r="D22" s="3">
        <v>44462.65625</v>
      </c>
      <c r="E22" s="23">
        <v>44462.974409722221</v>
      </c>
      <c r="F22" s="23">
        <v>44462.699583333335</v>
      </c>
      <c r="G22" s="24">
        <v>19</v>
      </c>
      <c r="I22" s="2" t="s">
        <v>19</v>
      </c>
      <c r="J22" s="2">
        <v>7.6359722222222199</v>
      </c>
      <c r="K22">
        <v>1.04</v>
      </c>
      <c r="L22" s="2">
        <f t="shared" si="2"/>
        <v>6.5959722222222199</v>
      </c>
      <c r="O22" s="24"/>
      <c r="R22" s="6" t="s">
        <v>135</v>
      </c>
      <c r="S22" s="21">
        <v>1392886</v>
      </c>
      <c r="W22" s="16">
        <v>1392850</v>
      </c>
      <c r="X22" s="6"/>
      <c r="Z22"/>
      <c r="AC22" s="12"/>
    </row>
    <row r="23" spans="1:29" x14ac:dyDescent="0.25">
      <c r="A23" s="2">
        <v>1392837</v>
      </c>
      <c r="B23" s="2" t="s">
        <v>1</v>
      </c>
      <c r="C23" s="24" t="s">
        <v>32</v>
      </c>
      <c r="D23" s="3">
        <v>44462.679166666669</v>
      </c>
      <c r="E23" s="23"/>
      <c r="F23" s="23">
        <v>44465.935798611114</v>
      </c>
      <c r="G23" s="24">
        <v>581</v>
      </c>
      <c r="H23" s="2" t="s">
        <v>10</v>
      </c>
      <c r="J23" s="2" t="s">
        <v>24</v>
      </c>
      <c r="K23">
        <v>78.159166666666593</v>
      </c>
      <c r="L23" s="2" t="s">
        <v>24</v>
      </c>
      <c r="S23" s="21">
        <v>1392887</v>
      </c>
      <c r="W23" s="16">
        <v>1392851</v>
      </c>
      <c r="X23" s="6" t="s">
        <v>33</v>
      </c>
      <c r="Z23"/>
      <c r="AC23" s="12"/>
    </row>
    <row r="24" spans="1:29" x14ac:dyDescent="0.25">
      <c r="A24" s="2">
        <v>1392838</v>
      </c>
      <c r="B24" s="2" t="s">
        <v>1</v>
      </c>
      <c r="C24" s="24" t="s">
        <v>34</v>
      </c>
      <c r="D24" s="3">
        <v>44462.679166666669</v>
      </c>
      <c r="E24" s="23"/>
      <c r="F24" s="23">
        <v>44471.121238425927</v>
      </c>
      <c r="G24" s="24">
        <v>1279</v>
      </c>
      <c r="J24" s="2" t="s">
        <v>24</v>
      </c>
      <c r="K24">
        <v>202.60972222222199</v>
      </c>
      <c r="L24" s="2" t="s">
        <v>24</v>
      </c>
      <c r="W24" s="16">
        <v>1392852</v>
      </c>
      <c r="X24" s="6" t="s">
        <v>35</v>
      </c>
      <c r="Z24"/>
      <c r="AC24" s="12"/>
    </row>
    <row r="25" spans="1:29" x14ac:dyDescent="0.25">
      <c r="A25" s="2">
        <v>1392839</v>
      </c>
      <c r="B25" s="2" t="s">
        <v>1</v>
      </c>
      <c r="C25" s="24" t="s">
        <v>36</v>
      </c>
      <c r="D25" s="3">
        <v>44462.679166666669</v>
      </c>
      <c r="E25" s="23">
        <v>44471.962141203701</v>
      </c>
      <c r="F25" s="23">
        <v>44471.922291666669</v>
      </c>
      <c r="G25" s="24">
        <v>411</v>
      </c>
      <c r="H25" s="2" t="s">
        <v>10</v>
      </c>
      <c r="J25" s="2">
        <v>222.79152777777699</v>
      </c>
      <c r="K25">
        <v>221.83500000000001</v>
      </c>
      <c r="L25" s="2">
        <f>J25-K25</f>
        <v>0.95652777777698361</v>
      </c>
      <c r="W25" s="16">
        <v>1392859</v>
      </c>
      <c r="X25" s="6"/>
      <c r="Z25"/>
      <c r="AC25" s="12"/>
    </row>
    <row r="26" spans="1:29" x14ac:dyDescent="0.25">
      <c r="A26" s="2">
        <v>1392841</v>
      </c>
      <c r="B26" s="2" t="s">
        <v>1</v>
      </c>
      <c r="C26" s="24" t="s">
        <v>37</v>
      </c>
      <c r="D26" s="3">
        <v>44462.679166666669</v>
      </c>
      <c r="E26" s="23">
        <v>44463.36142361111</v>
      </c>
      <c r="F26" s="23">
        <v>44463.334675925929</v>
      </c>
      <c r="G26" s="24">
        <v>347</v>
      </c>
      <c r="I26" s="2" t="s">
        <v>19</v>
      </c>
      <c r="J26" s="2">
        <v>16.3741666666666</v>
      </c>
      <c r="K26">
        <v>15.7322222222222</v>
      </c>
      <c r="L26" s="2">
        <f>J26-K26</f>
        <v>0.64194444444440002</v>
      </c>
      <c r="R26" s="2" t="s">
        <v>142</v>
      </c>
      <c r="S26" s="2">
        <v>6</v>
      </c>
      <c r="T26" s="2">
        <v>14</v>
      </c>
      <c r="W26" s="16">
        <v>1392860</v>
      </c>
      <c r="X26" s="6"/>
      <c r="Z26"/>
      <c r="AC26" s="12"/>
    </row>
    <row r="27" spans="1:29" x14ac:dyDescent="0.25">
      <c r="A27" s="2">
        <v>1392842</v>
      </c>
      <c r="B27" s="2" t="s">
        <v>1</v>
      </c>
      <c r="C27" s="24" t="s">
        <v>38</v>
      </c>
      <c r="D27" s="3">
        <v>44462.713888888888</v>
      </c>
      <c r="E27" s="23">
        <v>44463.078263888892</v>
      </c>
      <c r="F27" s="23">
        <v>44462.960173611114</v>
      </c>
      <c r="G27" s="24">
        <v>155</v>
      </c>
      <c r="I27" s="2" t="s">
        <v>19</v>
      </c>
      <c r="J27" s="2">
        <v>8.7451388888888797</v>
      </c>
      <c r="K27">
        <v>5.9108333333333301</v>
      </c>
      <c r="L27" s="2">
        <f>J27-K27</f>
        <v>2.8343055555555496</v>
      </c>
      <c r="R27" s="2" t="s">
        <v>143</v>
      </c>
      <c r="S27" s="2">
        <v>6</v>
      </c>
      <c r="T27" s="2">
        <v>1</v>
      </c>
      <c r="W27" s="16">
        <v>1392871</v>
      </c>
      <c r="X27" s="6"/>
      <c r="Z27"/>
      <c r="AC27" s="12"/>
    </row>
    <row r="28" spans="1:29" x14ac:dyDescent="0.25">
      <c r="A28" s="2">
        <v>1392843</v>
      </c>
      <c r="B28" s="2" t="s">
        <v>1</v>
      </c>
      <c r="C28" s="24" t="s">
        <v>39</v>
      </c>
      <c r="D28" s="3">
        <v>44462.713888888888</v>
      </c>
      <c r="E28" s="23">
        <v>44467.374918981484</v>
      </c>
      <c r="F28" s="23">
        <v>44467.35665509259</v>
      </c>
      <c r="G28" s="24">
        <v>270</v>
      </c>
      <c r="J28" s="2">
        <v>111.864722222222</v>
      </c>
      <c r="K28">
        <v>111.426388888888</v>
      </c>
      <c r="L28" s="2">
        <f>J28-K28</f>
        <v>0.43833333333400049</v>
      </c>
      <c r="R28" s="2" t="s">
        <v>144</v>
      </c>
      <c r="S28" s="2">
        <v>6</v>
      </c>
      <c r="T28" s="2">
        <v>15</v>
      </c>
      <c r="W28" s="16">
        <v>1392876</v>
      </c>
      <c r="X28" s="6"/>
      <c r="Z28"/>
      <c r="AC28" s="12"/>
    </row>
    <row r="29" spans="1:29" x14ac:dyDescent="0.25">
      <c r="A29" s="2">
        <v>1392844</v>
      </c>
      <c r="B29" s="2" t="s">
        <v>1</v>
      </c>
      <c r="C29" s="24" t="s">
        <v>40</v>
      </c>
      <c r="D29" s="3">
        <v>44462.713888888888</v>
      </c>
      <c r="E29" s="23"/>
      <c r="F29" s="23">
        <v>44462.934386574074</v>
      </c>
      <c r="G29" s="24">
        <v>94</v>
      </c>
      <c r="J29" s="2" t="s">
        <v>24</v>
      </c>
      <c r="K29">
        <v>5.2919444444444403</v>
      </c>
      <c r="L29" s="2" t="s">
        <v>24</v>
      </c>
      <c r="R29" s="2" t="s">
        <v>142</v>
      </c>
      <c r="S29" s="2">
        <v>12</v>
      </c>
      <c r="T29" s="2">
        <v>9</v>
      </c>
      <c r="W29" s="16">
        <v>1392881</v>
      </c>
      <c r="X29" s="6"/>
      <c r="Z29"/>
      <c r="AC29" s="12"/>
    </row>
    <row r="30" spans="1:29" x14ac:dyDescent="0.25">
      <c r="A30" s="2">
        <v>1392845</v>
      </c>
      <c r="B30" s="2" t="s">
        <v>1</v>
      </c>
      <c r="C30" s="24" t="s">
        <v>41</v>
      </c>
      <c r="D30" s="3">
        <v>44462.713888888888</v>
      </c>
      <c r="E30" s="22">
        <v>44464.872233796297</v>
      </c>
      <c r="F30" s="23">
        <v>44464.866481481484</v>
      </c>
      <c r="G30" s="24">
        <v>498</v>
      </c>
      <c r="J30" s="2">
        <v>51.800277777777701</v>
      </c>
      <c r="K30">
        <v>51.662222222222198</v>
      </c>
      <c r="L30" s="2">
        <f t="shared" ref="L30:L44" si="3">J30-K30</f>
        <v>0.13805555555550342</v>
      </c>
      <c r="R30" s="2" t="s">
        <v>143</v>
      </c>
      <c r="S30" s="2">
        <v>12</v>
      </c>
      <c r="T30" s="2">
        <v>0</v>
      </c>
      <c r="W30" s="16">
        <v>1392889</v>
      </c>
      <c r="X30" s="6"/>
      <c r="Z30"/>
      <c r="AC30" s="12"/>
    </row>
    <row r="31" spans="1:29" x14ac:dyDescent="0.25">
      <c r="A31" s="2">
        <v>1392846</v>
      </c>
      <c r="B31" s="2" t="s">
        <v>1</v>
      </c>
      <c r="C31" s="24" t="s">
        <v>42</v>
      </c>
      <c r="D31" s="3">
        <v>44462.713888888888</v>
      </c>
      <c r="E31" s="23">
        <v>44463.416562500002</v>
      </c>
      <c r="F31" s="23">
        <v>44463.386759259258</v>
      </c>
      <c r="G31" s="24">
        <v>454</v>
      </c>
      <c r="J31" s="2">
        <v>16.8643055555555</v>
      </c>
      <c r="K31">
        <v>16.148888888888798</v>
      </c>
      <c r="L31" s="2">
        <f t="shared" si="3"/>
        <v>0.71541666666670167</v>
      </c>
      <c r="R31" s="2" t="s">
        <v>144</v>
      </c>
      <c r="S31" s="2">
        <v>12</v>
      </c>
      <c r="T31" s="2">
        <v>24</v>
      </c>
      <c r="W31" s="16">
        <v>1392892</v>
      </c>
      <c r="X31" s="6"/>
      <c r="Z31"/>
      <c r="AC31" s="12"/>
    </row>
    <row r="32" spans="1:29" x14ac:dyDescent="0.25">
      <c r="A32" s="2">
        <v>1392847</v>
      </c>
      <c r="B32" s="2" t="s">
        <v>1</v>
      </c>
      <c r="C32" s="24" t="s">
        <v>43</v>
      </c>
      <c r="D32" s="3">
        <v>44462.729166666664</v>
      </c>
      <c r="E32" s="23">
        <v>44466.788854166669</v>
      </c>
      <c r="F32" s="23">
        <v>44466.531678240739</v>
      </c>
      <c r="G32" s="24">
        <v>366</v>
      </c>
      <c r="H32" s="2" t="s">
        <v>10</v>
      </c>
      <c r="J32" s="2">
        <v>97.432638888888803</v>
      </c>
      <c r="K32">
        <v>91.260277777777702</v>
      </c>
      <c r="L32" s="2">
        <f t="shared" si="3"/>
        <v>6.1723611111111012</v>
      </c>
      <c r="R32" s="2" t="s">
        <v>142</v>
      </c>
      <c r="S32" s="2">
        <v>24</v>
      </c>
      <c r="T32" s="2">
        <v>9</v>
      </c>
      <c r="W32" s="16">
        <v>1392895</v>
      </c>
      <c r="X32" s="6" t="s">
        <v>44</v>
      </c>
      <c r="Z32"/>
      <c r="AC32" s="12"/>
    </row>
    <row r="33" spans="1:29" x14ac:dyDescent="0.25">
      <c r="A33" s="2">
        <v>1392849</v>
      </c>
      <c r="B33" s="2" t="s">
        <v>1</v>
      </c>
      <c r="C33" s="24" t="s">
        <v>45</v>
      </c>
      <c r="D33" s="3">
        <v>44462.729166666664</v>
      </c>
      <c r="E33" s="23">
        <v>44462.829085648147</v>
      </c>
      <c r="F33" s="23">
        <v>44462.766481481478</v>
      </c>
      <c r="G33" s="24">
        <v>21</v>
      </c>
      <c r="I33" s="2" t="s">
        <v>19</v>
      </c>
      <c r="J33" s="2">
        <v>2.3981944444444401</v>
      </c>
      <c r="K33">
        <v>0.89555555555555499</v>
      </c>
      <c r="L33" s="2">
        <f t="shared" si="3"/>
        <v>1.5026388888888851</v>
      </c>
      <c r="R33" s="2" t="s">
        <v>143</v>
      </c>
      <c r="S33" s="2">
        <v>24</v>
      </c>
      <c r="T33" s="2">
        <v>1</v>
      </c>
      <c r="W33" s="15">
        <v>1392840</v>
      </c>
      <c r="X33" s="6"/>
      <c r="Z33"/>
      <c r="AC33" s="12"/>
    </row>
    <row r="34" spans="1:29" x14ac:dyDescent="0.25">
      <c r="A34" s="2">
        <v>1392850</v>
      </c>
      <c r="B34" s="2" t="s">
        <v>1</v>
      </c>
      <c r="C34" s="24" t="s">
        <v>46</v>
      </c>
      <c r="D34" s="3">
        <v>44462.729166666664</v>
      </c>
      <c r="E34" s="23">
        <v>44470.967939814815</v>
      </c>
      <c r="F34" s="23">
        <v>44470.973217592589</v>
      </c>
      <c r="G34" s="24">
        <v>975</v>
      </c>
      <c r="J34" s="2">
        <v>197.73055555555499</v>
      </c>
      <c r="K34">
        <v>197.85722222222199</v>
      </c>
      <c r="L34" s="2">
        <f t="shared" si="3"/>
        <v>-0.12666666666700621</v>
      </c>
      <c r="R34" s="2" t="s">
        <v>144</v>
      </c>
      <c r="S34" s="2">
        <v>24</v>
      </c>
      <c r="T34" s="2">
        <v>34</v>
      </c>
      <c r="X34" s="6"/>
      <c r="Z34"/>
      <c r="AC34" s="12"/>
    </row>
    <row r="35" spans="1:29" x14ac:dyDescent="0.25">
      <c r="A35" s="2">
        <v>1392851</v>
      </c>
      <c r="B35" s="2" t="s">
        <v>1</v>
      </c>
      <c r="C35" s="24" t="s">
        <v>47</v>
      </c>
      <c r="D35" s="3">
        <v>44462.729166666664</v>
      </c>
      <c r="E35" s="23">
        <v>44466.733819444446</v>
      </c>
      <c r="F35" s="23">
        <v>44466.234907407408</v>
      </c>
      <c r="G35" s="24">
        <v>230</v>
      </c>
      <c r="H35" s="2" t="s">
        <v>10</v>
      </c>
      <c r="J35" s="2">
        <v>96.111805555555506</v>
      </c>
      <c r="K35">
        <v>84.1377777777777</v>
      </c>
      <c r="L35" s="2">
        <f t="shared" si="3"/>
        <v>11.974027777777806</v>
      </c>
      <c r="R35" s="2" t="s">
        <v>142</v>
      </c>
      <c r="S35" s="2">
        <v>48</v>
      </c>
      <c r="T35" s="2">
        <v>11</v>
      </c>
      <c r="X35" s="6"/>
      <c r="Z35"/>
      <c r="AC35" s="12"/>
    </row>
    <row r="36" spans="1:29" x14ac:dyDescent="0.25">
      <c r="A36" s="2">
        <v>1392852</v>
      </c>
      <c r="B36" s="2" t="s">
        <v>1</v>
      </c>
      <c r="C36" s="24" t="s">
        <v>48</v>
      </c>
      <c r="D36" s="3">
        <v>44466.638888888891</v>
      </c>
      <c r="E36" s="23">
        <v>44469.21912037037</v>
      </c>
      <c r="F36" s="23">
        <v>44469.222372685188</v>
      </c>
      <c r="G36" s="24">
        <v>946</v>
      </c>
      <c r="I36" s="2" t="s">
        <v>19</v>
      </c>
      <c r="J36" s="2">
        <v>61.925694444444403</v>
      </c>
      <c r="K36">
        <v>62.003611111111098</v>
      </c>
      <c r="L36" s="2">
        <f t="shared" si="3"/>
        <v>-7.7916666666695278E-2</v>
      </c>
      <c r="R36" s="2" t="s">
        <v>143</v>
      </c>
      <c r="S36" s="2">
        <v>48</v>
      </c>
      <c r="T36" s="2">
        <v>1</v>
      </c>
      <c r="X36" s="6"/>
      <c r="Z36"/>
      <c r="AC36" s="12"/>
    </row>
    <row r="37" spans="1:29" x14ac:dyDescent="0.25">
      <c r="A37" s="2">
        <v>1392853</v>
      </c>
      <c r="B37" s="2" t="s">
        <v>1</v>
      </c>
      <c r="C37" s="24" t="s">
        <v>49</v>
      </c>
      <c r="D37" s="3">
        <v>44466.638888888891</v>
      </c>
      <c r="E37" s="23">
        <v>44467.201979166668</v>
      </c>
      <c r="F37" s="23">
        <v>44467.026643518519</v>
      </c>
      <c r="G37" s="24">
        <v>90</v>
      </c>
      <c r="H37" s="2" t="s">
        <v>10</v>
      </c>
      <c r="J37" s="2">
        <v>13.5141666666666</v>
      </c>
      <c r="K37">
        <v>9.3061111111111092</v>
      </c>
      <c r="L37" s="2">
        <f t="shared" si="3"/>
        <v>4.2080555555554913</v>
      </c>
      <c r="R37" s="2" t="s">
        <v>144</v>
      </c>
      <c r="S37" s="2">
        <v>48</v>
      </c>
      <c r="T37" s="2">
        <v>46</v>
      </c>
      <c r="X37" s="6"/>
      <c r="Z37"/>
      <c r="AC37" s="12"/>
    </row>
    <row r="38" spans="1:29" x14ac:dyDescent="0.25">
      <c r="A38" s="2">
        <v>1392854</v>
      </c>
      <c r="B38" s="2" t="s">
        <v>1</v>
      </c>
      <c r="C38" s="24" t="s">
        <v>50</v>
      </c>
      <c r="D38" s="3">
        <v>44466.638888888891</v>
      </c>
      <c r="E38" s="23">
        <v>44468.589282407411</v>
      </c>
      <c r="F38" s="23">
        <v>44468.545624999999</v>
      </c>
      <c r="G38" s="24">
        <v>222</v>
      </c>
      <c r="I38" s="2" t="s">
        <v>19</v>
      </c>
      <c r="J38" s="2">
        <v>46.8095833333333</v>
      </c>
      <c r="K38">
        <v>45.761666666666599</v>
      </c>
      <c r="L38" s="2">
        <f t="shared" si="3"/>
        <v>1.0479166666667012</v>
      </c>
      <c r="X38" s="6"/>
      <c r="Z38"/>
      <c r="AC38" s="12"/>
    </row>
    <row r="39" spans="1:29" x14ac:dyDescent="0.25">
      <c r="A39" s="2">
        <v>1392855</v>
      </c>
      <c r="B39" s="2" t="s">
        <v>1</v>
      </c>
      <c r="C39" s="24" t="s">
        <v>51</v>
      </c>
      <c r="D39" s="3">
        <v>44466.638888888891</v>
      </c>
      <c r="E39" s="23">
        <v>44467.314120370371</v>
      </c>
      <c r="F39" s="23">
        <v>44466.92391203704</v>
      </c>
      <c r="G39" s="24">
        <v>90</v>
      </c>
      <c r="I39" s="2" t="s">
        <v>19</v>
      </c>
      <c r="J39" s="2">
        <v>16.205694444444401</v>
      </c>
      <c r="K39">
        <v>6.8405555555555502</v>
      </c>
      <c r="L39" s="2">
        <f t="shared" si="3"/>
        <v>9.3651388888888505</v>
      </c>
      <c r="R39" s="2" t="s">
        <v>142</v>
      </c>
      <c r="S39" s="2" t="s">
        <v>145</v>
      </c>
      <c r="T39" s="2">
        <v>25</v>
      </c>
      <c r="X39" s="6" t="s">
        <v>52</v>
      </c>
      <c r="Z39"/>
      <c r="AC39" s="12"/>
    </row>
    <row r="40" spans="1:29" x14ac:dyDescent="0.25">
      <c r="A40" s="2">
        <v>1392856</v>
      </c>
      <c r="B40" s="2" t="s">
        <v>1</v>
      </c>
      <c r="C40" s="24" t="s">
        <v>53</v>
      </c>
      <c r="D40" s="3">
        <v>44466.638888888891</v>
      </c>
      <c r="E40" s="23">
        <v>44466.941180555557</v>
      </c>
      <c r="F40" s="23">
        <v>44466.913958333331</v>
      </c>
      <c r="G40" s="24">
        <v>107</v>
      </c>
      <c r="J40" s="2">
        <v>7.2551388888888804</v>
      </c>
      <c r="K40">
        <v>6.6016666666666604</v>
      </c>
      <c r="L40" s="2">
        <f t="shared" si="3"/>
        <v>0.65347222222222001</v>
      </c>
      <c r="R40" s="2" t="s">
        <v>143</v>
      </c>
      <c r="S40" s="2" t="s">
        <v>145</v>
      </c>
      <c r="T40" s="2">
        <v>1</v>
      </c>
      <c r="X40" s="6"/>
      <c r="Z40"/>
      <c r="AC40" s="12"/>
    </row>
    <row r="41" spans="1:29" x14ac:dyDescent="0.25">
      <c r="A41" s="2">
        <v>1392857</v>
      </c>
      <c r="B41" s="2" t="s">
        <v>1</v>
      </c>
      <c r="C41" s="24" t="s">
        <v>54</v>
      </c>
      <c r="D41" s="3">
        <v>44466.657638888886</v>
      </c>
      <c r="E41" s="23">
        <v>44467.689571759256</v>
      </c>
      <c r="F41" s="23">
        <v>44467.673888888887</v>
      </c>
      <c r="G41" s="24">
        <v>453</v>
      </c>
      <c r="I41" s="2" t="s">
        <v>19</v>
      </c>
      <c r="J41" s="2">
        <v>24.766388888888802</v>
      </c>
      <c r="K41">
        <v>24.39</v>
      </c>
      <c r="L41" s="2">
        <f t="shared" si="3"/>
        <v>0.37638888888880118</v>
      </c>
      <c r="R41" s="2" t="s">
        <v>144</v>
      </c>
      <c r="S41" s="2" t="s">
        <v>145</v>
      </c>
      <c r="T41" s="2">
        <v>72</v>
      </c>
      <c r="X41" s="6"/>
      <c r="Z41"/>
      <c r="AC41" s="12"/>
    </row>
    <row r="42" spans="1:29" x14ac:dyDescent="0.25">
      <c r="A42" s="2">
        <v>1392858</v>
      </c>
      <c r="B42" s="2" t="s">
        <v>1</v>
      </c>
      <c r="C42" s="24" t="s">
        <v>55</v>
      </c>
      <c r="D42" s="3">
        <v>44466.657638888886</v>
      </c>
      <c r="E42" s="23">
        <v>44467.752175925925</v>
      </c>
      <c r="F42" s="23">
        <v>44467.649456018517</v>
      </c>
      <c r="G42" s="24">
        <v>225</v>
      </c>
      <c r="J42" s="2">
        <v>26.268888888888799</v>
      </c>
      <c r="K42">
        <v>23.803611111111099</v>
      </c>
      <c r="L42" s="2">
        <f t="shared" si="3"/>
        <v>2.4652777777777004</v>
      </c>
      <c r="R42" s="2" t="s">
        <v>146</v>
      </c>
      <c r="S42" s="2">
        <v>6</v>
      </c>
      <c r="T42" s="2">
        <v>20.833333329999999</v>
      </c>
      <c r="U42" s="2">
        <f>T28/72</f>
        <v>0.20833333333333334</v>
      </c>
      <c r="X42" s="6"/>
      <c r="Z42"/>
      <c r="AC42" s="12"/>
    </row>
    <row r="43" spans="1:29" x14ac:dyDescent="0.25">
      <c r="A43" s="2">
        <v>1392859</v>
      </c>
      <c r="B43" s="2" t="s">
        <v>1</v>
      </c>
      <c r="C43" s="24" t="s">
        <v>56</v>
      </c>
      <c r="D43" s="3">
        <v>44466.657638888886</v>
      </c>
      <c r="E43" s="23">
        <v>44475.033437500002</v>
      </c>
      <c r="F43" s="23">
        <v>44475.074513888889</v>
      </c>
      <c r="G43" s="24">
        <v>692</v>
      </c>
      <c r="J43" s="2">
        <v>201.01930555555501</v>
      </c>
      <c r="K43">
        <v>202.005</v>
      </c>
      <c r="L43" s="2">
        <f t="shared" si="3"/>
        <v>-0.98569444444498799</v>
      </c>
      <c r="R43" s="2" t="s">
        <v>146</v>
      </c>
      <c r="S43" s="2">
        <v>12</v>
      </c>
      <c r="T43" s="2">
        <v>33.333333330000002</v>
      </c>
      <c r="U43" s="2">
        <f>T31/72</f>
        <v>0.33333333333333331</v>
      </c>
      <c r="X43" s="6"/>
      <c r="Z43"/>
      <c r="AC43" s="12"/>
    </row>
    <row r="44" spans="1:29" x14ac:dyDescent="0.25">
      <c r="A44" s="2">
        <v>1392860</v>
      </c>
      <c r="B44" s="2" t="s">
        <v>1</v>
      </c>
      <c r="C44" s="24" t="s">
        <v>57</v>
      </c>
      <c r="D44" s="3">
        <v>44466.657638888886</v>
      </c>
      <c r="E44" s="23">
        <v>44469.281574074077</v>
      </c>
      <c r="F44" s="23">
        <v>44469.196192129632</v>
      </c>
      <c r="G44" s="24">
        <v>314</v>
      </c>
      <c r="I44" s="2" t="s">
        <v>19</v>
      </c>
      <c r="J44" s="2">
        <v>62.974444444444401</v>
      </c>
      <c r="K44">
        <v>60.925277777777701</v>
      </c>
      <c r="L44" s="2">
        <f t="shared" si="3"/>
        <v>2.0491666666667001</v>
      </c>
      <c r="R44" s="2" t="s">
        <v>146</v>
      </c>
      <c r="S44" s="2">
        <v>24</v>
      </c>
      <c r="T44" s="2">
        <v>47.222222219999999</v>
      </c>
      <c r="U44" s="2">
        <f>T34/72</f>
        <v>0.47222222222222221</v>
      </c>
      <c r="X44" s="6" t="s">
        <v>58</v>
      </c>
      <c r="Z44"/>
      <c r="AC44" s="12"/>
    </row>
    <row r="45" spans="1:29" x14ac:dyDescent="0.25">
      <c r="A45" s="2">
        <v>1392861</v>
      </c>
      <c r="B45" s="2" t="s">
        <v>1</v>
      </c>
      <c r="C45" s="24" t="s">
        <v>59</v>
      </c>
      <c r="D45" s="3">
        <v>44466.657638888886</v>
      </c>
      <c r="E45" s="23"/>
      <c r="F45" s="23">
        <v>44468.142418981479</v>
      </c>
      <c r="G45" s="24">
        <v>236</v>
      </c>
      <c r="J45" s="2" t="s">
        <v>24</v>
      </c>
      <c r="K45">
        <v>35.634722222222202</v>
      </c>
      <c r="L45" s="2" t="s">
        <v>24</v>
      </c>
      <c r="R45" s="2" t="s">
        <v>146</v>
      </c>
      <c r="S45" s="2">
        <v>48</v>
      </c>
      <c r="T45" s="2">
        <v>63.888888889999997</v>
      </c>
      <c r="U45" s="2">
        <f>T37/72</f>
        <v>0.63888888888888884</v>
      </c>
      <c r="X45" s="6"/>
      <c r="Z45"/>
      <c r="AC45" s="12"/>
    </row>
    <row r="46" spans="1:29" x14ac:dyDescent="0.25">
      <c r="A46" s="2">
        <v>1392862</v>
      </c>
      <c r="B46" s="2" t="s">
        <v>1</v>
      </c>
      <c r="C46" s="24" t="s">
        <v>60</v>
      </c>
      <c r="D46" s="3">
        <v>44466.666666666664</v>
      </c>
      <c r="E46" s="23">
        <v>44466.779016203705</v>
      </c>
      <c r="F46" s="23">
        <v>44466.705949074072</v>
      </c>
      <c r="G46" s="24">
        <v>23</v>
      </c>
      <c r="J46" s="2">
        <v>2.6963888888888801</v>
      </c>
      <c r="K46">
        <v>0.94277777777777705</v>
      </c>
      <c r="L46" s="2">
        <f t="shared" ref="L46:L52" si="4">J46-K46</f>
        <v>1.753611111111103</v>
      </c>
      <c r="R46" s="2" t="s">
        <v>146</v>
      </c>
      <c r="S46" s="2" t="s">
        <v>145</v>
      </c>
      <c r="T46" s="2">
        <v>100</v>
      </c>
      <c r="X46" s="6" t="s">
        <v>61</v>
      </c>
      <c r="Z46"/>
      <c r="AC46" s="12"/>
    </row>
    <row r="47" spans="1:29" x14ac:dyDescent="0.25">
      <c r="A47" s="2">
        <v>1392863</v>
      </c>
      <c r="B47" s="2" t="s">
        <v>1</v>
      </c>
      <c r="C47" s="24" t="s">
        <v>62</v>
      </c>
      <c r="D47" s="3">
        <v>44466.666666666664</v>
      </c>
      <c r="E47" s="23">
        <v>44466.933935185189</v>
      </c>
      <c r="F47" s="23">
        <v>44466.914664351854</v>
      </c>
      <c r="G47" s="24">
        <v>76</v>
      </c>
      <c r="I47" s="2" t="s">
        <v>19</v>
      </c>
      <c r="J47" s="2">
        <v>6.4145833333333302</v>
      </c>
      <c r="K47">
        <v>5.9519444444444396</v>
      </c>
      <c r="L47" s="2">
        <f t="shared" si="4"/>
        <v>0.4626388888888906</v>
      </c>
      <c r="X47" s="6"/>
      <c r="Z47"/>
      <c r="AC47" s="12"/>
    </row>
    <row r="48" spans="1:29" x14ac:dyDescent="0.25">
      <c r="A48" s="2">
        <v>1392865</v>
      </c>
      <c r="B48" s="2" t="s">
        <v>1</v>
      </c>
      <c r="C48" s="24" t="s">
        <v>63</v>
      </c>
      <c r="D48" s="3">
        <v>44466.666666666664</v>
      </c>
      <c r="E48" s="23">
        <v>44466.889085648145</v>
      </c>
      <c r="F48" s="23">
        <v>44466.797500000001</v>
      </c>
      <c r="G48" s="24">
        <v>16</v>
      </c>
      <c r="H48" s="2" t="s">
        <v>10</v>
      </c>
      <c r="I48" s="2" t="s">
        <v>19</v>
      </c>
      <c r="J48" s="2">
        <v>5.33819444444444</v>
      </c>
      <c r="K48">
        <v>3.14</v>
      </c>
      <c r="L48" s="2">
        <f t="shared" si="4"/>
        <v>2.1981944444444399</v>
      </c>
      <c r="X48" s="6"/>
      <c r="Z48"/>
      <c r="AC48" s="12"/>
    </row>
    <row r="49" spans="1:29" x14ac:dyDescent="0.25">
      <c r="A49" s="2">
        <v>1392867</v>
      </c>
      <c r="B49" s="2" t="s">
        <v>1</v>
      </c>
      <c r="C49" s="24" t="s">
        <v>64</v>
      </c>
      <c r="D49" s="3">
        <v>44466.706250000003</v>
      </c>
      <c r="E49" s="23">
        <v>44468.093414351853</v>
      </c>
      <c r="F49" s="23">
        <v>44468.080625000002</v>
      </c>
      <c r="G49" s="24">
        <v>352</v>
      </c>
      <c r="J49" s="2">
        <v>33.291944444444397</v>
      </c>
      <c r="K49">
        <v>32.984999999999999</v>
      </c>
      <c r="L49" s="2">
        <f t="shared" si="4"/>
        <v>0.30694444444439739</v>
      </c>
      <c r="X49" s="6" t="s">
        <v>65</v>
      </c>
      <c r="Z49"/>
      <c r="AC49" s="12"/>
    </row>
    <row r="50" spans="1:29" x14ac:dyDescent="0.25">
      <c r="A50" s="2">
        <v>1392868</v>
      </c>
      <c r="B50" s="2" t="s">
        <v>1</v>
      </c>
      <c r="C50" s="24" t="s">
        <v>66</v>
      </c>
      <c r="D50" s="3">
        <v>44466.706250000003</v>
      </c>
      <c r="E50" s="23">
        <v>44467.683425925927</v>
      </c>
      <c r="F50" s="23">
        <v>44467.66615740741</v>
      </c>
      <c r="G50" s="24">
        <v>495</v>
      </c>
      <c r="I50" s="2" t="s">
        <v>19</v>
      </c>
      <c r="J50" s="2">
        <v>23.452361111111099</v>
      </c>
      <c r="K50">
        <v>23.037777777777698</v>
      </c>
      <c r="L50" s="2">
        <f t="shared" si="4"/>
        <v>0.41458333333340036</v>
      </c>
      <c r="X50" s="6"/>
      <c r="Z50"/>
      <c r="AC50" s="12"/>
    </row>
    <row r="51" spans="1:29" x14ac:dyDescent="0.25">
      <c r="A51" s="2">
        <v>1392871</v>
      </c>
      <c r="B51" s="2" t="s">
        <v>1</v>
      </c>
      <c r="C51" s="24" t="s">
        <v>67</v>
      </c>
      <c r="D51" s="3">
        <v>44466.706250000003</v>
      </c>
      <c r="E51" s="23">
        <v>44468.949328703704</v>
      </c>
      <c r="F51" s="23">
        <v>44468.940358796295</v>
      </c>
      <c r="G51" s="24">
        <v>1050</v>
      </c>
      <c r="I51" s="2" t="s">
        <v>19</v>
      </c>
      <c r="J51" s="2">
        <v>53.834027777777699</v>
      </c>
      <c r="K51">
        <v>53.6186111111111</v>
      </c>
      <c r="L51" s="2">
        <f t="shared" si="4"/>
        <v>0.21541666666659864</v>
      </c>
      <c r="X51" s="6"/>
      <c r="Z51"/>
      <c r="AC51" s="12"/>
    </row>
    <row r="52" spans="1:29" x14ac:dyDescent="0.25">
      <c r="A52" s="2">
        <v>1392872</v>
      </c>
      <c r="B52" s="2" t="s">
        <v>1</v>
      </c>
      <c r="C52" s="24" t="s">
        <v>68</v>
      </c>
      <c r="D52" s="3">
        <v>44466.715277777781</v>
      </c>
      <c r="E52" s="23">
        <v>44468.044664351852</v>
      </c>
      <c r="F52" s="23">
        <v>44467.872615740744</v>
      </c>
      <c r="G52" s="24">
        <v>344</v>
      </c>
      <c r="J52" s="2">
        <v>31.905277777777702</v>
      </c>
      <c r="K52">
        <v>27.776111111111099</v>
      </c>
      <c r="L52" s="2">
        <f t="shared" si="4"/>
        <v>4.1291666666666025</v>
      </c>
      <c r="X52" s="6"/>
      <c r="Z52"/>
      <c r="AC52" s="12"/>
    </row>
    <row r="53" spans="1:29" x14ac:dyDescent="0.25">
      <c r="A53" s="2">
        <v>1392873</v>
      </c>
      <c r="B53" s="2" t="s">
        <v>1</v>
      </c>
      <c r="C53" s="24" t="s">
        <v>69</v>
      </c>
      <c r="D53" s="3">
        <v>44466.715277777781</v>
      </c>
      <c r="E53" s="23"/>
      <c r="F53" s="23">
        <v>44467.859236111108</v>
      </c>
      <c r="G53" s="24">
        <v>166</v>
      </c>
      <c r="I53" s="2" t="s">
        <v>19</v>
      </c>
      <c r="J53" s="2" t="s">
        <v>24</v>
      </c>
      <c r="K53">
        <v>27.454999999999998</v>
      </c>
      <c r="L53" s="2" t="s">
        <v>24</v>
      </c>
      <c r="X53" s="6"/>
      <c r="Z53"/>
      <c r="AC53" s="12"/>
    </row>
    <row r="54" spans="1:29" x14ac:dyDescent="0.25">
      <c r="A54" s="2">
        <v>1392876</v>
      </c>
      <c r="B54" s="2" t="s">
        <v>1</v>
      </c>
      <c r="C54" s="24" t="s">
        <v>70</v>
      </c>
      <c r="D54" s="3">
        <v>44466.715277777781</v>
      </c>
      <c r="E54" s="23">
        <v>44470.954270833332</v>
      </c>
      <c r="F54" s="23">
        <v>44470.923715277779</v>
      </c>
      <c r="G54" s="24">
        <v>170</v>
      </c>
      <c r="J54" s="2">
        <v>101.735972222222</v>
      </c>
      <c r="K54">
        <v>101.0025</v>
      </c>
      <c r="L54" s="2">
        <f t="shared" ref="L54:L59" si="5">J54-K54</f>
        <v>0.73347222222200514</v>
      </c>
      <c r="X54" s="6"/>
      <c r="Z54"/>
      <c r="AC54" s="12"/>
    </row>
    <row r="55" spans="1:29" x14ac:dyDescent="0.25">
      <c r="A55" s="2">
        <v>1392877</v>
      </c>
      <c r="B55" s="2" t="s">
        <v>1</v>
      </c>
      <c r="C55" s="24" t="s">
        <v>71</v>
      </c>
      <c r="D55" s="3">
        <v>44468.669444444444</v>
      </c>
      <c r="E55" s="23">
        <v>44469.026770833334</v>
      </c>
      <c r="F55" s="23">
        <v>44468.981030092589</v>
      </c>
      <c r="G55" s="24">
        <v>45</v>
      </c>
      <c r="I55" s="2" t="s">
        <v>19</v>
      </c>
      <c r="J55" s="2">
        <v>8.5758333333333301</v>
      </c>
      <c r="K55">
        <v>7.4780555555555503</v>
      </c>
      <c r="L55" s="2">
        <f t="shared" si="5"/>
        <v>1.0977777777777797</v>
      </c>
      <c r="X55" s="6"/>
      <c r="Z55"/>
      <c r="AC55" s="12"/>
    </row>
    <row r="56" spans="1:29" x14ac:dyDescent="0.25">
      <c r="A56" s="2">
        <v>1392879</v>
      </c>
      <c r="B56" s="2" t="s">
        <v>1</v>
      </c>
      <c r="C56" s="24" t="s">
        <v>72</v>
      </c>
      <c r="D56" s="3">
        <v>44468.605555555558</v>
      </c>
      <c r="E56" s="23">
        <v>44469.158645833333</v>
      </c>
      <c r="F56" s="23">
        <v>44469.134791666664</v>
      </c>
      <c r="G56" s="24">
        <v>94</v>
      </c>
      <c r="I56" s="2" t="s">
        <v>19</v>
      </c>
      <c r="J56" s="2">
        <v>13.2741666666666</v>
      </c>
      <c r="K56">
        <v>12.7016666666666</v>
      </c>
      <c r="L56" s="2">
        <f t="shared" si="5"/>
        <v>0.57249999999999979</v>
      </c>
      <c r="X56" s="6"/>
      <c r="Z56"/>
      <c r="AC56" s="12"/>
    </row>
    <row r="57" spans="1:29" x14ac:dyDescent="0.25">
      <c r="A57" s="2">
        <v>1392881</v>
      </c>
      <c r="B57" s="2" t="s">
        <v>1</v>
      </c>
      <c r="C57" s="24" t="s">
        <v>73</v>
      </c>
      <c r="D57" s="3">
        <v>44468.605555555558</v>
      </c>
      <c r="E57" s="23">
        <v>44477.218055555553</v>
      </c>
      <c r="F57" s="23">
        <v>44477.117951388886</v>
      </c>
      <c r="G57" s="24">
        <v>1682</v>
      </c>
      <c r="J57" s="2">
        <v>206.7</v>
      </c>
      <c r="K57">
        <v>204.29750000000001</v>
      </c>
      <c r="L57" s="2">
        <f t="shared" si="5"/>
        <v>2.402499999999975</v>
      </c>
      <c r="X57" s="6"/>
      <c r="Z57"/>
      <c r="AC57" s="12"/>
    </row>
    <row r="58" spans="1:29" x14ac:dyDescent="0.25">
      <c r="A58" s="2">
        <v>1392883</v>
      </c>
      <c r="B58" s="2" t="s">
        <v>1</v>
      </c>
      <c r="C58" s="24" t="s">
        <v>74</v>
      </c>
      <c r="D58" s="3">
        <v>44468.611111111109</v>
      </c>
      <c r="E58" s="23">
        <v>44469.019548611112</v>
      </c>
      <c r="F58" s="23">
        <v>44468.9921875</v>
      </c>
      <c r="G58" s="24">
        <v>48</v>
      </c>
      <c r="I58" s="2" t="s">
        <v>19</v>
      </c>
      <c r="J58" s="2">
        <v>9.8026388888888896</v>
      </c>
      <c r="K58">
        <v>9.1458333333333304</v>
      </c>
      <c r="L58" s="2">
        <f t="shared" si="5"/>
        <v>0.6568055555555592</v>
      </c>
      <c r="X58" s="6"/>
      <c r="Z58"/>
      <c r="AC58" s="12"/>
    </row>
    <row r="59" spans="1:29" x14ac:dyDescent="0.25">
      <c r="A59" s="2">
        <v>1392884</v>
      </c>
      <c r="B59" s="2" t="s">
        <v>1</v>
      </c>
      <c r="C59" s="24" t="s">
        <v>75</v>
      </c>
      <c r="D59" s="3">
        <v>44468.611111111109</v>
      </c>
      <c r="E59" s="23">
        <v>44469.75984953704</v>
      </c>
      <c r="F59" s="23">
        <v>44469.598993055559</v>
      </c>
      <c r="G59" s="24">
        <v>185</v>
      </c>
      <c r="J59" s="2">
        <v>27.5697222222222</v>
      </c>
      <c r="K59">
        <v>23.709166666666601</v>
      </c>
      <c r="L59" s="2">
        <f t="shared" si="5"/>
        <v>3.8605555555555995</v>
      </c>
      <c r="X59" s="6"/>
      <c r="Z59"/>
      <c r="AC59" s="12"/>
    </row>
    <row r="60" spans="1:29" x14ac:dyDescent="0.25">
      <c r="A60" s="2">
        <v>1392886</v>
      </c>
      <c r="B60" s="2" t="s">
        <v>1</v>
      </c>
      <c r="C60" s="24" t="s">
        <v>76</v>
      </c>
      <c r="D60" s="3">
        <v>44468.611111111109</v>
      </c>
      <c r="E60" s="23"/>
      <c r="F60" s="23"/>
      <c r="G60" s="24"/>
      <c r="J60" s="6" t="s">
        <v>132</v>
      </c>
      <c r="K60" t="s">
        <v>24</v>
      </c>
      <c r="L60" s="2" t="s">
        <v>24</v>
      </c>
      <c r="X60" s="6" t="s">
        <v>131</v>
      </c>
    </row>
    <row r="61" spans="1:29" x14ac:dyDescent="0.25">
      <c r="A61" s="2">
        <v>1392887</v>
      </c>
      <c r="B61" s="2" t="s">
        <v>1</v>
      </c>
      <c r="C61" s="24" t="s">
        <v>77</v>
      </c>
      <c r="D61" s="3">
        <v>44468.625</v>
      </c>
      <c r="E61" s="23"/>
      <c r="F61" s="23"/>
      <c r="G61" s="24"/>
      <c r="J61" s="6" t="s">
        <v>134</v>
      </c>
      <c r="K61" t="s">
        <v>24</v>
      </c>
      <c r="L61" s="2" t="s">
        <v>24</v>
      </c>
      <c r="X61" s="6" t="s">
        <v>133</v>
      </c>
    </row>
    <row r="62" spans="1:29" x14ac:dyDescent="0.25">
      <c r="A62" s="2">
        <v>1392889</v>
      </c>
      <c r="B62" s="2" t="s">
        <v>1</v>
      </c>
      <c r="C62" s="24" t="s">
        <v>78</v>
      </c>
      <c r="D62" s="3">
        <v>44468.625</v>
      </c>
      <c r="E62" s="23"/>
      <c r="F62" s="23">
        <v>44471.183668981481</v>
      </c>
      <c r="G62" s="24">
        <v>147</v>
      </c>
      <c r="J62" s="2" t="s">
        <v>24</v>
      </c>
      <c r="K62">
        <v>61.408055555555499</v>
      </c>
      <c r="L62" s="2" t="s">
        <v>24</v>
      </c>
      <c r="X62" s="6"/>
      <c r="Z62"/>
      <c r="AC62" s="12"/>
    </row>
    <row r="63" spans="1:29" x14ac:dyDescent="0.25">
      <c r="A63" s="2">
        <v>1392890</v>
      </c>
      <c r="B63" s="2" t="s">
        <v>1</v>
      </c>
      <c r="C63" s="24" t="s">
        <v>79</v>
      </c>
      <c r="D63" s="3">
        <v>44468.625</v>
      </c>
      <c r="E63" s="23">
        <v>44468.895868055559</v>
      </c>
      <c r="F63" s="23">
        <v>44468.873055555552</v>
      </c>
      <c r="G63" s="24">
        <v>4</v>
      </c>
      <c r="J63" s="2">
        <v>6.5008333333333299</v>
      </c>
      <c r="K63">
        <v>5.9533333333333296</v>
      </c>
      <c r="L63" s="2">
        <f>J63-K63</f>
        <v>0.54750000000000032</v>
      </c>
      <c r="X63" s="6" t="s">
        <v>80</v>
      </c>
      <c r="Z63"/>
      <c r="AC63" s="12"/>
    </row>
    <row r="64" spans="1:29" x14ac:dyDescent="0.25">
      <c r="A64" s="2">
        <v>1392892</v>
      </c>
      <c r="B64" s="2" t="s">
        <v>1</v>
      </c>
      <c r="C64" s="24" t="s">
        <v>81</v>
      </c>
      <c r="D64" s="3">
        <v>44468.669444444444</v>
      </c>
      <c r="E64" s="23">
        <v>44470.996145833335</v>
      </c>
      <c r="F64" s="23">
        <v>44470.914884259262</v>
      </c>
      <c r="G64" s="24">
        <v>147</v>
      </c>
      <c r="J64" s="2">
        <v>55.840972222222199</v>
      </c>
      <c r="K64">
        <v>53.890555555555501</v>
      </c>
      <c r="L64" s="2">
        <f>J64-K64</f>
        <v>1.9504166666666976</v>
      </c>
      <c r="X64" s="6"/>
      <c r="Z64"/>
      <c r="AC64" s="12"/>
    </row>
    <row r="65" spans="1:29" x14ac:dyDescent="0.25">
      <c r="A65" s="2">
        <v>1392893</v>
      </c>
      <c r="B65" s="2" t="s">
        <v>1</v>
      </c>
      <c r="C65" s="24" t="s">
        <v>82</v>
      </c>
      <c r="D65" s="3">
        <v>44468.669444444444</v>
      </c>
      <c r="E65" s="23">
        <v>44469.044664351852</v>
      </c>
      <c r="F65" s="23">
        <v>44468.961851851855</v>
      </c>
      <c r="G65" s="24">
        <v>31</v>
      </c>
      <c r="J65" s="2">
        <v>9.0052777777777706</v>
      </c>
      <c r="K65">
        <v>7.0177777777777699</v>
      </c>
      <c r="L65" s="2">
        <f>J65-K65</f>
        <v>1.9875000000000007</v>
      </c>
      <c r="X65" s="7"/>
      <c r="Z65"/>
      <c r="AC65" s="12"/>
    </row>
    <row r="66" spans="1:29" x14ac:dyDescent="0.25">
      <c r="A66" s="2">
        <v>1392895</v>
      </c>
      <c r="B66" s="2" t="s">
        <v>1</v>
      </c>
      <c r="C66" s="24" t="s">
        <v>83</v>
      </c>
      <c r="D66" s="3">
        <v>44468.669444444444</v>
      </c>
      <c r="E66" s="23"/>
      <c r="F66" s="23">
        <v>44471.053807870368</v>
      </c>
      <c r="G66" s="24">
        <v>504</v>
      </c>
      <c r="J66" s="2" t="s">
        <v>24</v>
      </c>
      <c r="K66">
        <v>57.224722222222198</v>
      </c>
      <c r="L66" s="2" t="s">
        <v>24</v>
      </c>
      <c r="X66" s="7"/>
      <c r="Z66"/>
      <c r="AC66" s="12"/>
    </row>
    <row r="67" spans="1:29" x14ac:dyDescent="0.25">
      <c r="A67" s="2">
        <v>1392896</v>
      </c>
      <c r="B67" s="2" t="s">
        <v>1</v>
      </c>
      <c r="C67" s="24" t="s">
        <v>84</v>
      </c>
      <c r="D67" s="3">
        <v>44468.669444444444</v>
      </c>
      <c r="E67" s="23"/>
      <c r="F67" s="23">
        <v>44468.91300925926</v>
      </c>
      <c r="G67" s="24">
        <v>10</v>
      </c>
      <c r="I67" s="2" t="s">
        <v>19</v>
      </c>
      <c r="J67" s="2" t="s">
        <v>24</v>
      </c>
      <c r="K67">
        <v>5.8455555555555501</v>
      </c>
      <c r="L67" s="2" t="s">
        <v>24</v>
      </c>
      <c r="X67" s="7"/>
      <c r="Z67"/>
      <c r="AC67" s="12"/>
    </row>
    <row r="68" spans="1:29" x14ac:dyDescent="0.25">
      <c r="A68" s="2">
        <v>1392897</v>
      </c>
      <c r="B68" s="2" t="s">
        <v>1</v>
      </c>
      <c r="C68" s="24" t="s">
        <v>85</v>
      </c>
      <c r="D68" s="3">
        <v>44468.6875</v>
      </c>
      <c r="E68" s="23">
        <v>44469.117222222223</v>
      </c>
      <c r="F68" s="23">
        <v>44469.107881944445</v>
      </c>
      <c r="G68" s="24">
        <v>157</v>
      </c>
      <c r="I68" s="2" t="s">
        <v>19</v>
      </c>
      <c r="J68" s="2">
        <v>10.313333333333301</v>
      </c>
      <c r="K68">
        <v>10.0891666666666</v>
      </c>
      <c r="L68" s="2">
        <f t="shared" ref="L68:L73" si="6">J68-K68</f>
        <v>0.22416666666670082</v>
      </c>
      <c r="X68" s="7"/>
      <c r="Z68"/>
      <c r="AC68" s="12"/>
    </row>
    <row r="69" spans="1:29" x14ac:dyDescent="0.25">
      <c r="A69" s="2">
        <v>1392898</v>
      </c>
      <c r="B69" s="2" t="s">
        <v>1</v>
      </c>
      <c r="C69" s="24" t="s">
        <v>86</v>
      </c>
      <c r="D69" s="3">
        <v>44468.6875</v>
      </c>
      <c r="E69" s="23">
        <v>44469.028425925928</v>
      </c>
      <c r="F69" s="23">
        <v>44468.977002314816</v>
      </c>
      <c r="G69" s="24">
        <v>37</v>
      </c>
      <c r="I69" s="2" t="s">
        <v>19</v>
      </c>
      <c r="J69" s="2">
        <v>8.1822222222222205</v>
      </c>
      <c r="K69">
        <v>6.9480555555555501</v>
      </c>
      <c r="L69" s="2">
        <f t="shared" si="6"/>
        <v>1.2341666666666704</v>
      </c>
      <c r="X69" s="7"/>
      <c r="Z69"/>
      <c r="AC69" s="12"/>
    </row>
    <row r="70" spans="1:29" s="8" customFormat="1" x14ac:dyDescent="0.25">
      <c r="E70" s="11"/>
      <c r="F70" s="11"/>
      <c r="X70" s="9"/>
      <c r="AA70" s="10"/>
    </row>
    <row r="71" spans="1:29" x14ac:dyDescent="0.25">
      <c r="A71" s="2">
        <v>1392804</v>
      </c>
      <c r="B71" s="2" t="s">
        <v>88</v>
      </c>
      <c r="C71" s="24" t="s">
        <v>87</v>
      </c>
      <c r="D71" s="3">
        <v>44460.645833333336</v>
      </c>
      <c r="E71" s="23">
        <v>44461.621331018519</v>
      </c>
      <c r="F71" s="23">
        <v>44461.427129629628</v>
      </c>
      <c r="G71" s="24">
        <v>154</v>
      </c>
      <c r="H71" s="2" t="s">
        <v>10</v>
      </c>
      <c r="J71" s="2">
        <v>23.4</v>
      </c>
      <c r="K71">
        <v>18.751111111111101</v>
      </c>
      <c r="L71">
        <f t="shared" si="6"/>
        <v>4.648888888888898</v>
      </c>
      <c r="M71" s="13" t="s">
        <v>106</v>
      </c>
      <c r="N71" s="2">
        <f>MAX(J71:J139)</f>
        <v>41.1</v>
      </c>
      <c r="O71" s="24">
        <f>MAX(K71:K139)</f>
        <v>303.56638888888801</v>
      </c>
      <c r="X71" s="7"/>
      <c r="Y71"/>
    </row>
    <row r="72" spans="1:29" x14ac:dyDescent="0.25">
      <c r="A72" s="2">
        <v>1392820</v>
      </c>
      <c r="B72" s="2" t="s">
        <v>88</v>
      </c>
      <c r="C72" s="24" t="s">
        <v>90</v>
      </c>
      <c r="D72" s="3">
        <v>44460.729166666664</v>
      </c>
      <c r="E72" s="23">
        <v>44462.443229166667</v>
      </c>
      <c r="F72" s="23">
        <v>44461.831111111111</v>
      </c>
      <c r="G72" s="24">
        <v>168</v>
      </c>
      <c r="J72" s="2">
        <v>41.1</v>
      </c>
      <c r="K72">
        <v>26.446666666666601</v>
      </c>
      <c r="L72">
        <f t="shared" si="6"/>
        <v>14.6533333333334</v>
      </c>
      <c r="M72" s="13" t="s">
        <v>107</v>
      </c>
      <c r="N72" s="2">
        <f>MIN(J71:J139)</f>
        <v>7.39</v>
      </c>
      <c r="O72" s="24">
        <f>MIN(K71:K139)</f>
        <v>5.0333333333333297</v>
      </c>
      <c r="X72" s="7"/>
      <c r="Y72"/>
    </row>
    <row r="73" spans="1:29" x14ac:dyDescent="0.25">
      <c r="A73" s="2">
        <v>1392835</v>
      </c>
      <c r="B73" s="2" t="s">
        <v>88</v>
      </c>
      <c r="C73" s="24" t="s">
        <v>91</v>
      </c>
      <c r="D73" s="3">
        <v>44462.65625</v>
      </c>
      <c r="E73" s="23">
        <v>44462.964178240742</v>
      </c>
      <c r="F73" s="23">
        <v>44462.865972222222</v>
      </c>
      <c r="G73" s="24">
        <v>45</v>
      </c>
      <c r="H73" s="2" t="s">
        <v>10</v>
      </c>
      <c r="J73" s="2">
        <v>7.39</v>
      </c>
      <c r="K73" s="14">
        <v>5.0333333333333297</v>
      </c>
      <c r="L73">
        <f t="shared" si="6"/>
        <v>2.35666666666667</v>
      </c>
      <c r="M73" s="13" t="s">
        <v>108</v>
      </c>
      <c r="N73" s="2">
        <f>MEDIAN(J71:J139)</f>
        <v>23.4</v>
      </c>
      <c r="O73" s="24">
        <f>MEDIAN(K71:K139)</f>
        <v>22.598888888888851</v>
      </c>
      <c r="X73" s="7"/>
      <c r="Y73"/>
      <c r="AC73" s="11"/>
    </row>
    <row r="74" spans="1:29" x14ac:dyDescent="0.25">
      <c r="A74" s="2">
        <v>1392840</v>
      </c>
      <c r="B74" s="2" t="s">
        <v>88</v>
      </c>
      <c r="C74" s="24" t="s">
        <v>92</v>
      </c>
      <c r="D74" s="3">
        <v>44462.679166666669</v>
      </c>
      <c r="E74" s="23"/>
      <c r="F74" s="23">
        <v>44475.327766203707</v>
      </c>
      <c r="G74" s="24">
        <v>380</v>
      </c>
      <c r="J74" s="2" t="s">
        <v>24</v>
      </c>
      <c r="K74">
        <v>303.56638888888801</v>
      </c>
      <c r="L74" t="s">
        <v>24</v>
      </c>
      <c r="M74" s="13" t="s">
        <v>110</v>
      </c>
      <c r="N74" s="2">
        <f>AVERAGE(J71:J139)</f>
        <v>23.963333333333335</v>
      </c>
      <c r="O74" s="24">
        <f>AVERAGE(K71:K139)</f>
        <v>88.449374999999762</v>
      </c>
      <c r="X74" s="7" t="s">
        <v>93</v>
      </c>
      <c r="Y74"/>
    </row>
    <row r="75" spans="1:29" s="8" customFormat="1" x14ac:dyDescent="0.25">
      <c r="E75" s="11"/>
      <c r="M75" s="13" t="s">
        <v>111</v>
      </c>
      <c r="N75" s="2">
        <f>STDEV(J71:J139)</f>
        <v>16.862058988549805</v>
      </c>
      <c r="O75" s="24">
        <f>STDEV(K71:K139)</f>
        <v>143.6845497395837</v>
      </c>
      <c r="P75" s="2"/>
      <c r="Q75" s="2"/>
      <c r="R75" s="2"/>
      <c r="S75" s="2"/>
      <c r="T75" s="2"/>
      <c r="U75" s="2"/>
      <c r="V75" s="2"/>
      <c r="W75" s="2"/>
      <c r="X75" s="9"/>
      <c r="AA75" s="10"/>
      <c r="AB75" s="10"/>
    </row>
    <row r="76" spans="1:2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3" t="s">
        <v>112</v>
      </c>
      <c r="N76" s="2">
        <f>COUNT(J71:J139)</f>
        <v>3</v>
      </c>
      <c r="O76" s="24">
        <f>COUNT(K71:K139)</f>
        <v>4</v>
      </c>
      <c r="X76" s="7"/>
      <c r="AC76" s="4"/>
    </row>
    <row r="77" spans="1:29" x14ac:dyDescent="0.25">
      <c r="A77" s="2">
        <v>1392812</v>
      </c>
      <c r="B77" s="2" t="s">
        <v>10</v>
      </c>
      <c r="X77" t="s">
        <v>89</v>
      </c>
    </row>
    <row r="78" spans="1:29" x14ac:dyDescent="0.25">
      <c r="A78" s="2">
        <v>1392802</v>
      </c>
      <c r="B78" s="2" t="s">
        <v>10</v>
      </c>
      <c r="X78"/>
    </row>
    <row r="79" spans="1:29" x14ac:dyDescent="0.25">
      <c r="A79" s="2">
        <v>1392807</v>
      </c>
      <c r="B79" s="2" t="s">
        <v>10</v>
      </c>
      <c r="X79"/>
    </row>
    <row r="80" spans="1:29" x14ac:dyDescent="0.25">
      <c r="A80" s="2">
        <v>1392808</v>
      </c>
      <c r="B80" s="2" t="s">
        <v>10</v>
      </c>
      <c r="X80"/>
      <c r="AC80" s="4"/>
    </row>
    <row r="81" spans="1:29" x14ac:dyDescent="0.25">
      <c r="A81" s="2">
        <v>1392811</v>
      </c>
      <c r="B81" s="2" t="s">
        <v>10</v>
      </c>
      <c r="X81"/>
    </row>
    <row r="82" spans="1:29" x14ac:dyDescent="0.25">
      <c r="A82" s="2">
        <v>1392813</v>
      </c>
      <c r="B82" s="2" t="s">
        <v>10</v>
      </c>
      <c r="X82"/>
    </row>
    <row r="83" spans="1:29" x14ac:dyDescent="0.25">
      <c r="A83" s="2">
        <v>1392814</v>
      </c>
      <c r="B83" s="2" t="s">
        <v>10</v>
      </c>
      <c r="X83"/>
      <c r="AC83" s="4"/>
    </row>
    <row r="84" spans="1:29" x14ac:dyDescent="0.25">
      <c r="A84" s="2">
        <v>1392815</v>
      </c>
      <c r="B84" s="2" t="s">
        <v>10</v>
      </c>
      <c r="X84"/>
    </row>
    <row r="85" spans="1:29" x14ac:dyDescent="0.25">
      <c r="A85" s="2">
        <v>1392818</v>
      </c>
      <c r="B85" s="2" t="s">
        <v>115</v>
      </c>
      <c r="X85"/>
    </row>
    <row r="86" spans="1:29" x14ac:dyDescent="0.25">
      <c r="A86" s="2">
        <v>1392822</v>
      </c>
      <c r="B86" s="2" t="s">
        <v>10</v>
      </c>
      <c r="X86" t="s">
        <v>116</v>
      </c>
      <c r="AC86" s="4"/>
    </row>
    <row r="87" spans="1:29" x14ac:dyDescent="0.25">
      <c r="A87" s="2">
        <v>1392824</v>
      </c>
      <c r="B87" s="2" t="s">
        <v>10</v>
      </c>
      <c r="X87"/>
    </row>
    <row r="88" spans="1:29" x14ac:dyDescent="0.25">
      <c r="A88" s="2">
        <v>1392848</v>
      </c>
      <c r="B88" s="2" t="s">
        <v>10</v>
      </c>
      <c r="X88"/>
    </row>
    <row r="89" spans="1:29" x14ac:dyDescent="0.25">
      <c r="A89" s="2">
        <v>1392864</v>
      </c>
      <c r="B89" s="2" t="s">
        <v>10</v>
      </c>
      <c r="X89"/>
      <c r="AC89" s="4"/>
    </row>
    <row r="90" spans="1:29" x14ac:dyDescent="0.25">
      <c r="A90" s="2">
        <v>1392866</v>
      </c>
      <c r="B90" s="2" t="s">
        <v>10</v>
      </c>
      <c r="X90"/>
    </row>
    <row r="91" spans="1:29" x14ac:dyDescent="0.25">
      <c r="A91" s="2">
        <v>1392869</v>
      </c>
      <c r="B91" s="2" t="s">
        <v>115</v>
      </c>
      <c r="X91"/>
    </row>
    <row r="92" spans="1:29" x14ac:dyDescent="0.25">
      <c r="A92" s="2">
        <v>1392870</v>
      </c>
      <c r="B92" s="2" t="s">
        <v>10</v>
      </c>
      <c r="X92" t="s">
        <v>117</v>
      </c>
      <c r="AC92" s="4"/>
    </row>
    <row r="93" spans="1:29" x14ac:dyDescent="0.25">
      <c r="A93" s="2">
        <v>1392874</v>
      </c>
      <c r="B93" s="2" t="s">
        <v>10</v>
      </c>
      <c r="X93"/>
    </row>
    <row r="94" spans="1:29" x14ac:dyDescent="0.25">
      <c r="A94" s="2">
        <v>1392875</v>
      </c>
      <c r="B94" s="2" t="s">
        <v>10</v>
      </c>
      <c r="X94"/>
    </row>
    <row r="95" spans="1:29" x14ac:dyDescent="0.25">
      <c r="A95" s="2">
        <v>1392878</v>
      </c>
      <c r="B95" s="2" t="s">
        <v>10</v>
      </c>
      <c r="X95"/>
      <c r="AC95" s="4"/>
    </row>
    <row r="96" spans="1:29" x14ac:dyDescent="0.25">
      <c r="A96" s="2">
        <v>1392880</v>
      </c>
      <c r="B96" s="2" t="s">
        <v>115</v>
      </c>
      <c r="X96"/>
    </row>
    <row r="97" spans="1:29" x14ac:dyDescent="0.25">
      <c r="A97" s="2">
        <v>1392882</v>
      </c>
      <c r="B97" s="2" t="s">
        <v>10</v>
      </c>
      <c r="X97" t="s">
        <v>118</v>
      </c>
    </row>
    <row r="98" spans="1:29" x14ac:dyDescent="0.25">
      <c r="A98" s="2">
        <v>1392885</v>
      </c>
      <c r="B98" s="2" t="s">
        <v>115</v>
      </c>
      <c r="X98"/>
      <c r="AC98" s="4"/>
    </row>
    <row r="99" spans="1:29" x14ac:dyDescent="0.25">
      <c r="A99" s="2">
        <v>1392888</v>
      </c>
      <c r="B99" s="2" t="s">
        <v>10</v>
      </c>
      <c r="X99" t="s">
        <v>119</v>
      </c>
    </row>
    <row r="100" spans="1:29" x14ac:dyDescent="0.25">
      <c r="A100" s="2">
        <v>1392891</v>
      </c>
      <c r="B100" s="2" t="s">
        <v>10</v>
      </c>
      <c r="X100"/>
    </row>
    <row r="101" spans="1:29" x14ac:dyDescent="0.25">
      <c r="A101" s="2">
        <v>1392894</v>
      </c>
      <c r="B101" s="2" t="s">
        <v>10</v>
      </c>
      <c r="X101"/>
      <c r="AC101" s="4"/>
    </row>
    <row r="102" spans="1:29" x14ac:dyDescent="0.25">
      <c r="A102" s="2">
        <v>1392899</v>
      </c>
      <c r="B102" s="2" t="s">
        <v>10</v>
      </c>
      <c r="X102"/>
    </row>
    <row r="103" spans="1:29" x14ac:dyDescent="0.25">
      <c r="A103" s="2">
        <v>1392900</v>
      </c>
      <c r="B103" s="2" t="s">
        <v>10</v>
      </c>
      <c r="X103"/>
    </row>
    <row r="104" spans="1:29" x14ac:dyDescent="0.25">
      <c r="X104"/>
      <c r="AC104" s="4"/>
    </row>
    <row r="105" spans="1:29" x14ac:dyDescent="0.25">
      <c r="X105"/>
    </row>
    <row r="106" spans="1:29" x14ac:dyDescent="0.25">
      <c r="X106" s="7"/>
    </row>
    <row r="107" spans="1:29" x14ac:dyDescent="0.25">
      <c r="X107" s="7"/>
      <c r="AC107" s="4"/>
    </row>
    <row r="108" spans="1:29" x14ac:dyDescent="0.25">
      <c r="X108" s="7"/>
    </row>
    <row r="110" spans="1:29" x14ac:dyDescent="0.25">
      <c r="AC110" s="4"/>
    </row>
    <row r="113" spans="29:29" x14ac:dyDescent="0.25">
      <c r="AC113" s="4"/>
    </row>
    <row r="116" spans="29:29" x14ac:dyDescent="0.25">
      <c r="AC116" s="4"/>
    </row>
    <row r="119" spans="29:29" x14ac:dyDescent="0.25">
      <c r="AC119" s="4"/>
    </row>
    <row r="122" spans="29:29" x14ac:dyDescent="0.25">
      <c r="AC122" s="4"/>
    </row>
    <row r="125" spans="29:29" x14ac:dyDescent="0.25">
      <c r="AC125" s="4"/>
    </row>
    <row r="128" spans="29:29" x14ac:dyDescent="0.25">
      <c r="AC128" s="4"/>
    </row>
    <row r="131" spans="29:29" x14ac:dyDescent="0.25">
      <c r="AC131" s="4"/>
    </row>
    <row r="134" spans="29:29" x14ac:dyDescent="0.25">
      <c r="AC134" s="4"/>
    </row>
    <row r="137" spans="29:29" x14ac:dyDescent="0.25">
      <c r="AC137" s="4"/>
    </row>
    <row r="140" spans="29:29" x14ac:dyDescent="0.25">
      <c r="AC140" s="4"/>
    </row>
    <row r="143" spans="29:29" x14ac:dyDescent="0.25">
      <c r="AC143" s="4"/>
    </row>
    <row r="146" spans="29:29" x14ac:dyDescent="0.25">
      <c r="AC146" s="4"/>
    </row>
    <row r="149" spans="29:29" x14ac:dyDescent="0.25">
      <c r="AC149" s="4"/>
    </row>
    <row r="152" spans="29:29" x14ac:dyDescent="0.25">
      <c r="AC152" s="4"/>
    </row>
    <row r="155" spans="29:29" x14ac:dyDescent="0.25">
      <c r="AC155" s="4"/>
    </row>
    <row r="158" spans="29:29" x14ac:dyDescent="0.25">
      <c r="AC158" s="4"/>
    </row>
    <row r="161" spans="29:29" x14ac:dyDescent="0.25">
      <c r="AC161" s="4"/>
    </row>
    <row r="164" spans="29:29" x14ac:dyDescent="0.25">
      <c r="AC164" s="4"/>
    </row>
    <row r="167" spans="29:29" x14ac:dyDescent="0.25">
      <c r="AC167" s="4"/>
    </row>
    <row r="170" spans="29:29" x14ac:dyDescent="0.25">
      <c r="AC170" s="4"/>
    </row>
    <row r="173" spans="29:29" x14ac:dyDescent="0.25">
      <c r="AC173" s="4"/>
    </row>
    <row r="176" spans="29:29" x14ac:dyDescent="0.25">
      <c r="AC176" s="4"/>
    </row>
    <row r="179" spans="29:29" x14ac:dyDescent="0.25">
      <c r="AC179" s="4"/>
    </row>
    <row r="182" spans="29:29" x14ac:dyDescent="0.25">
      <c r="AC182" s="4"/>
    </row>
    <row r="185" spans="29:29" x14ac:dyDescent="0.25">
      <c r="AC185" s="4"/>
    </row>
    <row r="188" spans="29:29" x14ac:dyDescent="0.25">
      <c r="AC188" s="4"/>
    </row>
    <row r="191" spans="29:29" x14ac:dyDescent="0.25">
      <c r="AC191" s="4"/>
    </row>
    <row r="194" spans="29:29" x14ac:dyDescent="0.25">
      <c r="AC194" s="4"/>
    </row>
    <row r="197" spans="29:29" x14ac:dyDescent="0.25">
      <c r="AC197" s="4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Endotherm_pred_list_2021_April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Michael</dc:creator>
  <cp:lastModifiedBy>Lawrence, Michael</cp:lastModifiedBy>
  <dcterms:created xsi:type="dcterms:W3CDTF">2022-04-25T17:27:31Z</dcterms:created>
  <dcterms:modified xsi:type="dcterms:W3CDTF">2023-01-06T16:56:15Z</dcterms:modified>
</cp:coreProperties>
</file>