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bastians/Desktop/UNIVERSITY/4th Year/FIT3162 - DataSci Project 2/Project Files/fit3164_ds16/Datasets/Clean Datasets/"/>
    </mc:Choice>
  </mc:AlternateContent>
  <xr:revisionPtr revIDLastSave="0" documentId="13_ncr:1_{3174EF9C-86D2-7F4E-871D-A29E2517A1C6}" xr6:coauthVersionLast="47" xr6:coauthVersionMax="47" xr10:uidLastSave="{00000000-0000-0000-0000-000000000000}"/>
  <bookViews>
    <workbookView xWindow="14820" yWindow="760" windowWidth="15420" windowHeight="18880" activeTab="1" xr2:uid="{098F720F-25B9-9446-AFA1-D74E3F2E4D4E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J21" i="2"/>
  <c r="K21" i="2"/>
  <c r="B22" i="2"/>
  <c r="H22" i="2"/>
  <c r="I22" i="2"/>
  <c r="J22" i="2"/>
  <c r="F23" i="2"/>
  <c r="G23" i="2"/>
  <c r="H23" i="2"/>
  <c r="D24" i="2"/>
  <c r="E24" i="2"/>
  <c r="F24" i="2"/>
  <c r="B25" i="2"/>
  <c r="C25" i="2"/>
  <c r="D25" i="2"/>
  <c r="I25" i="2"/>
  <c r="K25" i="2"/>
  <c r="B26" i="2"/>
  <c r="H26" i="2"/>
  <c r="I26" i="2"/>
  <c r="J26" i="2"/>
  <c r="F27" i="2"/>
  <c r="G27" i="2"/>
  <c r="H27" i="2"/>
  <c r="D28" i="2"/>
  <c r="E28" i="2"/>
  <c r="F28" i="2"/>
  <c r="B29" i="2"/>
  <c r="C29" i="2"/>
  <c r="D29" i="2"/>
  <c r="J29" i="2"/>
  <c r="K29" i="2"/>
  <c r="B30" i="2"/>
  <c r="H30" i="2"/>
  <c r="I30" i="2"/>
  <c r="J30" i="2"/>
  <c r="F31" i="2"/>
  <c r="G31" i="2"/>
  <c r="H31" i="2"/>
  <c r="D32" i="2"/>
  <c r="E32" i="2"/>
  <c r="F32" i="2"/>
  <c r="B33" i="2"/>
  <c r="C33" i="2"/>
  <c r="D33" i="2"/>
  <c r="J33" i="2"/>
  <c r="K33" i="2"/>
  <c r="B34" i="2"/>
  <c r="H34" i="2"/>
  <c r="I34" i="2"/>
  <c r="J34" i="2"/>
  <c r="F35" i="2"/>
  <c r="G35" i="2"/>
  <c r="H35" i="2"/>
  <c r="D36" i="2"/>
  <c r="E36" i="2"/>
  <c r="F36" i="2"/>
  <c r="B37" i="2"/>
  <c r="C37" i="2"/>
  <c r="D37" i="2"/>
  <c r="J37" i="2"/>
  <c r="K37" i="2"/>
  <c r="B38" i="2"/>
  <c r="H38" i="2"/>
  <c r="I38" i="2"/>
  <c r="J38" i="2"/>
  <c r="F39" i="2"/>
  <c r="G39" i="2"/>
  <c r="H39" i="2"/>
  <c r="D40" i="2"/>
  <c r="E40" i="2"/>
  <c r="F40" i="2"/>
  <c r="B41" i="2"/>
  <c r="C41" i="2"/>
  <c r="D41" i="2"/>
  <c r="J41" i="2"/>
  <c r="K41" i="2"/>
  <c r="B42" i="2"/>
  <c r="H42" i="2"/>
  <c r="I42" i="2"/>
  <c r="J42" i="2"/>
  <c r="F43" i="2"/>
  <c r="G43" i="2"/>
  <c r="H43" i="2"/>
  <c r="D44" i="2"/>
  <c r="E44" i="2"/>
  <c r="F44" i="2"/>
  <c r="B45" i="2"/>
  <c r="C45" i="2"/>
  <c r="D45" i="2"/>
  <c r="J45" i="2"/>
  <c r="K45" i="2"/>
  <c r="B46" i="2"/>
  <c r="H46" i="2"/>
  <c r="I46" i="2"/>
  <c r="J46" i="2"/>
  <c r="F47" i="2"/>
  <c r="G47" i="2"/>
  <c r="H47" i="2"/>
  <c r="C2" i="2"/>
  <c r="D2" i="2"/>
  <c r="E2" i="2"/>
  <c r="F2" i="2"/>
  <c r="G2" i="2"/>
  <c r="H2" i="2"/>
  <c r="I2" i="2"/>
  <c r="J2" i="2"/>
  <c r="K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K47" i="1"/>
  <c r="K47" i="2" s="1"/>
  <c r="J47" i="1"/>
  <c r="J47" i="2" s="1"/>
  <c r="I47" i="1"/>
  <c r="I47" i="2" s="1"/>
  <c r="H47" i="1"/>
  <c r="G47" i="1"/>
  <c r="F47" i="1"/>
  <c r="E47" i="1"/>
  <c r="E47" i="2" s="1"/>
  <c r="D47" i="1"/>
  <c r="D47" i="2" s="1"/>
  <c r="C47" i="1"/>
  <c r="C47" i="2" s="1"/>
  <c r="B47" i="1"/>
  <c r="B47" i="2" s="1"/>
  <c r="K46" i="1"/>
  <c r="K46" i="2" s="1"/>
  <c r="J46" i="1"/>
  <c r="I46" i="1"/>
  <c r="H46" i="1"/>
  <c r="G46" i="1"/>
  <c r="G46" i="2" s="1"/>
  <c r="F46" i="1"/>
  <c r="F46" i="2" s="1"/>
  <c r="E46" i="1"/>
  <c r="E46" i="2" s="1"/>
  <c r="D46" i="1"/>
  <c r="D46" i="2" s="1"/>
  <c r="C46" i="1"/>
  <c r="C46" i="2" s="1"/>
  <c r="B46" i="1"/>
  <c r="K45" i="1"/>
  <c r="J45" i="1"/>
  <c r="I45" i="1"/>
  <c r="I45" i="2" s="1"/>
  <c r="H45" i="1"/>
  <c r="H45" i="2" s="1"/>
  <c r="G45" i="1"/>
  <c r="G45" i="2" s="1"/>
  <c r="F45" i="1"/>
  <c r="F45" i="2" s="1"/>
  <c r="E45" i="1"/>
  <c r="E45" i="2" s="1"/>
  <c r="D45" i="1"/>
  <c r="C45" i="1"/>
  <c r="B45" i="1"/>
  <c r="K44" i="1"/>
  <c r="K44" i="2" s="1"/>
  <c r="J44" i="1"/>
  <c r="J44" i="2" s="1"/>
  <c r="I44" i="1"/>
  <c r="I44" i="2" s="1"/>
  <c r="H44" i="1"/>
  <c r="H44" i="2" s="1"/>
  <c r="G44" i="1"/>
  <c r="G44" i="2" s="1"/>
  <c r="F44" i="1"/>
  <c r="E44" i="1"/>
  <c r="D44" i="1"/>
  <c r="C44" i="1"/>
  <c r="C44" i="2" s="1"/>
  <c r="B44" i="1"/>
  <c r="B44" i="2" s="1"/>
  <c r="K43" i="1"/>
  <c r="K43" i="2" s="1"/>
  <c r="J43" i="1"/>
  <c r="J43" i="2" s="1"/>
  <c r="I43" i="1"/>
  <c r="I43" i="2" s="1"/>
  <c r="H43" i="1"/>
  <c r="G43" i="1"/>
  <c r="F43" i="1"/>
  <c r="E43" i="1"/>
  <c r="E43" i="2" s="1"/>
  <c r="D43" i="1"/>
  <c r="D43" i="2" s="1"/>
  <c r="C43" i="1"/>
  <c r="C43" i="2" s="1"/>
  <c r="B43" i="1"/>
  <c r="B43" i="2" s="1"/>
  <c r="K42" i="1"/>
  <c r="K42" i="2" s="1"/>
  <c r="J42" i="1"/>
  <c r="I42" i="1"/>
  <c r="H42" i="1"/>
  <c r="G42" i="1"/>
  <c r="G42" i="2" s="1"/>
  <c r="F42" i="1"/>
  <c r="F42" i="2" s="1"/>
  <c r="E42" i="1"/>
  <c r="E42" i="2" s="1"/>
  <c r="D42" i="1"/>
  <c r="D42" i="2" s="1"/>
  <c r="C42" i="1"/>
  <c r="C42" i="2" s="1"/>
  <c r="B42" i="1"/>
  <c r="J41" i="1"/>
  <c r="K41" i="1"/>
  <c r="I41" i="1"/>
  <c r="I41" i="2" s="1"/>
  <c r="H41" i="1"/>
  <c r="H41" i="2" s="1"/>
  <c r="G41" i="1"/>
  <c r="G41" i="2" s="1"/>
  <c r="F41" i="1"/>
  <c r="F41" i="2" s="1"/>
  <c r="E41" i="1"/>
  <c r="E41" i="2" s="1"/>
  <c r="D41" i="1"/>
  <c r="C41" i="1"/>
  <c r="B41" i="1"/>
  <c r="K40" i="1"/>
  <c r="K40" i="2" s="1"/>
  <c r="J40" i="1"/>
  <c r="J40" i="2" s="1"/>
  <c r="I40" i="1"/>
  <c r="I40" i="2" s="1"/>
  <c r="H40" i="1"/>
  <c r="H40" i="2" s="1"/>
  <c r="G40" i="1"/>
  <c r="G40" i="2" s="1"/>
  <c r="F40" i="1"/>
  <c r="E40" i="1"/>
  <c r="D40" i="1"/>
  <c r="C40" i="1"/>
  <c r="C40" i="2" s="1"/>
  <c r="B40" i="1"/>
  <c r="B40" i="2" s="1"/>
  <c r="K39" i="1"/>
  <c r="K39" i="2" s="1"/>
  <c r="J39" i="1"/>
  <c r="J39" i="2" s="1"/>
  <c r="I39" i="1"/>
  <c r="I39" i="2" s="1"/>
  <c r="H39" i="1"/>
  <c r="G39" i="1"/>
  <c r="F39" i="1"/>
  <c r="E39" i="1"/>
  <c r="E39" i="2" s="1"/>
  <c r="D39" i="1"/>
  <c r="D39" i="2" s="1"/>
  <c r="C39" i="1"/>
  <c r="C39" i="2" s="1"/>
  <c r="B39" i="1"/>
  <c r="B39" i="2" s="1"/>
  <c r="K38" i="1"/>
  <c r="K38" i="2" s="1"/>
  <c r="J38" i="1"/>
  <c r="I38" i="1"/>
  <c r="H38" i="1"/>
  <c r="G38" i="1"/>
  <c r="G38" i="2" s="1"/>
  <c r="F38" i="1"/>
  <c r="F38" i="2" s="1"/>
  <c r="E38" i="1"/>
  <c r="E38" i="2" s="1"/>
  <c r="D38" i="1"/>
  <c r="D38" i="2" s="1"/>
  <c r="C38" i="1"/>
  <c r="C38" i="2" s="1"/>
  <c r="B38" i="1"/>
  <c r="K37" i="1"/>
  <c r="J37" i="1"/>
  <c r="I37" i="1"/>
  <c r="I37" i="2" s="1"/>
  <c r="H37" i="1"/>
  <c r="H37" i="2" s="1"/>
  <c r="G37" i="1"/>
  <c r="G37" i="2" s="1"/>
  <c r="F37" i="1"/>
  <c r="F37" i="2" s="1"/>
  <c r="E37" i="1"/>
  <c r="E37" i="2" s="1"/>
  <c r="D37" i="1"/>
  <c r="C37" i="1"/>
  <c r="B37" i="1"/>
  <c r="K36" i="1"/>
  <c r="K36" i="2" s="1"/>
  <c r="J36" i="1"/>
  <c r="J36" i="2" s="1"/>
  <c r="I36" i="1"/>
  <c r="I36" i="2" s="1"/>
  <c r="H36" i="1"/>
  <c r="H36" i="2" s="1"/>
  <c r="G36" i="1"/>
  <c r="G36" i="2" s="1"/>
  <c r="F36" i="1"/>
  <c r="E36" i="1"/>
  <c r="D36" i="1"/>
  <c r="C36" i="1"/>
  <c r="C36" i="2" s="1"/>
  <c r="B36" i="1"/>
  <c r="B36" i="2" s="1"/>
  <c r="K35" i="1"/>
  <c r="K35" i="2" s="1"/>
  <c r="J35" i="1"/>
  <c r="J35" i="2" s="1"/>
  <c r="I35" i="1"/>
  <c r="I35" i="2" s="1"/>
  <c r="H35" i="1"/>
  <c r="G35" i="1"/>
  <c r="F35" i="1"/>
  <c r="E35" i="1"/>
  <c r="E35" i="2" s="1"/>
  <c r="D35" i="1"/>
  <c r="D35" i="2" s="1"/>
  <c r="C35" i="1"/>
  <c r="C35" i="2" s="1"/>
  <c r="B35" i="1"/>
  <c r="B35" i="2" s="1"/>
  <c r="K34" i="1"/>
  <c r="K34" i="2" s="1"/>
  <c r="J34" i="1"/>
  <c r="I34" i="1"/>
  <c r="H34" i="1"/>
  <c r="G34" i="1"/>
  <c r="G34" i="2" s="1"/>
  <c r="F34" i="1"/>
  <c r="F34" i="2" s="1"/>
  <c r="E34" i="1"/>
  <c r="E34" i="2" s="1"/>
  <c r="D34" i="1"/>
  <c r="D34" i="2" s="1"/>
  <c r="C34" i="1"/>
  <c r="C34" i="2" s="1"/>
  <c r="B34" i="1"/>
  <c r="K33" i="1"/>
  <c r="J33" i="1"/>
  <c r="I33" i="1"/>
  <c r="I33" i="2" s="1"/>
  <c r="H33" i="1"/>
  <c r="H33" i="2" s="1"/>
  <c r="G33" i="1"/>
  <c r="G33" i="2" s="1"/>
  <c r="F33" i="1"/>
  <c r="F33" i="2" s="1"/>
  <c r="E33" i="1"/>
  <c r="E33" i="2" s="1"/>
  <c r="D33" i="1"/>
  <c r="C33" i="1"/>
  <c r="B33" i="1"/>
  <c r="K32" i="1"/>
  <c r="K32" i="2" s="1"/>
  <c r="J32" i="1"/>
  <c r="J32" i="2" s="1"/>
  <c r="I32" i="1"/>
  <c r="I32" i="2" s="1"/>
  <c r="H32" i="1"/>
  <c r="H32" i="2" s="1"/>
  <c r="G32" i="1"/>
  <c r="G32" i="2" s="1"/>
  <c r="F32" i="1"/>
  <c r="E32" i="1"/>
  <c r="D32" i="1"/>
  <c r="C32" i="1"/>
  <c r="C32" i="2" s="1"/>
  <c r="B32" i="1"/>
  <c r="B32" i="2" s="1"/>
  <c r="K31" i="1"/>
  <c r="K31" i="2" s="1"/>
  <c r="J31" i="1"/>
  <c r="J31" i="2" s="1"/>
  <c r="I31" i="1"/>
  <c r="I31" i="2" s="1"/>
  <c r="H31" i="1"/>
  <c r="D31" i="1"/>
  <c r="D31" i="2" s="1"/>
  <c r="G31" i="1"/>
  <c r="F31" i="1"/>
  <c r="E31" i="1"/>
  <c r="E31" i="2" s="1"/>
  <c r="C31" i="1"/>
  <c r="C31" i="2" s="1"/>
  <c r="B31" i="1"/>
  <c r="B31" i="2" s="1"/>
  <c r="K30" i="1"/>
  <c r="K30" i="2" s="1"/>
  <c r="J30" i="1"/>
  <c r="I30" i="1"/>
  <c r="H30" i="1"/>
  <c r="G30" i="1"/>
  <c r="G30" i="2" s="1"/>
  <c r="F30" i="1"/>
  <c r="F30" i="2" s="1"/>
  <c r="E30" i="1"/>
  <c r="E30" i="2" s="1"/>
  <c r="D30" i="1"/>
  <c r="D30" i="2" s="1"/>
  <c r="C30" i="1"/>
  <c r="C30" i="2" s="1"/>
  <c r="B30" i="1"/>
  <c r="K29" i="1"/>
  <c r="J29" i="1"/>
  <c r="I29" i="1"/>
  <c r="I29" i="2" s="1"/>
  <c r="H29" i="1"/>
  <c r="H29" i="2" s="1"/>
  <c r="G29" i="1"/>
  <c r="G29" i="2" s="1"/>
  <c r="F29" i="1"/>
  <c r="F29" i="2" s="1"/>
  <c r="E29" i="1"/>
  <c r="E29" i="2" s="1"/>
  <c r="D29" i="1"/>
  <c r="C29" i="1"/>
  <c r="B29" i="1"/>
  <c r="K28" i="1"/>
  <c r="K28" i="2" s="1"/>
  <c r="J28" i="1"/>
  <c r="J28" i="2" s="1"/>
  <c r="I28" i="1"/>
  <c r="I28" i="2" s="1"/>
  <c r="H28" i="1"/>
  <c r="H28" i="2" s="1"/>
  <c r="G28" i="1"/>
  <c r="G28" i="2" s="1"/>
  <c r="F28" i="1"/>
  <c r="E28" i="1"/>
  <c r="D28" i="1"/>
  <c r="C28" i="1"/>
  <c r="C28" i="2" s="1"/>
  <c r="B28" i="1"/>
  <c r="B28" i="2" s="1"/>
  <c r="K27" i="1"/>
  <c r="K27" i="2" s="1"/>
  <c r="J27" i="1"/>
  <c r="J27" i="2" s="1"/>
  <c r="I27" i="1"/>
  <c r="I27" i="2" s="1"/>
  <c r="H27" i="1"/>
  <c r="G27" i="1"/>
  <c r="F27" i="1"/>
  <c r="E27" i="1"/>
  <c r="E27" i="2" s="1"/>
  <c r="D27" i="1"/>
  <c r="D27" i="2" s="1"/>
  <c r="C27" i="1"/>
  <c r="C27" i="2" s="1"/>
  <c r="B27" i="1"/>
  <c r="B27" i="2" s="1"/>
  <c r="K26" i="1"/>
  <c r="K26" i="2" s="1"/>
  <c r="J26" i="1"/>
  <c r="I26" i="1"/>
  <c r="H26" i="1"/>
  <c r="G26" i="1"/>
  <c r="G26" i="2" s="1"/>
  <c r="F26" i="1"/>
  <c r="F26" i="2" s="1"/>
  <c r="E26" i="1"/>
  <c r="E26" i="2" s="1"/>
  <c r="D26" i="1"/>
  <c r="D26" i="2" s="1"/>
  <c r="C26" i="1"/>
  <c r="C26" i="2" s="1"/>
  <c r="B26" i="1"/>
  <c r="K25" i="1"/>
  <c r="I25" i="1"/>
  <c r="D25" i="1"/>
  <c r="J25" i="1"/>
  <c r="J25" i="2" s="1"/>
  <c r="H25" i="1"/>
  <c r="H25" i="2" s="1"/>
  <c r="G25" i="1"/>
  <c r="G25" i="2" s="1"/>
  <c r="F25" i="1"/>
  <c r="F25" i="2" s="1"/>
  <c r="E25" i="1"/>
  <c r="E25" i="2" s="1"/>
  <c r="C25" i="1"/>
  <c r="B25" i="1"/>
  <c r="K24" i="1"/>
  <c r="K24" i="2" s="1"/>
  <c r="J24" i="1"/>
  <c r="J24" i="2" s="1"/>
  <c r="I24" i="1"/>
  <c r="I24" i="2" s="1"/>
  <c r="H24" i="1"/>
  <c r="H24" i="2" s="1"/>
  <c r="G24" i="1"/>
  <c r="G24" i="2" s="1"/>
  <c r="F24" i="1"/>
  <c r="E24" i="1"/>
  <c r="D24" i="1"/>
  <c r="C24" i="1"/>
  <c r="C24" i="2" s="1"/>
  <c r="B24" i="1"/>
  <c r="B24" i="2" s="1"/>
  <c r="K23" i="1"/>
  <c r="K23" i="2" s="1"/>
  <c r="J23" i="1"/>
  <c r="J23" i="2" s="1"/>
  <c r="I23" i="1"/>
  <c r="I23" i="2" s="1"/>
  <c r="H23" i="1"/>
  <c r="G23" i="1"/>
  <c r="F23" i="1"/>
  <c r="E23" i="1"/>
  <c r="E23" i="2" s="1"/>
  <c r="D23" i="1"/>
  <c r="D23" i="2" s="1"/>
  <c r="C23" i="1"/>
  <c r="C23" i="2" s="1"/>
  <c r="B23" i="1"/>
  <c r="B23" i="2" s="1"/>
  <c r="K22" i="1"/>
  <c r="K22" i="2" s="1"/>
  <c r="J22" i="1"/>
  <c r="I22" i="1"/>
  <c r="H22" i="1"/>
  <c r="G22" i="1"/>
  <c r="G22" i="2" s="1"/>
  <c r="F22" i="1"/>
  <c r="F22" i="2" s="1"/>
  <c r="E22" i="1"/>
  <c r="E22" i="2" s="1"/>
  <c r="D22" i="1"/>
  <c r="D22" i="2" s="1"/>
  <c r="C22" i="1"/>
  <c r="C22" i="2" s="1"/>
  <c r="B22" i="1"/>
  <c r="K21" i="1"/>
  <c r="J21" i="1"/>
  <c r="I21" i="1"/>
  <c r="I21" i="2" s="1"/>
  <c r="H21" i="1"/>
  <c r="H21" i="2" s="1"/>
  <c r="G21" i="1"/>
  <c r="G21" i="2" s="1"/>
  <c r="F21" i="1"/>
  <c r="F21" i="2" s="1"/>
  <c r="E21" i="1"/>
  <c r="E21" i="2" s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G15" i="1"/>
  <c r="H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D13" i="1"/>
  <c r="F13" i="1"/>
  <c r="E13" i="1"/>
  <c r="C13" i="1"/>
  <c r="B13" i="1"/>
  <c r="K12" i="1"/>
  <c r="J12" i="1"/>
  <c r="I12" i="1"/>
  <c r="H12" i="1"/>
  <c r="G12" i="1"/>
  <c r="F12" i="1"/>
  <c r="D12" i="1"/>
  <c r="E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tc={E8E9C9C7-1953-754F-B0E1-BBD401BFE14F}</author>
  </authors>
  <commentList>
    <comment ref="B20" authorId="0" shapeId="0" xr:uid="{E8E9C9C7-1953-754F-B0E1-BBD401BFE14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2L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tc={C358CCCE-9623-8942-8B00-AD0AE56DE414}</author>
  </authors>
  <commentList>
    <comment ref="B20" authorId="0" shapeId="0" xr:uid="{C358CCCE-9623-8942-8B00-AD0AE56DE41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2L</t>
      </text>
    </comment>
  </commentList>
</comments>
</file>

<file path=xl/sharedStrings.xml><?xml version="1.0" encoding="utf-8"?>
<sst xmlns="http://schemas.openxmlformats.org/spreadsheetml/2006/main" count="22" uniqueCount="15">
  <si>
    <t>Milk (1L)</t>
  </si>
  <si>
    <t>Bread (650g)</t>
  </si>
  <si>
    <t>Rice (1kg)</t>
  </si>
  <si>
    <t>Beef - Silverside Roast (1kg)</t>
  </si>
  <si>
    <t>Lamb - Loin Chops (1kg)</t>
  </si>
  <si>
    <t xml:space="preserve">Chicken (1kg) </t>
  </si>
  <si>
    <t>Bananas (1kg)</t>
  </si>
  <si>
    <t>Potatoes (1kd)</t>
  </si>
  <si>
    <t>Eggs (dozen)</t>
  </si>
  <si>
    <t>White Sugar (2kg)</t>
  </si>
  <si>
    <t>Date</t>
  </si>
  <si>
    <t>Roast Beef (1kg)</t>
  </si>
  <si>
    <t>Lamb Loin Chops (1kg)</t>
  </si>
  <si>
    <t>Potatoes (1kg)</t>
  </si>
  <si>
    <t>Eggs (1 dozen)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</si>
</sst>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4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4-12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7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7-03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7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7-06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7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7-09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7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7-12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8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8-03.xls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8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8-06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8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8-09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8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8-12.xls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9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9-03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9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9-06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5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5-03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9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9-09.xls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9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9-12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0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0-03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0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0-06.xls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0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0-09.xls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0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0-12.xls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1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1-03.xls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11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11-0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5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5-06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5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5-09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5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5-12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6-03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6-03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6-06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6-06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6-09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6-09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anbastians/Desktop/UNIVERSITY/4th%20Year/FIT3162%20-%20DataSci%20Project%202/Project%20Files/fit3164_ds16/Datasets/Average%20Retail%20Prices%202000-2011/2006-12.xls" TargetMode="External"/><Relationship Id="rId1" Type="http://schemas.openxmlformats.org/officeDocument/2006/relationships/externalLinkPath" Target="/Users/seanbastians/Desktop/UNIVERSITY/4th%20Year/FIT3162%20-%20DataSci%20Project%202/Project%20Files/fit3164_ds16/Datasets/Average%20Retail%20Prices%202000-2011/2006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"/>
      <sheetName val="Table_1"/>
    </sheetNames>
    <sheetDataSet>
      <sheetData sheetId="0"/>
      <sheetData sheetId="1">
        <row r="8">
          <cell r="D8">
            <v>273</v>
          </cell>
          <cell r="E8">
            <v>298</v>
          </cell>
          <cell r="F8">
            <v>286</v>
          </cell>
          <cell r="G8">
            <v>294</v>
          </cell>
          <cell r="H8">
            <v>270</v>
          </cell>
          <cell r="I8">
            <v>282</v>
          </cell>
          <cell r="J8">
            <v>315</v>
          </cell>
          <cell r="K8">
            <v>269</v>
          </cell>
        </row>
        <row r="12">
          <cell r="D12">
            <v>247</v>
          </cell>
          <cell r="E12">
            <v>262</v>
          </cell>
          <cell r="F12">
            <v>254</v>
          </cell>
          <cell r="G12">
            <v>240</v>
          </cell>
          <cell r="H12">
            <v>240</v>
          </cell>
          <cell r="I12">
            <v>244</v>
          </cell>
          <cell r="J12">
            <v>294</v>
          </cell>
          <cell r="K12">
            <v>244</v>
          </cell>
        </row>
        <row r="16">
          <cell r="D16">
            <v>196</v>
          </cell>
          <cell r="E16">
            <v>214</v>
          </cell>
          <cell r="F16">
            <v>196</v>
          </cell>
          <cell r="G16">
            <v>197</v>
          </cell>
          <cell r="H16">
            <v>217</v>
          </cell>
          <cell r="I16">
            <v>219</v>
          </cell>
          <cell r="J16">
            <v>218</v>
          </cell>
          <cell r="K16">
            <v>197</v>
          </cell>
        </row>
        <row r="19">
          <cell r="D19">
            <v>1039</v>
          </cell>
          <cell r="E19">
            <v>1151</v>
          </cell>
          <cell r="F19">
            <v>1139</v>
          </cell>
          <cell r="G19">
            <v>1136</v>
          </cell>
          <cell r="H19">
            <v>1076</v>
          </cell>
          <cell r="I19">
            <v>1076</v>
          </cell>
          <cell r="J19">
            <v>1163</v>
          </cell>
          <cell r="K19">
            <v>1184</v>
          </cell>
        </row>
        <row r="25">
          <cell r="D25">
            <v>1536</v>
          </cell>
          <cell r="E25">
            <v>1547</v>
          </cell>
          <cell r="F25">
            <v>1551</v>
          </cell>
          <cell r="G25">
            <v>1580</v>
          </cell>
          <cell r="H25">
            <v>1557</v>
          </cell>
          <cell r="I25">
            <v>1488</v>
          </cell>
          <cell r="J25">
            <v>1625</v>
          </cell>
          <cell r="K25">
            <v>1584</v>
          </cell>
        </row>
        <row r="30">
          <cell r="D30">
            <v>410</v>
          </cell>
          <cell r="E30">
            <v>397</v>
          </cell>
          <cell r="F30">
            <v>369</v>
          </cell>
          <cell r="G30">
            <v>419</v>
          </cell>
          <cell r="H30">
            <v>399</v>
          </cell>
          <cell r="I30">
            <v>386</v>
          </cell>
          <cell r="J30">
            <v>452</v>
          </cell>
          <cell r="K30">
            <v>377</v>
          </cell>
        </row>
        <row r="36">
          <cell r="D36">
            <v>288</v>
          </cell>
          <cell r="E36">
            <v>294</v>
          </cell>
          <cell r="F36">
            <v>273</v>
          </cell>
          <cell r="G36">
            <v>289</v>
          </cell>
          <cell r="H36">
            <v>303</v>
          </cell>
          <cell r="I36">
            <v>278</v>
          </cell>
          <cell r="J36">
            <v>282</v>
          </cell>
          <cell r="K36">
            <v>268</v>
          </cell>
        </row>
        <row r="37">
          <cell r="D37">
            <v>131</v>
          </cell>
          <cell r="E37">
            <v>181</v>
          </cell>
          <cell r="F37">
            <v>174</v>
          </cell>
          <cell r="G37">
            <v>125</v>
          </cell>
          <cell r="H37">
            <v>186</v>
          </cell>
          <cell r="I37">
            <v>178</v>
          </cell>
          <cell r="J37">
            <v>228</v>
          </cell>
          <cell r="K37">
            <v>189</v>
          </cell>
        </row>
        <row r="48">
          <cell r="D48">
            <v>311</v>
          </cell>
          <cell r="E48">
            <v>303</v>
          </cell>
          <cell r="F48">
            <v>293</v>
          </cell>
          <cell r="G48">
            <v>293</v>
          </cell>
          <cell r="H48">
            <v>394</v>
          </cell>
          <cell r="I48">
            <v>393</v>
          </cell>
          <cell r="J48">
            <v>411</v>
          </cell>
          <cell r="K48">
            <v>335</v>
          </cell>
        </row>
        <row r="49">
          <cell r="D49">
            <v>209</v>
          </cell>
          <cell r="E49">
            <v>208</v>
          </cell>
          <cell r="F49">
            <v>188</v>
          </cell>
          <cell r="G49">
            <v>202</v>
          </cell>
          <cell r="H49">
            <v>241</v>
          </cell>
          <cell r="I49">
            <v>282</v>
          </cell>
          <cell r="J49">
            <v>221</v>
          </cell>
          <cell r="K49">
            <v>220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13">
          <cell r="D13">
            <v>326</v>
          </cell>
          <cell r="E13">
            <v>323</v>
          </cell>
          <cell r="F13">
            <v>316</v>
          </cell>
          <cell r="G13">
            <v>320</v>
          </cell>
          <cell r="H13">
            <v>302</v>
          </cell>
          <cell r="I13">
            <v>325</v>
          </cell>
          <cell r="J13">
            <v>361</v>
          </cell>
          <cell r="K13">
            <v>316</v>
          </cell>
        </row>
        <row r="17">
          <cell r="D17">
            <v>320</v>
          </cell>
          <cell r="E17">
            <v>323</v>
          </cell>
          <cell r="F17">
            <v>308</v>
          </cell>
          <cell r="G17">
            <v>307</v>
          </cell>
          <cell r="H17">
            <v>302</v>
          </cell>
          <cell r="I17">
            <v>267</v>
          </cell>
          <cell r="J17">
            <v>336</v>
          </cell>
          <cell r="K17">
            <v>322</v>
          </cell>
        </row>
        <row r="21">
          <cell r="D21">
            <v>199</v>
          </cell>
          <cell r="E21">
            <v>217</v>
          </cell>
          <cell r="F21">
            <v>191</v>
          </cell>
          <cell r="G21">
            <v>223</v>
          </cell>
          <cell r="H21">
            <v>226</v>
          </cell>
          <cell r="I21">
            <v>230</v>
          </cell>
          <cell r="J21">
            <v>221</v>
          </cell>
          <cell r="K21">
            <v>203</v>
          </cell>
        </row>
        <row r="24">
          <cell r="D24">
            <v>1105</v>
          </cell>
          <cell r="E24">
            <v>1084</v>
          </cell>
          <cell r="F24">
            <v>1184</v>
          </cell>
          <cell r="G24">
            <v>1088</v>
          </cell>
          <cell r="H24">
            <v>1162</v>
          </cell>
          <cell r="I24">
            <v>1170</v>
          </cell>
          <cell r="J24">
            <v>1179</v>
          </cell>
          <cell r="K24">
            <v>1304</v>
          </cell>
        </row>
        <row r="30">
          <cell r="D30">
            <v>1577</v>
          </cell>
          <cell r="E30">
            <v>1649</v>
          </cell>
          <cell r="F30">
            <v>1598</v>
          </cell>
          <cell r="G30">
            <v>1679</v>
          </cell>
          <cell r="H30">
            <v>1766</v>
          </cell>
          <cell r="I30">
            <v>1621</v>
          </cell>
          <cell r="J30">
            <v>1812</v>
          </cell>
          <cell r="K30">
            <v>1583</v>
          </cell>
        </row>
        <row r="35">
          <cell r="D35">
            <v>364</v>
          </cell>
          <cell r="E35">
            <v>355</v>
          </cell>
          <cell r="F35">
            <v>368</v>
          </cell>
          <cell r="G35">
            <v>364</v>
          </cell>
          <cell r="H35">
            <v>413</v>
          </cell>
          <cell r="I35">
            <v>377</v>
          </cell>
          <cell r="J35">
            <v>399</v>
          </cell>
          <cell r="K35">
            <v>372</v>
          </cell>
        </row>
        <row r="41">
          <cell r="D41">
            <v>262</v>
          </cell>
          <cell r="E41">
            <v>295</v>
          </cell>
          <cell r="F41">
            <v>271</v>
          </cell>
          <cell r="G41">
            <v>295</v>
          </cell>
          <cell r="H41">
            <v>356</v>
          </cell>
          <cell r="I41">
            <v>270</v>
          </cell>
          <cell r="J41">
            <v>415</v>
          </cell>
          <cell r="K41">
            <v>272</v>
          </cell>
        </row>
        <row r="42">
          <cell r="D42">
            <v>164</v>
          </cell>
          <cell r="E42">
            <v>228</v>
          </cell>
          <cell r="F42">
            <v>218</v>
          </cell>
          <cell r="G42">
            <v>169</v>
          </cell>
          <cell r="H42">
            <v>223</v>
          </cell>
          <cell r="I42">
            <v>223</v>
          </cell>
          <cell r="J42">
            <v>263</v>
          </cell>
          <cell r="K42">
            <v>264</v>
          </cell>
        </row>
        <row r="53">
          <cell r="D53">
            <v>437</v>
          </cell>
          <cell r="E53">
            <v>426</v>
          </cell>
          <cell r="F53">
            <v>432</v>
          </cell>
          <cell r="G53">
            <v>409</v>
          </cell>
          <cell r="H53">
            <v>472</v>
          </cell>
          <cell r="I53">
            <v>419</v>
          </cell>
          <cell r="J53">
            <v>459</v>
          </cell>
          <cell r="K53">
            <v>424</v>
          </cell>
        </row>
        <row r="54">
          <cell r="D54">
            <v>224</v>
          </cell>
          <cell r="E54">
            <v>225</v>
          </cell>
          <cell r="F54">
            <v>223</v>
          </cell>
          <cell r="G54">
            <v>241</v>
          </cell>
          <cell r="H54">
            <v>279</v>
          </cell>
          <cell r="I54">
            <v>346</v>
          </cell>
          <cell r="J54">
            <v>258</v>
          </cell>
          <cell r="K54">
            <v>240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16">
          <cell r="B16">
            <v>330</v>
          </cell>
          <cell r="C16">
            <v>325</v>
          </cell>
          <cell r="D16">
            <v>313</v>
          </cell>
          <cell r="E16">
            <v>312</v>
          </cell>
          <cell r="F16">
            <v>313</v>
          </cell>
          <cell r="G16">
            <v>329</v>
          </cell>
          <cell r="H16">
            <v>360</v>
          </cell>
          <cell r="I16">
            <v>318</v>
          </cell>
        </row>
        <row r="20">
          <cell r="B20">
            <v>326</v>
          </cell>
          <cell r="C20">
            <v>335</v>
          </cell>
          <cell r="D20">
            <v>311</v>
          </cell>
          <cell r="E20">
            <v>313</v>
          </cell>
          <cell r="F20">
            <v>304</v>
          </cell>
          <cell r="G20">
            <v>268</v>
          </cell>
          <cell r="H20">
            <v>375</v>
          </cell>
          <cell r="I20">
            <v>315</v>
          </cell>
        </row>
        <row r="24">
          <cell r="B24">
            <v>201</v>
          </cell>
          <cell r="C24">
            <v>220</v>
          </cell>
          <cell r="D24">
            <v>191</v>
          </cell>
          <cell r="E24">
            <v>217</v>
          </cell>
          <cell r="F24">
            <v>225</v>
          </cell>
          <cell r="G24">
            <v>224</v>
          </cell>
          <cell r="H24">
            <v>228</v>
          </cell>
          <cell r="I24">
            <v>202</v>
          </cell>
        </row>
        <row r="27">
          <cell r="B27">
            <v>1096</v>
          </cell>
          <cell r="C27">
            <v>1096</v>
          </cell>
          <cell r="D27">
            <v>1232</v>
          </cell>
          <cell r="E27">
            <v>1205</v>
          </cell>
          <cell r="F27">
            <v>1174</v>
          </cell>
          <cell r="G27">
            <v>1202</v>
          </cell>
          <cell r="H27">
            <v>1237</v>
          </cell>
          <cell r="I27">
            <v>1347</v>
          </cell>
        </row>
        <row r="33">
          <cell r="B33">
            <v>1652</v>
          </cell>
          <cell r="C33">
            <v>1659</v>
          </cell>
          <cell r="D33">
            <v>1679</v>
          </cell>
          <cell r="E33">
            <v>1702</v>
          </cell>
          <cell r="F33">
            <v>1718</v>
          </cell>
          <cell r="G33">
            <v>1674</v>
          </cell>
          <cell r="H33">
            <v>1712</v>
          </cell>
          <cell r="I33">
            <v>1697</v>
          </cell>
        </row>
        <row r="38">
          <cell r="B38">
            <v>389</v>
          </cell>
          <cell r="C38">
            <v>366</v>
          </cell>
          <cell r="D38">
            <v>384</v>
          </cell>
          <cell r="E38">
            <v>388</v>
          </cell>
          <cell r="F38">
            <v>454</v>
          </cell>
          <cell r="G38">
            <v>401</v>
          </cell>
          <cell r="H38">
            <v>436</v>
          </cell>
          <cell r="I38">
            <v>400</v>
          </cell>
        </row>
        <row r="44">
          <cell r="B44">
            <v>381</v>
          </cell>
          <cell r="C44">
            <v>392</v>
          </cell>
          <cell r="D44">
            <v>382</v>
          </cell>
          <cell r="E44">
            <v>401</v>
          </cell>
          <cell r="F44">
            <v>473</v>
          </cell>
          <cell r="G44">
            <v>407</v>
          </cell>
          <cell r="H44">
            <v>430</v>
          </cell>
          <cell r="I44">
            <v>392</v>
          </cell>
        </row>
        <row r="45">
          <cell r="B45">
            <v>145</v>
          </cell>
          <cell r="C45">
            <v>216</v>
          </cell>
          <cell r="D45">
            <v>193</v>
          </cell>
          <cell r="E45">
            <v>190</v>
          </cell>
          <cell r="F45">
            <v>213</v>
          </cell>
          <cell r="G45">
            <v>191</v>
          </cell>
          <cell r="H45">
            <v>261</v>
          </cell>
          <cell r="I45">
            <v>276</v>
          </cell>
        </row>
        <row r="56">
          <cell r="B56">
            <v>443</v>
          </cell>
          <cell r="C56">
            <v>432</v>
          </cell>
          <cell r="D56">
            <v>439</v>
          </cell>
          <cell r="E56">
            <v>418</v>
          </cell>
          <cell r="F56">
            <v>469</v>
          </cell>
          <cell r="G56">
            <v>408</v>
          </cell>
          <cell r="H56">
            <v>465</v>
          </cell>
          <cell r="I56">
            <v>428</v>
          </cell>
        </row>
        <row r="57">
          <cell r="B57">
            <v>236</v>
          </cell>
          <cell r="C57">
            <v>230</v>
          </cell>
          <cell r="D57">
            <v>217</v>
          </cell>
          <cell r="E57">
            <v>240</v>
          </cell>
          <cell r="F57">
            <v>289</v>
          </cell>
          <cell r="G57">
            <v>351</v>
          </cell>
          <cell r="H57">
            <v>273</v>
          </cell>
          <cell r="I57">
            <v>250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16">
          <cell r="B16">
            <v>344</v>
          </cell>
          <cell r="C16">
            <v>334</v>
          </cell>
          <cell r="D16">
            <v>319</v>
          </cell>
          <cell r="E16">
            <v>320</v>
          </cell>
          <cell r="F16">
            <v>325</v>
          </cell>
          <cell r="G16">
            <v>326</v>
          </cell>
          <cell r="H16">
            <v>369</v>
          </cell>
          <cell r="I16">
            <v>334</v>
          </cell>
        </row>
        <row r="20">
          <cell r="B20">
            <v>327</v>
          </cell>
          <cell r="C20">
            <v>336</v>
          </cell>
          <cell r="D20">
            <v>311</v>
          </cell>
          <cell r="E20">
            <v>307</v>
          </cell>
          <cell r="F20">
            <v>300</v>
          </cell>
          <cell r="G20">
            <v>266</v>
          </cell>
          <cell r="H20">
            <v>342</v>
          </cell>
          <cell r="I20">
            <v>324</v>
          </cell>
        </row>
        <row r="24">
          <cell r="B24">
            <v>204</v>
          </cell>
          <cell r="C24">
            <v>223</v>
          </cell>
          <cell r="D24">
            <v>189</v>
          </cell>
          <cell r="E24">
            <v>223</v>
          </cell>
          <cell r="F24">
            <v>220</v>
          </cell>
          <cell r="G24">
            <v>230</v>
          </cell>
          <cell r="H24">
            <v>222</v>
          </cell>
          <cell r="I24">
            <v>208</v>
          </cell>
        </row>
        <row r="27">
          <cell r="B27">
            <v>1089</v>
          </cell>
          <cell r="C27">
            <v>1069</v>
          </cell>
          <cell r="D27">
            <v>1208</v>
          </cell>
          <cell r="E27">
            <v>1160</v>
          </cell>
          <cell r="F27">
            <v>1095</v>
          </cell>
          <cell r="G27">
            <v>1169</v>
          </cell>
          <cell r="H27">
            <v>1214</v>
          </cell>
          <cell r="I27">
            <v>1291</v>
          </cell>
        </row>
        <row r="33">
          <cell r="B33">
            <v>1636</v>
          </cell>
          <cell r="C33">
            <v>1648</v>
          </cell>
          <cell r="D33">
            <v>1727</v>
          </cell>
          <cell r="E33">
            <v>1712</v>
          </cell>
          <cell r="F33">
            <v>1786</v>
          </cell>
          <cell r="G33">
            <v>1615</v>
          </cell>
          <cell r="H33">
            <v>1784</v>
          </cell>
          <cell r="I33">
            <v>1706</v>
          </cell>
        </row>
        <row r="38">
          <cell r="B38">
            <v>410</v>
          </cell>
          <cell r="C38">
            <v>394</v>
          </cell>
          <cell r="D38">
            <v>397</v>
          </cell>
          <cell r="E38">
            <v>406</v>
          </cell>
          <cell r="F38">
            <v>453</v>
          </cell>
          <cell r="G38">
            <v>410</v>
          </cell>
          <cell r="H38">
            <v>449</v>
          </cell>
          <cell r="I38">
            <v>411</v>
          </cell>
        </row>
        <row r="44">
          <cell r="B44">
            <v>518</v>
          </cell>
          <cell r="C44">
            <v>567</v>
          </cell>
          <cell r="D44">
            <v>553</v>
          </cell>
          <cell r="E44">
            <v>600</v>
          </cell>
          <cell r="F44">
            <v>671</v>
          </cell>
          <cell r="G44">
            <v>571</v>
          </cell>
          <cell r="H44">
            <v>550</v>
          </cell>
          <cell r="I44">
            <v>529</v>
          </cell>
        </row>
        <row r="45">
          <cell r="B45">
            <v>148</v>
          </cell>
          <cell r="C45">
            <v>229</v>
          </cell>
          <cell r="D45">
            <v>211</v>
          </cell>
          <cell r="E45">
            <v>207</v>
          </cell>
          <cell r="F45">
            <v>254</v>
          </cell>
          <cell r="G45">
            <v>197</v>
          </cell>
          <cell r="H45">
            <v>278</v>
          </cell>
          <cell r="I45">
            <v>266</v>
          </cell>
        </row>
        <row r="56">
          <cell r="B56">
            <v>416</v>
          </cell>
          <cell r="C56">
            <v>448</v>
          </cell>
          <cell r="D56">
            <v>444</v>
          </cell>
          <cell r="E56">
            <v>413</v>
          </cell>
          <cell r="F56">
            <v>469</v>
          </cell>
          <cell r="G56">
            <v>408</v>
          </cell>
          <cell r="H56">
            <v>479</v>
          </cell>
          <cell r="I56">
            <v>430</v>
          </cell>
        </row>
        <row r="57">
          <cell r="B57">
            <v>243</v>
          </cell>
          <cell r="C57">
            <v>242</v>
          </cell>
          <cell r="D57">
            <v>232</v>
          </cell>
          <cell r="E57">
            <v>260</v>
          </cell>
          <cell r="F57">
            <v>299</v>
          </cell>
          <cell r="G57">
            <v>362</v>
          </cell>
          <cell r="H57">
            <v>279</v>
          </cell>
          <cell r="I57">
            <v>231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17">
          <cell r="B17">
            <v>368</v>
          </cell>
          <cell r="C17">
            <v>352</v>
          </cell>
          <cell r="D17">
            <v>333</v>
          </cell>
          <cell r="E17">
            <v>340</v>
          </cell>
          <cell r="F17">
            <v>327</v>
          </cell>
          <cell r="G17">
            <v>346</v>
          </cell>
          <cell r="H17">
            <v>394</v>
          </cell>
          <cell r="I17">
            <v>347</v>
          </cell>
        </row>
        <row r="21">
          <cell r="B21">
            <v>334</v>
          </cell>
          <cell r="C21">
            <v>346</v>
          </cell>
          <cell r="D21">
            <v>321</v>
          </cell>
          <cell r="E21">
            <v>307</v>
          </cell>
          <cell r="F21">
            <v>315</v>
          </cell>
          <cell r="G21">
            <v>283</v>
          </cell>
          <cell r="H21">
            <v>374</v>
          </cell>
          <cell r="I21">
            <v>330</v>
          </cell>
        </row>
        <row r="25">
          <cell r="B25">
            <v>183</v>
          </cell>
          <cell r="C25">
            <v>236</v>
          </cell>
          <cell r="D25">
            <v>171</v>
          </cell>
          <cell r="E25">
            <v>185</v>
          </cell>
          <cell r="F25">
            <v>229</v>
          </cell>
          <cell r="G25">
            <v>225</v>
          </cell>
          <cell r="H25">
            <v>222</v>
          </cell>
          <cell r="I25">
            <v>204</v>
          </cell>
        </row>
        <row r="28">
          <cell r="B28">
            <v>1150</v>
          </cell>
          <cell r="C28">
            <v>1018</v>
          </cell>
          <cell r="D28">
            <v>1139</v>
          </cell>
          <cell r="E28">
            <v>1036</v>
          </cell>
          <cell r="F28">
            <v>1067</v>
          </cell>
          <cell r="G28">
            <v>1213</v>
          </cell>
          <cell r="H28">
            <v>1102</v>
          </cell>
          <cell r="I28">
            <v>1382</v>
          </cell>
        </row>
        <row r="34">
          <cell r="B34">
            <v>1705</v>
          </cell>
          <cell r="C34">
            <v>1645</v>
          </cell>
          <cell r="D34">
            <v>1744</v>
          </cell>
          <cell r="E34">
            <v>1691</v>
          </cell>
          <cell r="F34">
            <v>1756</v>
          </cell>
          <cell r="G34">
            <v>1722</v>
          </cell>
          <cell r="H34">
            <v>1640</v>
          </cell>
          <cell r="I34">
            <v>1734</v>
          </cell>
        </row>
        <row r="39">
          <cell r="B39">
            <v>503</v>
          </cell>
          <cell r="C39">
            <v>523</v>
          </cell>
          <cell r="D39">
            <v>541</v>
          </cell>
          <cell r="E39">
            <v>535</v>
          </cell>
          <cell r="F39">
            <v>561</v>
          </cell>
          <cell r="G39">
            <v>588</v>
          </cell>
          <cell r="H39">
            <v>524</v>
          </cell>
          <cell r="I39">
            <v>529</v>
          </cell>
        </row>
        <row r="45">
          <cell r="B45">
            <v>266</v>
          </cell>
          <cell r="C45">
            <v>288</v>
          </cell>
          <cell r="D45">
            <v>263</v>
          </cell>
          <cell r="E45">
            <v>280</v>
          </cell>
          <cell r="F45">
            <v>352</v>
          </cell>
          <cell r="G45">
            <v>322</v>
          </cell>
          <cell r="H45">
            <v>497</v>
          </cell>
          <cell r="I45">
            <v>259</v>
          </cell>
        </row>
        <row r="46">
          <cell r="B46">
            <v>153</v>
          </cell>
          <cell r="C46">
            <v>264</v>
          </cell>
          <cell r="D46">
            <v>202</v>
          </cell>
          <cell r="E46">
            <v>306</v>
          </cell>
          <cell r="F46">
            <v>250</v>
          </cell>
          <cell r="G46">
            <v>221</v>
          </cell>
          <cell r="H46">
            <v>295</v>
          </cell>
          <cell r="I46">
            <v>316</v>
          </cell>
        </row>
        <row r="57">
          <cell r="B57">
            <v>394</v>
          </cell>
          <cell r="C57">
            <v>441</v>
          </cell>
          <cell r="D57">
            <v>427</v>
          </cell>
          <cell r="E57">
            <v>420</v>
          </cell>
          <cell r="F57">
            <v>470</v>
          </cell>
          <cell r="G57">
            <v>410</v>
          </cell>
          <cell r="H57">
            <v>472</v>
          </cell>
          <cell r="I57">
            <v>430</v>
          </cell>
        </row>
        <row r="58">
          <cell r="B58">
            <v>224</v>
          </cell>
          <cell r="C58">
            <v>232</v>
          </cell>
          <cell r="D58">
            <v>215</v>
          </cell>
          <cell r="E58">
            <v>257</v>
          </cell>
          <cell r="F58">
            <v>277</v>
          </cell>
          <cell r="G58">
            <v>344</v>
          </cell>
          <cell r="H58">
            <v>254</v>
          </cell>
          <cell r="I58">
            <v>221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372</v>
          </cell>
          <cell r="C8">
            <v>359</v>
          </cell>
          <cell r="D8">
            <v>340</v>
          </cell>
          <cell r="E8">
            <v>355</v>
          </cell>
          <cell r="F8">
            <v>346</v>
          </cell>
          <cell r="G8">
            <v>370</v>
          </cell>
          <cell r="H8">
            <v>392</v>
          </cell>
          <cell r="I8">
            <v>359</v>
          </cell>
        </row>
        <row r="12">
          <cell r="B12">
            <v>350</v>
          </cell>
          <cell r="C12">
            <v>351</v>
          </cell>
          <cell r="D12">
            <v>330</v>
          </cell>
          <cell r="E12">
            <v>332</v>
          </cell>
          <cell r="F12">
            <v>328</v>
          </cell>
          <cell r="G12">
            <v>286</v>
          </cell>
          <cell r="H12">
            <v>360</v>
          </cell>
          <cell r="I12">
            <v>352</v>
          </cell>
        </row>
        <row r="16">
          <cell r="B16">
            <v>184</v>
          </cell>
          <cell r="C16">
            <v>215</v>
          </cell>
          <cell r="D16">
            <v>170</v>
          </cell>
          <cell r="E16">
            <v>213</v>
          </cell>
          <cell r="F16">
            <v>232</v>
          </cell>
          <cell r="G16">
            <v>223</v>
          </cell>
          <cell r="H16">
            <v>227</v>
          </cell>
          <cell r="I16">
            <v>205</v>
          </cell>
        </row>
        <row r="19">
          <cell r="B19">
            <v>1080</v>
          </cell>
          <cell r="C19">
            <v>983</v>
          </cell>
          <cell r="D19">
            <v>1244</v>
          </cell>
          <cell r="E19">
            <v>1155</v>
          </cell>
          <cell r="F19">
            <v>1175</v>
          </cell>
          <cell r="G19">
            <v>1203</v>
          </cell>
          <cell r="H19">
            <v>1155</v>
          </cell>
          <cell r="I19">
            <v>1229</v>
          </cell>
        </row>
        <row r="25">
          <cell r="B25">
            <v>1663</v>
          </cell>
          <cell r="C25">
            <v>1700</v>
          </cell>
          <cell r="D25">
            <v>1809</v>
          </cell>
          <cell r="E25">
            <v>1819</v>
          </cell>
          <cell r="F25">
            <v>1827</v>
          </cell>
          <cell r="G25">
            <v>1771</v>
          </cell>
          <cell r="H25">
            <v>1852</v>
          </cell>
          <cell r="I25">
            <v>1722</v>
          </cell>
        </row>
        <row r="30">
          <cell r="B30">
            <v>538</v>
          </cell>
          <cell r="C30">
            <v>559</v>
          </cell>
          <cell r="D30">
            <v>556</v>
          </cell>
          <cell r="E30">
            <v>570</v>
          </cell>
          <cell r="F30">
            <v>575</v>
          </cell>
          <cell r="G30">
            <v>607</v>
          </cell>
          <cell r="H30">
            <v>569</v>
          </cell>
          <cell r="I30">
            <v>570</v>
          </cell>
        </row>
        <row r="36">
          <cell r="B36">
            <v>263</v>
          </cell>
          <cell r="C36">
            <v>269</v>
          </cell>
          <cell r="D36">
            <v>235</v>
          </cell>
          <cell r="E36">
            <v>269</v>
          </cell>
          <cell r="F36">
            <v>321</v>
          </cell>
          <cell r="G36">
            <v>312</v>
          </cell>
          <cell r="H36">
            <v>429</v>
          </cell>
          <cell r="I36">
            <v>258</v>
          </cell>
        </row>
        <row r="37">
          <cell r="B37">
            <v>155</v>
          </cell>
          <cell r="C37">
            <v>273</v>
          </cell>
          <cell r="D37">
            <v>229</v>
          </cell>
          <cell r="E37">
            <v>277</v>
          </cell>
          <cell r="F37">
            <v>252</v>
          </cell>
          <cell r="G37">
            <v>219</v>
          </cell>
          <cell r="H37">
            <v>315</v>
          </cell>
          <cell r="I37">
            <v>343</v>
          </cell>
        </row>
        <row r="48">
          <cell r="B48">
            <v>421</v>
          </cell>
          <cell r="C48">
            <v>462</v>
          </cell>
          <cell r="D48">
            <v>449</v>
          </cell>
          <cell r="E48">
            <v>446</v>
          </cell>
          <cell r="F48">
            <v>477</v>
          </cell>
          <cell r="G48">
            <v>439</v>
          </cell>
          <cell r="H48">
            <v>462</v>
          </cell>
          <cell r="I48">
            <v>452</v>
          </cell>
        </row>
        <row r="49">
          <cell r="B49">
            <v>228</v>
          </cell>
          <cell r="C49">
            <v>233</v>
          </cell>
          <cell r="D49">
            <v>220</v>
          </cell>
          <cell r="E49">
            <v>255</v>
          </cell>
          <cell r="F49">
            <v>278</v>
          </cell>
          <cell r="G49">
            <v>341</v>
          </cell>
          <cell r="H49">
            <v>259</v>
          </cell>
          <cell r="I49">
            <v>214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366</v>
          </cell>
          <cell r="C8">
            <v>360</v>
          </cell>
          <cell r="D8">
            <v>322</v>
          </cell>
          <cell r="E8">
            <v>363</v>
          </cell>
          <cell r="F8">
            <v>357</v>
          </cell>
          <cell r="G8">
            <v>384</v>
          </cell>
          <cell r="H8">
            <v>401</v>
          </cell>
          <cell r="I8">
            <v>372</v>
          </cell>
        </row>
        <row r="12">
          <cell r="B12">
            <v>339</v>
          </cell>
          <cell r="C12">
            <v>348</v>
          </cell>
          <cell r="D12">
            <v>320</v>
          </cell>
          <cell r="E12">
            <v>328</v>
          </cell>
          <cell r="F12">
            <v>325</v>
          </cell>
          <cell r="G12">
            <v>295</v>
          </cell>
          <cell r="H12">
            <v>388</v>
          </cell>
          <cell r="I12">
            <v>348</v>
          </cell>
        </row>
        <row r="16">
          <cell r="B16">
            <v>193</v>
          </cell>
          <cell r="C16">
            <v>223</v>
          </cell>
          <cell r="D16">
            <v>204</v>
          </cell>
          <cell r="E16">
            <v>215</v>
          </cell>
          <cell r="F16">
            <v>264</v>
          </cell>
          <cell r="G16">
            <v>239</v>
          </cell>
          <cell r="H16">
            <v>225</v>
          </cell>
          <cell r="I16">
            <v>200</v>
          </cell>
        </row>
        <row r="19">
          <cell r="B19">
            <v>1119</v>
          </cell>
          <cell r="C19">
            <v>1062</v>
          </cell>
          <cell r="D19">
            <v>1168</v>
          </cell>
          <cell r="E19">
            <v>1165</v>
          </cell>
          <cell r="F19">
            <v>1171</v>
          </cell>
          <cell r="G19">
            <v>1091</v>
          </cell>
          <cell r="H19">
            <v>1159</v>
          </cell>
          <cell r="I19">
            <v>1308</v>
          </cell>
        </row>
        <row r="25">
          <cell r="B25">
            <v>1718</v>
          </cell>
          <cell r="C25">
            <v>1811</v>
          </cell>
          <cell r="D25">
            <v>1743</v>
          </cell>
          <cell r="E25">
            <v>1824</v>
          </cell>
          <cell r="F25">
            <v>1853</v>
          </cell>
          <cell r="G25">
            <v>1778</v>
          </cell>
          <cell r="H25">
            <v>1811</v>
          </cell>
          <cell r="I25">
            <v>1742</v>
          </cell>
        </row>
        <row r="30">
          <cell r="B30">
            <v>530</v>
          </cell>
          <cell r="C30">
            <v>544</v>
          </cell>
          <cell r="D30">
            <v>534</v>
          </cell>
          <cell r="E30">
            <v>585</v>
          </cell>
          <cell r="F30">
            <v>605</v>
          </cell>
          <cell r="G30">
            <v>590</v>
          </cell>
          <cell r="H30">
            <v>542</v>
          </cell>
          <cell r="I30">
            <v>571</v>
          </cell>
        </row>
        <row r="36">
          <cell r="B36">
            <v>216</v>
          </cell>
          <cell r="C36">
            <v>232</v>
          </cell>
          <cell r="D36">
            <v>206</v>
          </cell>
          <cell r="E36">
            <v>213</v>
          </cell>
          <cell r="F36">
            <v>306</v>
          </cell>
          <cell r="G36">
            <v>223</v>
          </cell>
          <cell r="H36">
            <v>436</v>
          </cell>
          <cell r="I36">
            <v>185</v>
          </cell>
        </row>
        <row r="37">
          <cell r="B37">
            <v>156</v>
          </cell>
          <cell r="C37">
            <v>269</v>
          </cell>
          <cell r="D37">
            <v>222</v>
          </cell>
          <cell r="E37">
            <v>250</v>
          </cell>
          <cell r="F37">
            <v>262</v>
          </cell>
          <cell r="G37">
            <v>202</v>
          </cell>
          <cell r="H37">
            <v>293</v>
          </cell>
          <cell r="I37">
            <v>298</v>
          </cell>
        </row>
        <row r="48">
          <cell r="B48">
            <v>400</v>
          </cell>
          <cell r="C48">
            <v>440</v>
          </cell>
          <cell r="D48">
            <v>440</v>
          </cell>
          <cell r="E48">
            <v>446</v>
          </cell>
          <cell r="F48">
            <v>476</v>
          </cell>
          <cell r="G48">
            <v>431</v>
          </cell>
          <cell r="H48">
            <v>466</v>
          </cell>
          <cell r="I48">
            <v>456</v>
          </cell>
        </row>
        <row r="49">
          <cell r="B49">
            <v>232</v>
          </cell>
          <cell r="C49">
            <v>236</v>
          </cell>
          <cell r="D49">
            <v>219</v>
          </cell>
          <cell r="E49">
            <v>261</v>
          </cell>
          <cell r="F49">
            <v>285</v>
          </cell>
          <cell r="G49">
            <v>358</v>
          </cell>
          <cell r="H49">
            <v>259</v>
          </cell>
          <cell r="I49">
            <v>218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357</v>
          </cell>
          <cell r="C8">
            <v>367</v>
          </cell>
          <cell r="D8">
            <v>331</v>
          </cell>
          <cell r="E8">
            <v>370</v>
          </cell>
          <cell r="F8">
            <v>349</v>
          </cell>
          <cell r="G8">
            <v>391</v>
          </cell>
          <cell r="H8">
            <v>411</v>
          </cell>
          <cell r="I8">
            <v>374</v>
          </cell>
        </row>
        <row r="12">
          <cell r="B12">
            <v>367</v>
          </cell>
          <cell r="C12">
            <v>373</v>
          </cell>
          <cell r="D12">
            <v>354</v>
          </cell>
          <cell r="E12">
            <v>352</v>
          </cell>
          <cell r="F12">
            <v>335</v>
          </cell>
          <cell r="G12">
            <v>298</v>
          </cell>
          <cell r="H12">
            <v>368</v>
          </cell>
          <cell r="I12">
            <v>360</v>
          </cell>
        </row>
        <row r="16">
          <cell r="B16">
            <v>229</v>
          </cell>
          <cell r="C16">
            <v>255</v>
          </cell>
          <cell r="D16">
            <v>246</v>
          </cell>
          <cell r="E16">
            <v>245</v>
          </cell>
          <cell r="F16">
            <v>271</v>
          </cell>
          <cell r="G16">
            <v>279</v>
          </cell>
          <cell r="H16">
            <v>278</v>
          </cell>
          <cell r="I16">
            <v>227</v>
          </cell>
        </row>
        <row r="19">
          <cell r="B19">
            <v>1078</v>
          </cell>
          <cell r="C19">
            <v>1085</v>
          </cell>
          <cell r="D19">
            <v>1272</v>
          </cell>
          <cell r="E19">
            <v>1202</v>
          </cell>
          <cell r="F19">
            <v>1148</v>
          </cell>
          <cell r="G19">
            <v>1142</v>
          </cell>
          <cell r="H19">
            <v>1213</v>
          </cell>
          <cell r="I19">
            <v>1292</v>
          </cell>
        </row>
        <row r="25">
          <cell r="B25">
            <v>1759</v>
          </cell>
          <cell r="C25">
            <v>1793</v>
          </cell>
          <cell r="D25">
            <v>1794</v>
          </cell>
          <cell r="E25">
            <v>1795</v>
          </cell>
          <cell r="F25">
            <v>1880</v>
          </cell>
          <cell r="G25">
            <v>1814</v>
          </cell>
          <cell r="H25">
            <v>1830</v>
          </cell>
          <cell r="I25">
            <v>1742</v>
          </cell>
        </row>
        <row r="30">
          <cell r="B30">
            <v>533</v>
          </cell>
          <cell r="C30">
            <v>541</v>
          </cell>
          <cell r="D30">
            <v>542</v>
          </cell>
          <cell r="E30">
            <v>545</v>
          </cell>
          <cell r="F30">
            <v>590</v>
          </cell>
          <cell r="G30">
            <v>593</v>
          </cell>
          <cell r="H30">
            <v>518</v>
          </cell>
          <cell r="I30">
            <v>527</v>
          </cell>
        </row>
        <row r="36">
          <cell r="B36">
            <v>326</v>
          </cell>
          <cell r="C36">
            <v>322</v>
          </cell>
          <cell r="D36">
            <v>305</v>
          </cell>
          <cell r="E36">
            <v>340</v>
          </cell>
          <cell r="F36">
            <v>418</v>
          </cell>
          <cell r="G36">
            <v>368</v>
          </cell>
          <cell r="H36">
            <v>443</v>
          </cell>
          <cell r="I36">
            <v>333</v>
          </cell>
        </row>
        <row r="37">
          <cell r="B37">
            <v>157</v>
          </cell>
          <cell r="C37">
            <v>247</v>
          </cell>
          <cell r="D37">
            <v>219</v>
          </cell>
          <cell r="E37">
            <v>219</v>
          </cell>
          <cell r="F37">
            <v>282</v>
          </cell>
          <cell r="G37">
            <v>203</v>
          </cell>
          <cell r="H37">
            <v>313</v>
          </cell>
          <cell r="I37">
            <v>275</v>
          </cell>
        </row>
        <row r="48">
          <cell r="B48">
            <v>402</v>
          </cell>
          <cell r="C48">
            <v>444</v>
          </cell>
          <cell r="D48">
            <v>443</v>
          </cell>
          <cell r="E48">
            <v>443</v>
          </cell>
          <cell r="F48">
            <v>480</v>
          </cell>
          <cell r="G48">
            <v>452</v>
          </cell>
          <cell r="H48">
            <v>464</v>
          </cell>
          <cell r="I48">
            <v>462</v>
          </cell>
        </row>
        <row r="49">
          <cell r="B49">
            <v>218</v>
          </cell>
          <cell r="C49">
            <v>228</v>
          </cell>
          <cell r="D49">
            <v>210</v>
          </cell>
          <cell r="E49">
            <v>266</v>
          </cell>
          <cell r="F49">
            <v>277</v>
          </cell>
          <cell r="G49">
            <v>350</v>
          </cell>
          <cell r="H49">
            <v>250</v>
          </cell>
          <cell r="I49">
            <v>206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361</v>
          </cell>
          <cell r="C8">
            <v>369</v>
          </cell>
          <cell r="D8">
            <v>334</v>
          </cell>
          <cell r="E8">
            <v>369</v>
          </cell>
          <cell r="F8">
            <v>356</v>
          </cell>
          <cell r="G8">
            <v>392</v>
          </cell>
          <cell r="H8">
            <v>417</v>
          </cell>
          <cell r="I8">
            <v>388</v>
          </cell>
        </row>
        <row r="12">
          <cell r="B12">
            <v>365</v>
          </cell>
          <cell r="C12">
            <v>377</v>
          </cell>
          <cell r="D12">
            <v>350</v>
          </cell>
          <cell r="E12">
            <v>368</v>
          </cell>
          <cell r="F12">
            <v>345</v>
          </cell>
          <cell r="G12">
            <v>317</v>
          </cell>
          <cell r="H12">
            <v>397</v>
          </cell>
          <cell r="I12">
            <v>369</v>
          </cell>
        </row>
        <row r="16">
          <cell r="B16">
            <v>226</v>
          </cell>
          <cell r="C16">
            <v>280</v>
          </cell>
          <cell r="D16">
            <v>256</v>
          </cell>
          <cell r="E16">
            <v>252</v>
          </cell>
          <cell r="F16">
            <v>288</v>
          </cell>
          <cell r="G16">
            <v>266</v>
          </cell>
          <cell r="H16">
            <v>309</v>
          </cell>
          <cell r="I16">
            <v>238</v>
          </cell>
        </row>
        <row r="19">
          <cell r="B19">
            <v>1170</v>
          </cell>
          <cell r="C19">
            <v>1078</v>
          </cell>
          <cell r="D19">
            <v>1227</v>
          </cell>
          <cell r="E19">
            <v>1108</v>
          </cell>
          <cell r="F19">
            <v>1170</v>
          </cell>
          <cell r="G19">
            <v>1123</v>
          </cell>
          <cell r="H19">
            <v>1217</v>
          </cell>
          <cell r="I19">
            <v>1281</v>
          </cell>
        </row>
        <row r="25">
          <cell r="B25">
            <v>1775</v>
          </cell>
          <cell r="C25">
            <v>1848</v>
          </cell>
          <cell r="D25">
            <v>1823</v>
          </cell>
          <cell r="E25">
            <v>1843</v>
          </cell>
          <cell r="F25">
            <v>1897</v>
          </cell>
          <cell r="G25">
            <v>1803</v>
          </cell>
          <cell r="H25">
            <v>1899</v>
          </cell>
          <cell r="I25">
            <v>1710</v>
          </cell>
        </row>
        <row r="30">
          <cell r="B30">
            <v>554</v>
          </cell>
          <cell r="C30">
            <v>553</v>
          </cell>
          <cell r="D30">
            <v>565</v>
          </cell>
          <cell r="E30">
            <v>556</v>
          </cell>
          <cell r="F30">
            <v>596</v>
          </cell>
          <cell r="G30">
            <v>624</v>
          </cell>
          <cell r="H30">
            <v>561</v>
          </cell>
          <cell r="I30">
            <v>565</v>
          </cell>
        </row>
        <row r="36">
          <cell r="B36">
            <v>278</v>
          </cell>
          <cell r="C36">
            <v>295</v>
          </cell>
          <cell r="D36">
            <v>254</v>
          </cell>
          <cell r="E36">
            <v>279</v>
          </cell>
          <cell r="F36">
            <v>389</v>
          </cell>
          <cell r="G36">
            <v>353</v>
          </cell>
          <cell r="H36">
            <v>426</v>
          </cell>
          <cell r="I36">
            <v>288</v>
          </cell>
        </row>
        <row r="37">
          <cell r="B37">
            <v>158</v>
          </cell>
          <cell r="C37">
            <v>253</v>
          </cell>
          <cell r="D37">
            <v>193</v>
          </cell>
          <cell r="E37">
            <v>223</v>
          </cell>
          <cell r="F37">
            <v>262</v>
          </cell>
          <cell r="G37">
            <v>233</v>
          </cell>
          <cell r="H37">
            <v>295</v>
          </cell>
          <cell r="I37">
            <v>288</v>
          </cell>
        </row>
        <row r="48">
          <cell r="B48">
            <v>411</v>
          </cell>
          <cell r="C48">
            <v>437</v>
          </cell>
          <cell r="D48">
            <v>435</v>
          </cell>
          <cell r="E48">
            <v>440</v>
          </cell>
          <cell r="F48">
            <v>459</v>
          </cell>
          <cell r="G48">
            <v>442</v>
          </cell>
          <cell r="H48">
            <v>464</v>
          </cell>
          <cell r="I48">
            <v>467</v>
          </cell>
        </row>
        <row r="49">
          <cell r="B49">
            <v>225</v>
          </cell>
          <cell r="C49">
            <v>233</v>
          </cell>
          <cell r="D49">
            <v>221</v>
          </cell>
          <cell r="E49">
            <v>248</v>
          </cell>
          <cell r="F49">
            <v>275</v>
          </cell>
          <cell r="G49">
            <v>355</v>
          </cell>
          <cell r="H49">
            <v>265</v>
          </cell>
          <cell r="I49">
            <v>213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352</v>
          </cell>
          <cell r="C8">
            <v>368</v>
          </cell>
          <cell r="D8">
            <v>329</v>
          </cell>
          <cell r="E8">
            <v>369</v>
          </cell>
          <cell r="F8">
            <v>366</v>
          </cell>
          <cell r="G8">
            <v>382</v>
          </cell>
          <cell r="H8">
            <v>424</v>
          </cell>
          <cell r="I8">
            <v>386</v>
          </cell>
        </row>
        <row r="12">
          <cell r="B12">
            <v>373</v>
          </cell>
          <cell r="C12">
            <v>388</v>
          </cell>
          <cell r="D12">
            <v>363</v>
          </cell>
          <cell r="E12">
            <v>365</v>
          </cell>
          <cell r="F12">
            <v>350</v>
          </cell>
          <cell r="G12">
            <v>316</v>
          </cell>
          <cell r="H12">
            <v>410</v>
          </cell>
          <cell r="I12">
            <v>369</v>
          </cell>
        </row>
        <row r="16">
          <cell r="B16">
            <v>236</v>
          </cell>
          <cell r="C16">
            <v>292</v>
          </cell>
          <cell r="D16">
            <v>290</v>
          </cell>
          <cell r="E16">
            <v>268</v>
          </cell>
          <cell r="F16">
            <v>296</v>
          </cell>
          <cell r="G16">
            <v>269</v>
          </cell>
          <cell r="H16">
            <v>293</v>
          </cell>
          <cell r="I16">
            <v>256</v>
          </cell>
        </row>
        <row r="19">
          <cell r="B19">
            <v>1138</v>
          </cell>
          <cell r="C19">
            <v>1070</v>
          </cell>
          <cell r="D19">
            <v>1221</v>
          </cell>
          <cell r="E19">
            <v>1020</v>
          </cell>
          <cell r="F19">
            <v>1115</v>
          </cell>
          <cell r="G19">
            <v>1053</v>
          </cell>
          <cell r="H19">
            <v>1185</v>
          </cell>
          <cell r="I19">
            <v>1272</v>
          </cell>
        </row>
        <row r="25">
          <cell r="B25">
            <v>1983</v>
          </cell>
          <cell r="C25">
            <v>1859</v>
          </cell>
          <cell r="D25">
            <v>1971</v>
          </cell>
          <cell r="E25">
            <v>1918</v>
          </cell>
          <cell r="F25">
            <v>1990</v>
          </cell>
          <cell r="G25">
            <v>1930</v>
          </cell>
          <cell r="H25">
            <v>1986</v>
          </cell>
          <cell r="I25">
            <v>1943</v>
          </cell>
        </row>
        <row r="30">
          <cell r="B30">
            <v>558</v>
          </cell>
          <cell r="C30">
            <v>566</v>
          </cell>
          <cell r="D30">
            <v>576</v>
          </cell>
          <cell r="E30">
            <v>582</v>
          </cell>
          <cell r="F30">
            <v>605</v>
          </cell>
          <cell r="G30">
            <v>622</v>
          </cell>
          <cell r="H30">
            <v>563</v>
          </cell>
          <cell r="I30">
            <v>560</v>
          </cell>
        </row>
        <row r="36">
          <cell r="B36">
            <v>300</v>
          </cell>
          <cell r="C36">
            <v>332</v>
          </cell>
          <cell r="D36">
            <v>303</v>
          </cell>
          <cell r="E36">
            <v>352</v>
          </cell>
          <cell r="F36">
            <v>409</v>
          </cell>
          <cell r="G36">
            <v>353</v>
          </cell>
          <cell r="H36">
            <v>421</v>
          </cell>
          <cell r="I36">
            <v>321</v>
          </cell>
        </row>
        <row r="37">
          <cell r="B37">
            <v>153</v>
          </cell>
          <cell r="C37">
            <v>262</v>
          </cell>
          <cell r="D37">
            <v>218</v>
          </cell>
          <cell r="E37">
            <v>215</v>
          </cell>
          <cell r="F37">
            <v>266</v>
          </cell>
          <cell r="G37">
            <v>262</v>
          </cell>
          <cell r="H37">
            <v>285</v>
          </cell>
          <cell r="I37">
            <v>285</v>
          </cell>
        </row>
        <row r="48">
          <cell r="B48">
            <v>416</v>
          </cell>
          <cell r="C48">
            <v>443</v>
          </cell>
          <cell r="D48">
            <v>431</v>
          </cell>
          <cell r="E48">
            <v>429</v>
          </cell>
          <cell r="F48">
            <v>470</v>
          </cell>
          <cell r="G48">
            <v>451</v>
          </cell>
          <cell r="H48">
            <v>472</v>
          </cell>
          <cell r="I48">
            <v>470</v>
          </cell>
        </row>
        <row r="49">
          <cell r="B49">
            <v>232</v>
          </cell>
          <cell r="C49">
            <v>239</v>
          </cell>
          <cell r="D49">
            <v>220</v>
          </cell>
          <cell r="E49">
            <v>253</v>
          </cell>
          <cell r="F49">
            <v>281</v>
          </cell>
          <cell r="G49">
            <v>355</v>
          </cell>
          <cell r="H49">
            <v>262</v>
          </cell>
          <cell r="I49">
            <v>219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341</v>
          </cell>
          <cell r="C8">
            <v>361</v>
          </cell>
          <cell r="D8">
            <v>318</v>
          </cell>
          <cell r="E8">
            <v>353</v>
          </cell>
          <cell r="F8">
            <v>322</v>
          </cell>
          <cell r="G8">
            <v>370</v>
          </cell>
          <cell r="H8">
            <v>410</v>
          </cell>
          <cell r="I8">
            <v>371</v>
          </cell>
        </row>
        <row r="12">
          <cell r="B12">
            <v>372</v>
          </cell>
          <cell r="C12">
            <v>378</v>
          </cell>
          <cell r="D12">
            <v>360</v>
          </cell>
          <cell r="E12">
            <v>358</v>
          </cell>
          <cell r="F12">
            <v>343</v>
          </cell>
          <cell r="G12">
            <v>318</v>
          </cell>
          <cell r="H12">
            <v>397</v>
          </cell>
          <cell r="I12">
            <v>364</v>
          </cell>
        </row>
        <row r="16">
          <cell r="B16">
            <v>248</v>
          </cell>
          <cell r="C16">
            <v>288</v>
          </cell>
          <cell r="D16">
            <v>321</v>
          </cell>
          <cell r="E16">
            <v>277</v>
          </cell>
          <cell r="F16">
            <v>290</v>
          </cell>
          <cell r="G16">
            <v>255</v>
          </cell>
          <cell r="H16">
            <v>337</v>
          </cell>
          <cell r="I16">
            <v>254</v>
          </cell>
        </row>
        <row r="19">
          <cell r="B19">
            <v>1128</v>
          </cell>
          <cell r="C19">
            <v>1041</v>
          </cell>
          <cell r="D19">
            <v>1189</v>
          </cell>
          <cell r="E19">
            <v>1101</v>
          </cell>
          <cell r="F19">
            <v>1109</v>
          </cell>
          <cell r="G19">
            <v>1134</v>
          </cell>
          <cell r="H19">
            <v>1125</v>
          </cell>
          <cell r="I19">
            <v>1323</v>
          </cell>
        </row>
        <row r="25">
          <cell r="B25">
            <v>1889</v>
          </cell>
          <cell r="C25">
            <v>1862</v>
          </cell>
          <cell r="D25">
            <v>1944</v>
          </cell>
          <cell r="E25">
            <v>1846</v>
          </cell>
          <cell r="F25">
            <v>1975</v>
          </cell>
          <cell r="G25">
            <v>1965</v>
          </cell>
          <cell r="H25">
            <v>1932</v>
          </cell>
          <cell r="I25">
            <v>1888</v>
          </cell>
        </row>
        <row r="30">
          <cell r="B30">
            <v>535</v>
          </cell>
          <cell r="C30">
            <v>550</v>
          </cell>
          <cell r="D30">
            <v>564</v>
          </cell>
          <cell r="E30">
            <v>566</v>
          </cell>
          <cell r="F30">
            <v>631</v>
          </cell>
          <cell r="G30">
            <v>592</v>
          </cell>
          <cell r="H30">
            <v>556</v>
          </cell>
          <cell r="I30">
            <v>570</v>
          </cell>
        </row>
        <row r="36">
          <cell r="B36">
            <v>295</v>
          </cell>
          <cell r="C36">
            <v>296</v>
          </cell>
          <cell r="D36">
            <v>260</v>
          </cell>
          <cell r="E36">
            <v>287</v>
          </cell>
          <cell r="F36">
            <v>400</v>
          </cell>
          <cell r="G36">
            <v>347</v>
          </cell>
          <cell r="H36">
            <v>416</v>
          </cell>
          <cell r="I36">
            <v>296</v>
          </cell>
        </row>
        <row r="37">
          <cell r="B37">
            <v>142</v>
          </cell>
          <cell r="C37">
            <v>249</v>
          </cell>
          <cell r="D37">
            <v>202</v>
          </cell>
          <cell r="E37">
            <v>204</v>
          </cell>
          <cell r="F37">
            <v>273</v>
          </cell>
          <cell r="G37">
            <v>225</v>
          </cell>
          <cell r="H37">
            <v>277</v>
          </cell>
          <cell r="I37">
            <v>280</v>
          </cell>
        </row>
        <row r="48">
          <cell r="B48">
            <v>410</v>
          </cell>
          <cell r="C48">
            <v>443</v>
          </cell>
          <cell r="D48">
            <v>432</v>
          </cell>
          <cell r="E48">
            <v>444</v>
          </cell>
          <cell r="F48">
            <v>460</v>
          </cell>
          <cell r="G48">
            <v>445</v>
          </cell>
          <cell r="H48">
            <v>473</v>
          </cell>
          <cell r="I48">
            <v>465</v>
          </cell>
        </row>
        <row r="49">
          <cell r="B49">
            <v>235</v>
          </cell>
          <cell r="C49">
            <v>244</v>
          </cell>
          <cell r="D49">
            <v>229</v>
          </cell>
          <cell r="E49">
            <v>253</v>
          </cell>
          <cell r="F49">
            <v>287</v>
          </cell>
          <cell r="G49">
            <v>346</v>
          </cell>
          <cell r="H49">
            <v>260</v>
          </cell>
          <cell r="I49">
            <v>221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282</v>
          </cell>
          <cell r="E8">
            <v>303</v>
          </cell>
          <cell r="F8">
            <v>289</v>
          </cell>
          <cell r="G8">
            <v>297</v>
          </cell>
          <cell r="H8">
            <v>271</v>
          </cell>
          <cell r="I8">
            <v>293</v>
          </cell>
          <cell r="J8">
            <v>327</v>
          </cell>
          <cell r="K8">
            <v>293</v>
          </cell>
        </row>
        <row r="12">
          <cell r="D12">
            <v>251</v>
          </cell>
          <cell r="E12">
            <v>252</v>
          </cell>
          <cell r="F12">
            <v>250</v>
          </cell>
          <cell r="G12">
            <v>243</v>
          </cell>
          <cell r="H12">
            <v>243</v>
          </cell>
          <cell r="I12">
            <v>251</v>
          </cell>
          <cell r="J12">
            <v>287</v>
          </cell>
          <cell r="K12">
            <v>248</v>
          </cell>
        </row>
        <row r="16">
          <cell r="D16">
            <v>192</v>
          </cell>
          <cell r="E16">
            <v>212</v>
          </cell>
          <cell r="F16">
            <v>183</v>
          </cell>
          <cell r="G16">
            <v>196</v>
          </cell>
          <cell r="H16">
            <v>216</v>
          </cell>
          <cell r="I16">
            <v>207</v>
          </cell>
          <cell r="J16">
            <v>218</v>
          </cell>
          <cell r="K16">
            <v>189</v>
          </cell>
        </row>
        <row r="19">
          <cell r="D19">
            <v>1020</v>
          </cell>
          <cell r="E19">
            <v>1110</v>
          </cell>
          <cell r="F19">
            <v>1131</v>
          </cell>
          <cell r="G19">
            <v>1199</v>
          </cell>
          <cell r="H19">
            <v>1054</v>
          </cell>
          <cell r="I19">
            <v>1109</v>
          </cell>
          <cell r="J19">
            <v>1271</v>
          </cell>
          <cell r="K19">
            <v>1230</v>
          </cell>
        </row>
        <row r="25">
          <cell r="D25">
            <v>1581</v>
          </cell>
          <cell r="E25">
            <v>1585</v>
          </cell>
          <cell r="F25">
            <v>1628</v>
          </cell>
          <cell r="G25">
            <v>1604</v>
          </cell>
          <cell r="H25">
            <v>1608</v>
          </cell>
          <cell r="I25">
            <v>1556</v>
          </cell>
          <cell r="J25">
            <v>1718</v>
          </cell>
          <cell r="K25">
            <v>1675</v>
          </cell>
        </row>
        <row r="30">
          <cell r="D30">
            <v>409</v>
          </cell>
          <cell r="E30">
            <v>397</v>
          </cell>
          <cell r="F30">
            <v>395</v>
          </cell>
          <cell r="G30">
            <v>397</v>
          </cell>
          <cell r="H30">
            <v>381</v>
          </cell>
          <cell r="I30">
            <v>380</v>
          </cell>
          <cell r="J30">
            <v>427</v>
          </cell>
          <cell r="K30">
            <v>378</v>
          </cell>
        </row>
        <row r="36">
          <cell r="D36">
            <v>260</v>
          </cell>
          <cell r="E36">
            <v>249</v>
          </cell>
          <cell r="F36">
            <v>248</v>
          </cell>
          <cell r="G36">
            <v>240</v>
          </cell>
          <cell r="H36">
            <v>311</v>
          </cell>
          <cell r="I36">
            <v>267</v>
          </cell>
          <cell r="J36">
            <v>289</v>
          </cell>
          <cell r="K36">
            <v>253</v>
          </cell>
        </row>
        <row r="37">
          <cell r="D37">
            <v>132</v>
          </cell>
          <cell r="E37">
            <v>190</v>
          </cell>
          <cell r="F37">
            <v>188</v>
          </cell>
          <cell r="G37">
            <v>122</v>
          </cell>
          <cell r="H37">
            <v>189</v>
          </cell>
          <cell r="I37">
            <v>203</v>
          </cell>
          <cell r="J37">
            <v>231</v>
          </cell>
          <cell r="K37">
            <v>184</v>
          </cell>
        </row>
        <row r="48">
          <cell r="D48">
            <v>322</v>
          </cell>
          <cell r="E48">
            <v>306</v>
          </cell>
          <cell r="F48">
            <v>299</v>
          </cell>
          <cell r="G48">
            <v>293</v>
          </cell>
          <cell r="H48">
            <v>393</v>
          </cell>
          <cell r="I48">
            <v>388</v>
          </cell>
          <cell r="J48">
            <v>411</v>
          </cell>
          <cell r="K48">
            <v>321</v>
          </cell>
        </row>
        <row r="49">
          <cell r="D49">
            <v>199</v>
          </cell>
          <cell r="E49">
            <v>203</v>
          </cell>
          <cell r="F49">
            <v>185</v>
          </cell>
          <cell r="G49">
            <v>204</v>
          </cell>
          <cell r="H49">
            <v>242</v>
          </cell>
          <cell r="I49">
            <v>282</v>
          </cell>
          <cell r="J49">
            <v>224</v>
          </cell>
          <cell r="K49">
            <v>220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343</v>
          </cell>
          <cell r="C8">
            <v>358</v>
          </cell>
          <cell r="D8">
            <v>318</v>
          </cell>
          <cell r="E8">
            <v>344</v>
          </cell>
          <cell r="F8">
            <v>321</v>
          </cell>
          <cell r="G8">
            <v>370</v>
          </cell>
          <cell r="H8">
            <v>417</v>
          </cell>
          <cell r="I8">
            <v>371</v>
          </cell>
        </row>
        <row r="12">
          <cell r="B12">
            <v>371</v>
          </cell>
          <cell r="C12">
            <v>380</v>
          </cell>
          <cell r="D12">
            <v>356</v>
          </cell>
          <cell r="E12">
            <v>363</v>
          </cell>
          <cell r="F12">
            <v>342</v>
          </cell>
          <cell r="G12">
            <v>309</v>
          </cell>
          <cell r="H12">
            <v>385</v>
          </cell>
          <cell r="I12">
            <v>368</v>
          </cell>
        </row>
        <row r="16">
          <cell r="B16">
            <v>247</v>
          </cell>
          <cell r="C16">
            <v>306</v>
          </cell>
          <cell r="D16">
            <v>317</v>
          </cell>
          <cell r="E16">
            <v>278</v>
          </cell>
          <cell r="F16">
            <v>296</v>
          </cell>
          <cell r="G16">
            <v>262</v>
          </cell>
          <cell r="H16">
            <v>314</v>
          </cell>
          <cell r="I16">
            <v>255</v>
          </cell>
        </row>
        <row r="19">
          <cell r="B19">
            <v>1106</v>
          </cell>
          <cell r="C19">
            <v>1147</v>
          </cell>
          <cell r="D19">
            <v>1279</v>
          </cell>
          <cell r="E19">
            <v>1099</v>
          </cell>
          <cell r="F19">
            <v>1112</v>
          </cell>
          <cell r="G19">
            <v>1185</v>
          </cell>
          <cell r="H19">
            <v>1187</v>
          </cell>
          <cell r="I19">
            <v>1283</v>
          </cell>
        </row>
        <row r="25">
          <cell r="B25">
            <v>1853</v>
          </cell>
          <cell r="C25">
            <v>1871</v>
          </cell>
          <cell r="D25">
            <v>1918</v>
          </cell>
          <cell r="E25">
            <v>1898</v>
          </cell>
          <cell r="F25">
            <v>1999</v>
          </cell>
          <cell r="G25">
            <v>1930</v>
          </cell>
          <cell r="H25">
            <v>1886</v>
          </cell>
          <cell r="I25">
            <v>1916</v>
          </cell>
        </row>
        <row r="30">
          <cell r="B30">
            <v>562</v>
          </cell>
          <cell r="C30">
            <v>554</v>
          </cell>
          <cell r="D30">
            <v>528</v>
          </cell>
          <cell r="E30">
            <v>557</v>
          </cell>
          <cell r="F30">
            <v>624</v>
          </cell>
          <cell r="G30">
            <v>650</v>
          </cell>
          <cell r="H30">
            <v>582</v>
          </cell>
          <cell r="I30">
            <v>558</v>
          </cell>
        </row>
        <row r="36">
          <cell r="B36">
            <v>300</v>
          </cell>
          <cell r="C36">
            <v>291</v>
          </cell>
          <cell r="D36">
            <v>261</v>
          </cell>
          <cell r="E36">
            <v>309</v>
          </cell>
          <cell r="F36">
            <v>379</v>
          </cell>
          <cell r="G36">
            <v>332</v>
          </cell>
          <cell r="H36">
            <v>424</v>
          </cell>
          <cell r="I36">
            <v>282</v>
          </cell>
        </row>
        <row r="37">
          <cell r="B37">
            <v>145</v>
          </cell>
          <cell r="C37">
            <v>226</v>
          </cell>
          <cell r="D37">
            <v>203</v>
          </cell>
          <cell r="E37">
            <v>214</v>
          </cell>
          <cell r="F37">
            <v>265</v>
          </cell>
          <cell r="G37">
            <v>216</v>
          </cell>
          <cell r="H37">
            <v>287</v>
          </cell>
          <cell r="I37">
            <v>283</v>
          </cell>
        </row>
        <row r="48">
          <cell r="B48">
            <v>407</v>
          </cell>
          <cell r="C48">
            <v>447</v>
          </cell>
          <cell r="D48">
            <v>433</v>
          </cell>
          <cell r="E48">
            <v>433</v>
          </cell>
          <cell r="F48">
            <v>453</v>
          </cell>
          <cell r="G48">
            <v>447</v>
          </cell>
          <cell r="H48">
            <v>494</v>
          </cell>
          <cell r="I48">
            <v>463</v>
          </cell>
        </row>
        <row r="49">
          <cell r="B49">
            <v>242</v>
          </cell>
          <cell r="C49">
            <v>250</v>
          </cell>
          <cell r="D49">
            <v>234</v>
          </cell>
          <cell r="E49">
            <v>253</v>
          </cell>
          <cell r="F49">
            <v>289</v>
          </cell>
          <cell r="G49">
            <v>356</v>
          </cell>
          <cell r="H49">
            <v>269</v>
          </cell>
          <cell r="I49">
            <v>230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348</v>
          </cell>
          <cell r="C8">
            <v>358</v>
          </cell>
          <cell r="D8">
            <v>318</v>
          </cell>
          <cell r="E8">
            <v>344</v>
          </cell>
          <cell r="F8">
            <v>315</v>
          </cell>
          <cell r="G8">
            <v>370</v>
          </cell>
          <cell r="H8">
            <v>425</v>
          </cell>
          <cell r="I8">
            <v>372</v>
          </cell>
        </row>
        <row r="12">
          <cell r="B12">
            <v>379</v>
          </cell>
          <cell r="C12">
            <v>386</v>
          </cell>
          <cell r="D12">
            <v>346</v>
          </cell>
          <cell r="E12">
            <v>366</v>
          </cell>
          <cell r="F12">
            <v>358</v>
          </cell>
          <cell r="G12">
            <v>319</v>
          </cell>
          <cell r="H12">
            <v>410</v>
          </cell>
          <cell r="I12">
            <v>377</v>
          </cell>
        </row>
        <row r="16">
          <cell r="B16">
            <v>237</v>
          </cell>
          <cell r="C16">
            <v>303</v>
          </cell>
          <cell r="D16">
            <v>291</v>
          </cell>
          <cell r="E16">
            <v>282</v>
          </cell>
          <cell r="F16">
            <v>290</v>
          </cell>
          <cell r="G16">
            <v>238</v>
          </cell>
          <cell r="H16">
            <v>329</v>
          </cell>
          <cell r="I16">
            <v>250</v>
          </cell>
        </row>
        <row r="19">
          <cell r="B19">
            <v>1139</v>
          </cell>
          <cell r="C19">
            <v>1193</v>
          </cell>
          <cell r="D19">
            <v>1214</v>
          </cell>
          <cell r="E19">
            <v>1033</v>
          </cell>
          <cell r="F19">
            <v>1147</v>
          </cell>
          <cell r="G19">
            <v>1174</v>
          </cell>
          <cell r="H19">
            <v>1163</v>
          </cell>
          <cell r="I19">
            <v>1202</v>
          </cell>
        </row>
        <row r="25">
          <cell r="B25">
            <v>1882</v>
          </cell>
          <cell r="C25">
            <v>1852</v>
          </cell>
          <cell r="D25">
            <v>1955</v>
          </cell>
          <cell r="E25">
            <v>1901</v>
          </cell>
          <cell r="F25">
            <v>1966</v>
          </cell>
          <cell r="G25">
            <v>1846</v>
          </cell>
          <cell r="H25">
            <v>1974</v>
          </cell>
          <cell r="I25">
            <v>1874</v>
          </cell>
        </row>
        <row r="30">
          <cell r="B30">
            <v>567</v>
          </cell>
          <cell r="C30">
            <v>591</v>
          </cell>
          <cell r="D30">
            <v>561</v>
          </cell>
          <cell r="E30">
            <v>575</v>
          </cell>
          <cell r="F30">
            <v>602</v>
          </cell>
          <cell r="G30">
            <v>623</v>
          </cell>
          <cell r="H30">
            <v>562</v>
          </cell>
          <cell r="I30">
            <v>557</v>
          </cell>
        </row>
        <row r="36">
          <cell r="B36">
            <v>425</v>
          </cell>
          <cell r="C36">
            <v>389</v>
          </cell>
          <cell r="D36">
            <v>387</v>
          </cell>
          <cell r="E36">
            <v>445</v>
          </cell>
          <cell r="F36">
            <v>531</v>
          </cell>
          <cell r="G36">
            <v>474</v>
          </cell>
          <cell r="H36">
            <v>429</v>
          </cell>
          <cell r="I36">
            <v>412</v>
          </cell>
        </row>
        <row r="48">
          <cell r="B48">
            <v>399</v>
          </cell>
          <cell r="C48">
            <v>444</v>
          </cell>
          <cell r="D48">
            <v>412</v>
          </cell>
          <cell r="E48">
            <v>436</v>
          </cell>
          <cell r="F48">
            <v>454</v>
          </cell>
          <cell r="G48">
            <v>440</v>
          </cell>
          <cell r="H48">
            <v>500</v>
          </cell>
          <cell r="I48">
            <v>458</v>
          </cell>
        </row>
        <row r="49">
          <cell r="B49">
            <v>245</v>
          </cell>
          <cell r="C49">
            <v>246</v>
          </cell>
          <cell r="D49">
            <v>238</v>
          </cell>
          <cell r="E49">
            <v>256</v>
          </cell>
          <cell r="F49">
            <v>303</v>
          </cell>
          <cell r="G49">
            <v>367</v>
          </cell>
          <cell r="H49">
            <v>277</v>
          </cell>
          <cell r="I49">
            <v>230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361</v>
          </cell>
          <cell r="C8">
            <v>359</v>
          </cell>
          <cell r="D8">
            <v>320</v>
          </cell>
          <cell r="E8">
            <v>347</v>
          </cell>
          <cell r="F8">
            <v>316</v>
          </cell>
          <cell r="G8">
            <v>370</v>
          </cell>
          <cell r="H8">
            <v>417</v>
          </cell>
          <cell r="I8">
            <v>377</v>
          </cell>
        </row>
        <row r="12">
          <cell r="B12">
            <v>386</v>
          </cell>
          <cell r="C12">
            <v>388</v>
          </cell>
          <cell r="D12">
            <v>352</v>
          </cell>
          <cell r="E12">
            <v>370</v>
          </cell>
          <cell r="F12">
            <v>328</v>
          </cell>
          <cell r="G12">
            <v>319</v>
          </cell>
          <cell r="H12">
            <v>412</v>
          </cell>
          <cell r="I12">
            <v>372</v>
          </cell>
        </row>
        <row r="16">
          <cell r="B16">
            <v>260</v>
          </cell>
          <cell r="C16">
            <v>301</v>
          </cell>
          <cell r="D16">
            <v>292</v>
          </cell>
          <cell r="E16">
            <v>269</v>
          </cell>
          <cell r="F16">
            <v>297</v>
          </cell>
          <cell r="G16">
            <v>265</v>
          </cell>
          <cell r="H16">
            <v>320</v>
          </cell>
          <cell r="I16">
            <v>261</v>
          </cell>
        </row>
        <row r="19">
          <cell r="B19">
            <v>1134</v>
          </cell>
          <cell r="C19">
            <v>1243</v>
          </cell>
          <cell r="D19">
            <v>1207</v>
          </cell>
          <cell r="E19">
            <v>1012</v>
          </cell>
          <cell r="F19">
            <v>1194</v>
          </cell>
          <cell r="G19">
            <v>1151</v>
          </cell>
          <cell r="H19">
            <v>1146</v>
          </cell>
          <cell r="I19">
            <v>1188</v>
          </cell>
        </row>
        <row r="25">
          <cell r="B25">
            <v>1821</v>
          </cell>
          <cell r="C25">
            <v>1849</v>
          </cell>
          <cell r="D25">
            <v>1870</v>
          </cell>
          <cell r="E25">
            <v>1990</v>
          </cell>
          <cell r="F25">
            <v>2038</v>
          </cell>
          <cell r="G25">
            <v>1936</v>
          </cell>
          <cell r="H25">
            <v>2095</v>
          </cell>
          <cell r="I25">
            <v>1791</v>
          </cell>
        </row>
        <row r="30">
          <cell r="B30">
            <v>566</v>
          </cell>
          <cell r="C30">
            <v>594</v>
          </cell>
          <cell r="D30">
            <v>539</v>
          </cell>
          <cell r="E30">
            <v>580</v>
          </cell>
          <cell r="F30">
            <v>617</v>
          </cell>
          <cell r="G30">
            <v>626</v>
          </cell>
          <cell r="H30">
            <v>527</v>
          </cell>
          <cell r="I30">
            <v>573</v>
          </cell>
        </row>
        <row r="36">
          <cell r="B36">
            <v>310</v>
          </cell>
          <cell r="C36">
            <v>276</v>
          </cell>
          <cell r="D36">
            <v>302</v>
          </cell>
          <cell r="E36">
            <v>305</v>
          </cell>
          <cell r="F36">
            <v>409</v>
          </cell>
          <cell r="G36">
            <v>336</v>
          </cell>
          <cell r="H36">
            <v>427</v>
          </cell>
          <cell r="I36">
            <v>289</v>
          </cell>
        </row>
        <row r="37">
          <cell r="B37">
            <v>155</v>
          </cell>
          <cell r="C37">
            <v>258</v>
          </cell>
          <cell r="D37">
            <v>219</v>
          </cell>
          <cell r="E37">
            <v>278</v>
          </cell>
          <cell r="F37">
            <v>260</v>
          </cell>
          <cell r="G37">
            <v>266</v>
          </cell>
          <cell r="H37">
            <v>307</v>
          </cell>
          <cell r="I37">
            <v>268</v>
          </cell>
        </row>
        <row r="48">
          <cell r="B48">
            <v>392</v>
          </cell>
          <cell r="C48">
            <v>435</v>
          </cell>
          <cell r="D48">
            <v>407</v>
          </cell>
          <cell r="E48">
            <v>419</v>
          </cell>
          <cell r="F48">
            <v>435</v>
          </cell>
          <cell r="G48">
            <v>425</v>
          </cell>
          <cell r="H48">
            <v>483</v>
          </cell>
          <cell r="I48">
            <v>445</v>
          </cell>
        </row>
        <row r="49">
          <cell r="B49">
            <v>275</v>
          </cell>
          <cell r="C49">
            <v>289</v>
          </cell>
          <cell r="D49">
            <v>270</v>
          </cell>
          <cell r="E49">
            <v>288</v>
          </cell>
          <cell r="F49">
            <v>328</v>
          </cell>
          <cell r="G49">
            <v>411</v>
          </cell>
          <cell r="H49">
            <v>303</v>
          </cell>
          <cell r="I49">
            <v>254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372</v>
          </cell>
          <cell r="C8">
            <v>365</v>
          </cell>
          <cell r="D8">
            <v>320</v>
          </cell>
          <cell r="E8">
            <v>359</v>
          </cell>
          <cell r="F8">
            <v>327</v>
          </cell>
          <cell r="G8">
            <v>368</v>
          </cell>
          <cell r="H8">
            <v>417</v>
          </cell>
          <cell r="I8">
            <v>388</v>
          </cell>
        </row>
        <row r="12">
          <cell r="B12">
            <v>382</v>
          </cell>
          <cell r="C12">
            <v>382</v>
          </cell>
          <cell r="D12">
            <v>357</v>
          </cell>
          <cell r="E12">
            <v>365</v>
          </cell>
          <cell r="F12">
            <v>326</v>
          </cell>
          <cell r="G12">
            <v>319</v>
          </cell>
          <cell r="H12">
            <v>406</v>
          </cell>
          <cell r="I12">
            <v>373</v>
          </cell>
        </row>
        <row r="16">
          <cell r="B16">
            <v>245</v>
          </cell>
          <cell r="C16">
            <v>301</v>
          </cell>
          <cell r="D16">
            <v>317</v>
          </cell>
          <cell r="E16">
            <v>263</v>
          </cell>
          <cell r="F16">
            <v>292</v>
          </cell>
          <cell r="G16">
            <v>260</v>
          </cell>
          <cell r="H16">
            <v>315</v>
          </cell>
          <cell r="I16">
            <v>251</v>
          </cell>
        </row>
        <row r="19">
          <cell r="B19">
            <v>1106</v>
          </cell>
          <cell r="C19">
            <v>1233</v>
          </cell>
          <cell r="D19">
            <v>1208</v>
          </cell>
          <cell r="E19">
            <v>1040</v>
          </cell>
          <cell r="F19">
            <v>1197</v>
          </cell>
          <cell r="G19">
            <v>1207</v>
          </cell>
          <cell r="H19">
            <v>1165</v>
          </cell>
          <cell r="I19">
            <v>1277</v>
          </cell>
        </row>
        <row r="25">
          <cell r="B25">
            <v>1829</v>
          </cell>
          <cell r="C25">
            <v>1862</v>
          </cell>
          <cell r="D25">
            <v>1893</v>
          </cell>
          <cell r="E25">
            <v>1958</v>
          </cell>
          <cell r="F25">
            <v>1944</v>
          </cell>
          <cell r="G25">
            <v>1885</v>
          </cell>
          <cell r="H25">
            <v>1970</v>
          </cell>
          <cell r="I25">
            <v>1931</v>
          </cell>
        </row>
        <row r="30">
          <cell r="B30">
            <v>572</v>
          </cell>
          <cell r="C30">
            <v>582</v>
          </cell>
          <cell r="D30">
            <v>541</v>
          </cell>
          <cell r="E30">
            <v>541</v>
          </cell>
          <cell r="F30">
            <v>619</v>
          </cell>
          <cell r="G30">
            <v>656</v>
          </cell>
          <cell r="H30">
            <v>505</v>
          </cell>
          <cell r="I30">
            <v>575</v>
          </cell>
        </row>
        <row r="36">
          <cell r="B36">
            <v>234</v>
          </cell>
          <cell r="C36">
            <v>237</v>
          </cell>
          <cell r="D36">
            <v>225</v>
          </cell>
          <cell r="E36">
            <v>220</v>
          </cell>
          <cell r="F36">
            <v>316</v>
          </cell>
          <cell r="G36">
            <v>266</v>
          </cell>
          <cell r="H36">
            <v>415</v>
          </cell>
          <cell r="I36">
            <v>225</v>
          </cell>
        </row>
        <row r="37">
          <cell r="B37">
            <v>149</v>
          </cell>
          <cell r="C37">
            <v>244</v>
          </cell>
          <cell r="D37">
            <v>201</v>
          </cell>
          <cell r="E37">
            <v>257</v>
          </cell>
          <cell r="F37">
            <v>256</v>
          </cell>
          <cell r="G37">
            <v>243</v>
          </cell>
          <cell r="H37">
            <v>295</v>
          </cell>
          <cell r="I37">
            <v>210</v>
          </cell>
        </row>
        <row r="48">
          <cell r="B48">
            <v>380</v>
          </cell>
          <cell r="C48">
            <v>437</v>
          </cell>
          <cell r="D48">
            <v>407</v>
          </cell>
          <cell r="E48">
            <v>411</v>
          </cell>
          <cell r="F48">
            <v>449</v>
          </cell>
          <cell r="G48">
            <v>424</v>
          </cell>
          <cell r="H48">
            <v>498</v>
          </cell>
          <cell r="I48">
            <v>446</v>
          </cell>
        </row>
        <row r="49">
          <cell r="B49">
            <v>267</v>
          </cell>
          <cell r="C49">
            <v>282</v>
          </cell>
          <cell r="D49">
            <v>260</v>
          </cell>
          <cell r="E49">
            <v>286</v>
          </cell>
          <cell r="F49">
            <v>326</v>
          </cell>
          <cell r="G49">
            <v>423</v>
          </cell>
          <cell r="H49">
            <v>312</v>
          </cell>
          <cell r="I49">
            <v>251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369</v>
          </cell>
          <cell r="C8">
            <v>364</v>
          </cell>
          <cell r="D8">
            <v>320</v>
          </cell>
          <cell r="E8">
            <v>359</v>
          </cell>
          <cell r="F8">
            <v>321</v>
          </cell>
          <cell r="G8">
            <v>366</v>
          </cell>
          <cell r="H8">
            <v>414</v>
          </cell>
          <cell r="I8">
            <v>389</v>
          </cell>
        </row>
        <row r="12">
          <cell r="B12">
            <v>378</v>
          </cell>
          <cell r="C12">
            <v>378</v>
          </cell>
          <cell r="D12">
            <v>348</v>
          </cell>
          <cell r="E12">
            <v>366</v>
          </cell>
          <cell r="F12">
            <v>324</v>
          </cell>
          <cell r="G12">
            <v>319</v>
          </cell>
          <cell r="H12">
            <v>407</v>
          </cell>
          <cell r="I12">
            <v>369</v>
          </cell>
        </row>
        <row r="16">
          <cell r="B16">
            <v>256</v>
          </cell>
          <cell r="C16">
            <v>296</v>
          </cell>
          <cell r="D16">
            <v>306</v>
          </cell>
          <cell r="E16">
            <v>265</v>
          </cell>
          <cell r="F16">
            <v>272</v>
          </cell>
          <cell r="G16">
            <v>254</v>
          </cell>
          <cell r="H16">
            <v>315</v>
          </cell>
          <cell r="I16">
            <v>255</v>
          </cell>
        </row>
        <row r="19">
          <cell r="B19">
            <v>1145</v>
          </cell>
          <cell r="C19">
            <v>1281</v>
          </cell>
          <cell r="D19">
            <v>1219</v>
          </cell>
          <cell r="E19">
            <v>1078</v>
          </cell>
          <cell r="F19">
            <v>1219</v>
          </cell>
          <cell r="G19">
            <v>1164</v>
          </cell>
          <cell r="H19">
            <v>1232</v>
          </cell>
          <cell r="I19">
            <v>1228</v>
          </cell>
        </row>
        <row r="25">
          <cell r="B25">
            <v>1892</v>
          </cell>
          <cell r="C25">
            <v>1760</v>
          </cell>
          <cell r="D25">
            <v>1909</v>
          </cell>
          <cell r="E25">
            <v>1906</v>
          </cell>
          <cell r="F25">
            <v>1960</v>
          </cell>
          <cell r="G25">
            <v>1921</v>
          </cell>
          <cell r="H25">
            <v>2112</v>
          </cell>
          <cell r="I25">
            <v>1844</v>
          </cell>
        </row>
        <row r="30">
          <cell r="B30">
            <v>581</v>
          </cell>
          <cell r="C30">
            <v>588</v>
          </cell>
          <cell r="D30">
            <v>575</v>
          </cell>
          <cell r="E30">
            <v>591</v>
          </cell>
          <cell r="F30">
            <v>645</v>
          </cell>
          <cell r="G30">
            <v>639</v>
          </cell>
          <cell r="H30">
            <v>523</v>
          </cell>
          <cell r="I30">
            <v>569</v>
          </cell>
        </row>
        <row r="36">
          <cell r="B36">
            <v>231</v>
          </cell>
          <cell r="C36">
            <v>233</v>
          </cell>
          <cell r="D36">
            <v>227</v>
          </cell>
          <cell r="E36">
            <v>229</v>
          </cell>
          <cell r="F36">
            <v>342</v>
          </cell>
          <cell r="G36">
            <v>269</v>
          </cell>
          <cell r="H36">
            <v>421</v>
          </cell>
          <cell r="I36">
            <v>226</v>
          </cell>
        </row>
        <row r="37">
          <cell r="B37">
            <v>172</v>
          </cell>
          <cell r="C37">
            <v>234</v>
          </cell>
          <cell r="D37">
            <v>215</v>
          </cell>
          <cell r="E37">
            <v>262</v>
          </cell>
          <cell r="F37">
            <v>258</v>
          </cell>
          <cell r="G37">
            <v>215</v>
          </cell>
          <cell r="H37">
            <v>298</v>
          </cell>
          <cell r="I37">
            <v>198</v>
          </cell>
        </row>
        <row r="48">
          <cell r="B48">
            <v>373</v>
          </cell>
          <cell r="C48">
            <v>437</v>
          </cell>
          <cell r="D48">
            <v>389</v>
          </cell>
          <cell r="E48">
            <v>409</v>
          </cell>
          <cell r="F48">
            <v>445</v>
          </cell>
          <cell r="G48">
            <v>435</v>
          </cell>
          <cell r="H48">
            <v>495</v>
          </cell>
          <cell r="I48">
            <v>444</v>
          </cell>
        </row>
        <row r="49">
          <cell r="B49">
            <v>264</v>
          </cell>
          <cell r="C49">
            <v>278</v>
          </cell>
          <cell r="D49">
            <v>259</v>
          </cell>
          <cell r="E49">
            <v>286</v>
          </cell>
          <cell r="F49">
            <v>323</v>
          </cell>
          <cell r="G49">
            <v>419</v>
          </cell>
          <cell r="H49">
            <v>306</v>
          </cell>
          <cell r="I49">
            <v>247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373</v>
          </cell>
          <cell r="C8">
            <v>362</v>
          </cell>
          <cell r="D8">
            <v>317</v>
          </cell>
          <cell r="E8">
            <v>349</v>
          </cell>
          <cell r="F8">
            <v>315</v>
          </cell>
          <cell r="G8">
            <v>366</v>
          </cell>
          <cell r="H8">
            <v>414</v>
          </cell>
          <cell r="I8">
            <v>389</v>
          </cell>
        </row>
        <row r="12">
          <cell r="B12">
            <v>379</v>
          </cell>
          <cell r="C12">
            <v>383</v>
          </cell>
          <cell r="D12">
            <v>349</v>
          </cell>
          <cell r="E12">
            <v>364</v>
          </cell>
          <cell r="F12">
            <v>325</v>
          </cell>
          <cell r="G12">
            <v>328</v>
          </cell>
          <cell r="H12">
            <v>414</v>
          </cell>
          <cell r="I12">
            <v>370</v>
          </cell>
        </row>
        <row r="16">
          <cell r="B16">
            <v>245</v>
          </cell>
          <cell r="C16">
            <v>295</v>
          </cell>
          <cell r="D16">
            <v>310</v>
          </cell>
          <cell r="E16">
            <v>255</v>
          </cell>
          <cell r="F16">
            <v>291</v>
          </cell>
          <cell r="G16">
            <v>251</v>
          </cell>
          <cell r="H16">
            <v>313</v>
          </cell>
          <cell r="I16">
            <v>262</v>
          </cell>
        </row>
        <row r="19">
          <cell r="B19">
            <v>1072</v>
          </cell>
          <cell r="C19">
            <v>1130</v>
          </cell>
          <cell r="D19">
            <v>1090</v>
          </cell>
          <cell r="E19">
            <v>1055</v>
          </cell>
          <cell r="F19">
            <v>1066</v>
          </cell>
          <cell r="G19">
            <v>1139</v>
          </cell>
          <cell r="H19">
            <v>1066</v>
          </cell>
          <cell r="I19">
            <v>1115</v>
          </cell>
        </row>
        <row r="25">
          <cell r="B25">
            <v>1951</v>
          </cell>
          <cell r="C25">
            <v>1933</v>
          </cell>
          <cell r="D25">
            <v>2134</v>
          </cell>
          <cell r="E25">
            <v>1965</v>
          </cell>
          <cell r="F25">
            <v>2020</v>
          </cell>
          <cell r="G25">
            <v>1933</v>
          </cell>
          <cell r="H25">
            <v>1954</v>
          </cell>
          <cell r="I25">
            <v>1854</v>
          </cell>
        </row>
        <row r="30">
          <cell r="B30">
            <v>606</v>
          </cell>
          <cell r="C30">
            <v>584</v>
          </cell>
          <cell r="D30">
            <v>556</v>
          </cell>
          <cell r="E30">
            <v>570</v>
          </cell>
          <cell r="F30">
            <v>655</v>
          </cell>
          <cell r="G30">
            <v>643</v>
          </cell>
          <cell r="H30">
            <v>543</v>
          </cell>
          <cell r="I30">
            <v>552</v>
          </cell>
        </row>
        <row r="36">
          <cell r="B36">
            <v>255</v>
          </cell>
          <cell r="C36">
            <v>268</v>
          </cell>
          <cell r="D36">
            <v>254</v>
          </cell>
          <cell r="E36">
            <v>285</v>
          </cell>
          <cell r="F36">
            <v>343</v>
          </cell>
          <cell r="G36">
            <v>301</v>
          </cell>
          <cell r="H36">
            <v>421</v>
          </cell>
          <cell r="I36">
            <v>257</v>
          </cell>
        </row>
        <row r="37">
          <cell r="B37">
            <v>212</v>
          </cell>
          <cell r="C37">
            <v>255</v>
          </cell>
          <cell r="D37">
            <v>247</v>
          </cell>
          <cell r="E37">
            <v>283</v>
          </cell>
          <cell r="F37">
            <v>249</v>
          </cell>
          <cell r="G37">
            <v>255</v>
          </cell>
          <cell r="H37">
            <v>315</v>
          </cell>
          <cell r="I37">
            <v>298</v>
          </cell>
        </row>
        <row r="48">
          <cell r="B48">
            <v>548</v>
          </cell>
          <cell r="C48">
            <v>541</v>
          </cell>
          <cell r="D48">
            <v>567</v>
          </cell>
          <cell r="E48">
            <v>509</v>
          </cell>
          <cell r="F48">
            <v>616</v>
          </cell>
          <cell r="G48">
            <v>529</v>
          </cell>
          <cell r="H48">
            <v>574</v>
          </cell>
          <cell r="I48">
            <v>552</v>
          </cell>
        </row>
        <row r="49">
          <cell r="B49">
            <v>255</v>
          </cell>
          <cell r="C49">
            <v>286</v>
          </cell>
          <cell r="D49">
            <v>253</v>
          </cell>
          <cell r="E49">
            <v>286</v>
          </cell>
          <cell r="F49">
            <v>315</v>
          </cell>
          <cell r="G49">
            <v>396</v>
          </cell>
          <cell r="H49">
            <v>304</v>
          </cell>
          <cell r="I49">
            <v>241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311</v>
          </cell>
          <cell r="C8">
            <v>311</v>
          </cell>
          <cell r="D8">
            <v>281</v>
          </cell>
          <cell r="E8">
            <v>277</v>
          </cell>
          <cell r="F8">
            <v>283</v>
          </cell>
          <cell r="G8">
            <v>333</v>
          </cell>
          <cell r="H8">
            <v>378</v>
          </cell>
          <cell r="I8">
            <v>294</v>
          </cell>
        </row>
        <row r="12">
          <cell r="B12">
            <v>371</v>
          </cell>
          <cell r="C12">
            <v>366</v>
          </cell>
          <cell r="D12">
            <v>346</v>
          </cell>
          <cell r="E12">
            <v>358</v>
          </cell>
          <cell r="F12">
            <v>328</v>
          </cell>
          <cell r="G12">
            <v>327</v>
          </cell>
          <cell r="H12">
            <v>407</v>
          </cell>
          <cell r="I12">
            <v>378</v>
          </cell>
        </row>
        <row r="16">
          <cell r="B16">
            <v>253</v>
          </cell>
          <cell r="C16">
            <v>292</v>
          </cell>
          <cell r="D16">
            <v>269</v>
          </cell>
          <cell r="E16">
            <v>280</v>
          </cell>
          <cell r="F16">
            <v>290</v>
          </cell>
          <cell r="G16">
            <v>248</v>
          </cell>
          <cell r="H16">
            <v>306</v>
          </cell>
          <cell r="I16">
            <v>257</v>
          </cell>
        </row>
        <row r="19">
          <cell r="B19">
            <v>1067</v>
          </cell>
          <cell r="C19">
            <v>1083</v>
          </cell>
          <cell r="D19">
            <v>1090</v>
          </cell>
          <cell r="E19">
            <v>1022</v>
          </cell>
          <cell r="F19">
            <v>1077</v>
          </cell>
          <cell r="G19">
            <v>1085</v>
          </cell>
          <cell r="H19">
            <v>1021</v>
          </cell>
          <cell r="I19">
            <v>1142</v>
          </cell>
        </row>
        <row r="25">
          <cell r="B25">
            <v>2119</v>
          </cell>
          <cell r="C25">
            <v>2016</v>
          </cell>
          <cell r="D25">
            <v>2040</v>
          </cell>
          <cell r="E25">
            <v>2062</v>
          </cell>
          <cell r="F25">
            <v>2123</v>
          </cell>
          <cell r="G25">
            <v>2040</v>
          </cell>
          <cell r="H25">
            <v>2123</v>
          </cell>
          <cell r="I25">
            <v>2022</v>
          </cell>
        </row>
        <row r="30">
          <cell r="B30">
            <v>616</v>
          </cell>
          <cell r="C30">
            <v>613</v>
          </cell>
          <cell r="D30">
            <v>555</v>
          </cell>
          <cell r="E30">
            <v>585</v>
          </cell>
          <cell r="F30">
            <v>641</v>
          </cell>
          <cell r="G30">
            <v>658</v>
          </cell>
          <cell r="H30">
            <v>543</v>
          </cell>
          <cell r="I30">
            <v>537</v>
          </cell>
        </row>
        <row r="36">
          <cell r="B36">
            <v>539</v>
          </cell>
          <cell r="C36">
            <v>528</v>
          </cell>
          <cell r="D36">
            <v>495</v>
          </cell>
          <cell r="E36">
            <v>548</v>
          </cell>
          <cell r="F36">
            <v>631</v>
          </cell>
          <cell r="G36">
            <v>608</v>
          </cell>
          <cell r="H36">
            <v>600</v>
          </cell>
          <cell r="I36">
            <v>577</v>
          </cell>
        </row>
        <row r="37">
          <cell r="B37">
            <v>221</v>
          </cell>
          <cell r="C37">
            <v>290</v>
          </cell>
          <cell r="D37">
            <v>285</v>
          </cell>
          <cell r="E37">
            <v>276</v>
          </cell>
          <cell r="F37">
            <v>270</v>
          </cell>
          <cell r="G37">
            <v>258</v>
          </cell>
          <cell r="H37">
            <v>338</v>
          </cell>
          <cell r="I37">
            <v>313</v>
          </cell>
        </row>
        <row r="48">
          <cell r="B48">
            <v>526</v>
          </cell>
          <cell r="C48">
            <v>532</v>
          </cell>
          <cell r="D48">
            <v>541</v>
          </cell>
          <cell r="E48">
            <v>520</v>
          </cell>
          <cell r="F48">
            <v>558</v>
          </cell>
          <cell r="G48">
            <v>500</v>
          </cell>
          <cell r="H48">
            <v>549</v>
          </cell>
          <cell r="I48">
            <v>564</v>
          </cell>
        </row>
        <row r="49">
          <cell r="B49">
            <v>276</v>
          </cell>
          <cell r="C49">
            <v>286</v>
          </cell>
          <cell r="D49">
            <v>274</v>
          </cell>
          <cell r="E49">
            <v>298</v>
          </cell>
          <cell r="F49">
            <v>335</v>
          </cell>
          <cell r="G49">
            <v>415</v>
          </cell>
          <cell r="H49">
            <v>324</v>
          </cell>
          <cell r="I49">
            <v>243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_1"/>
    </sheetNames>
    <sheetDataSet>
      <sheetData sheetId="0"/>
      <sheetData sheetId="1">
        <row r="8">
          <cell r="B8">
            <v>306</v>
          </cell>
          <cell r="C8">
            <v>286</v>
          </cell>
          <cell r="D8">
            <v>256</v>
          </cell>
          <cell r="E8">
            <v>242</v>
          </cell>
          <cell r="F8">
            <v>236</v>
          </cell>
          <cell r="G8">
            <v>324</v>
          </cell>
          <cell r="H8">
            <v>325</v>
          </cell>
          <cell r="I8">
            <v>256</v>
          </cell>
        </row>
        <row r="12">
          <cell r="B12">
            <v>351</v>
          </cell>
          <cell r="C12">
            <v>351</v>
          </cell>
          <cell r="D12">
            <v>316</v>
          </cell>
          <cell r="E12">
            <v>349</v>
          </cell>
          <cell r="F12">
            <v>306</v>
          </cell>
          <cell r="G12">
            <v>318</v>
          </cell>
          <cell r="H12">
            <v>394</v>
          </cell>
          <cell r="I12">
            <v>359</v>
          </cell>
        </row>
        <row r="16">
          <cell r="B16">
            <v>257</v>
          </cell>
          <cell r="C16">
            <v>296</v>
          </cell>
          <cell r="D16">
            <v>284</v>
          </cell>
          <cell r="E16">
            <v>287</v>
          </cell>
          <cell r="F16">
            <v>298</v>
          </cell>
          <cell r="G16">
            <v>259</v>
          </cell>
          <cell r="H16">
            <v>284</v>
          </cell>
          <cell r="I16">
            <v>261</v>
          </cell>
        </row>
        <row r="19">
          <cell r="B19">
            <v>1059</v>
          </cell>
          <cell r="C19">
            <v>1071</v>
          </cell>
          <cell r="D19">
            <v>1117</v>
          </cell>
          <cell r="E19">
            <v>1019</v>
          </cell>
          <cell r="F19">
            <v>1078</v>
          </cell>
          <cell r="G19">
            <v>1070</v>
          </cell>
          <cell r="H19">
            <v>1016</v>
          </cell>
          <cell r="I19">
            <v>1154</v>
          </cell>
        </row>
        <row r="25">
          <cell r="B25">
            <v>2063</v>
          </cell>
          <cell r="C25">
            <v>1978</v>
          </cell>
          <cell r="D25">
            <v>2133</v>
          </cell>
          <cell r="E25">
            <v>2068</v>
          </cell>
          <cell r="F25">
            <v>2169</v>
          </cell>
          <cell r="G25">
            <v>1993</v>
          </cell>
          <cell r="H25">
            <v>2177</v>
          </cell>
          <cell r="I25">
            <v>2109</v>
          </cell>
        </row>
        <row r="30">
          <cell r="B30">
            <v>551</v>
          </cell>
          <cell r="C30">
            <v>554</v>
          </cell>
          <cell r="D30">
            <v>557</v>
          </cell>
          <cell r="E30">
            <v>577</v>
          </cell>
          <cell r="F30">
            <v>608</v>
          </cell>
          <cell r="G30">
            <v>586</v>
          </cell>
          <cell r="H30">
            <v>482</v>
          </cell>
          <cell r="I30">
            <v>526</v>
          </cell>
        </row>
        <row r="36">
          <cell r="B36">
            <v>1312</v>
          </cell>
          <cell r="C36">
            <v>1288</v>
          </cell>
          <cell r="D36">
            <v>1199</v>
          </cell>
          <cell r="E36">
            <v>1312</v>
          </cell>
          <cell r="F36">
            <v>1405</v>
          </cell>
          <cell r="G36">
            <v>1242</v>
          </cell>
          <cell r="H36">
            <v>1146</v>
          </cell>
          <cell r="I36">
            <v>1311</v>
          </cell>
        </row>
        <row r="37">
          <cell r="B37">
            <v>193</v>
          </cell>
          <cell r="C37">
            <v>261</v>
          </cell>
          <cell r="D37">
            <v>243</v>
          </cell>
          <cell r="E37">
            <v>287</v>
          </cell>
          <cell r="F37">
            <v>272</v>
          </cell>
          <cell r="G37">
            <v>247</v>
          </cell>
          <cell r="H37">
            <v>326</v>
          </cell>
          <cell r="I37">
            <v>327</v>
          </cell>
        </row>
        <row r="48">
          <cell r="B48">
            <v>524</v>
          </cell>
          <cell r="C48">
            <v>530</v>
          </cell>
          <cell r="D48">
            <v>540</v>
          </cell>
          <cell r="E48">
            <v>510</v>
          </cell>
          <cell r="F48">
            <v>533</v>
          </cell>
          <cell r="G48">
            <v>513</v>
          </cell>
          <cell r="H48">
            <v>515</v>
          </cell>
          <cell r="I48">
            <v>539</v>
          </cell>
        </row>
        <row r="49">
          <cell r="B49">
            <v>284</v>
          </cell>
          <cell r="C49">
            <v>298</v>
          </cell>
          <cell r="D49">
            <v>284</v>
          </cell>
          <cell r="E49">
            <v>296</v>
          </cell>
          <cell r="F49">
            <v>346</v>
          </cell>
          <cell r="G49">
            <v>376</v>
          </cell>
          <cell r="H49">
            <v>330</v>
          </cell>
          <cell r="I49">
            <v>275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286</v>
          </cell>
          <cell r="E8">
            <v>310</v>
          </cell>
          <cell r="F8">
            <v>292</v>
          </cell>
          <cell r="G8">
            <v>299</v>
          </cell>
          <cell r="H8">
            <v>285</v>
          </cell>
          <cell r="I8">
            <v>299</v>
          </cell>
          <cell r="J8">
            <v>330</v>
          </cell>
          <cell r="K8">
            <v>294</v>
          </cell>
        </row>
        <row r="12">
          <cell r="D12">
            <v>251</v>
          </cell>
          <cell r="E12">
            <v>262</v>
          </cell>
          <cell r="F12">
            <v>245</v>
          </cell>
          <cell r="G12">
            <v>236</v>
          </cell>
          <cell r="H12">
            <v>250</v>
          </cell>
          <cell r="I12">
            <v>262</v>
          </cell>
          <cell r="J12">
            <v>292</v>
          </cell>
          <cell r="K12">
            <v>249</v>
          </cell>
        </row>
        <row r="16">
          <cell r="D16">
            <v>196</v>
          </cell>
          <cell r="E16">
            <v>215</v>
          </cell>
          <cell r="F16">
            <v>197</v>
          </cell>
          <cell r="G16">
            <v>196</v>
          </cell>
          <cell r="H16">
            <v>211</v>
          </cell>
          <cell r="I16">
            <v>216</v>
          </cell>
          <cell r="J16">
            <v>217</v>
          </cell>
          <cell r="K16">
            <v>195</v>
          </cell>
        </row>
        <row r="19">
          <cell r="D19">
            <v>984</v>
          </cell>
          <cell r="E19">
            <v>1057</v>
          </cell>
          <cell r="F19">
            <v>1136</v>
          </cell>
          <cell r="G19">
            <v>1169</v>
          </cell>
          <cell r="H19">
            <v>1092</v>
          </cell>
          <cell r="I19">
            <v>1109</v>
          </cell>
          <cell r="J19">
            <v>1202</v>
          </cell>
          <cell r="K19">
            <v>1203</v>
          </cell>
        </row>
        <row r="25">
          <cell r="D25">
            <v>1584</v>
          </cell>
          <cell r="E25">
            <v>1559</v>
          </cell>
          <cell r="F25">
            <v>1621</v>
          </cell>
          <cell r="G25">
            <v>1610</v>
          </cell>
          <cell r="H25">
            <v>1636</v>
          </cell>
          <cell r="I25">
            <v>1625</v>
          </cell>
          <cell r="J25">
            <v>1726</v>
          </cell>
          <cell r="K25">
            <v>1650</v>
          </cell>
        </row>
        <row r="30">
          <cell r="D30">
            <v>421</v>
          </cell>
          <cell r="E30">
            <v>365</v>
          </cell>
          <cell r="F30">
            <v>386</v>
          </cell>
          <cell r="G30">
            <v>367</v>
          </cell>
          <cell r="H30">
            <v>394</v>
          </cell>
          <cell r="I30">
            <v>378</v>
          </cell>
          <cell r="J30">
            <v>415</v>
          </cell>
          <cell r="K30">
            <v>380</v>
          </cell>
        </row>
        <row r="36">
          <cell r="D36">
            <v>197</v>
          </cell>
          <cell r="E36">
            <v>196</v>
          </cell>
          <cell r="F36">
            <v>193</v>
          </cell>
          <cell r="G36">
            <v>201</v>
          </cell>
          <cell r="H36">
            <v>252</v>
          </cell>
          <cell r="I36">
            <v>237</v>
          </cell>
          <cell r="J36">
            <v>293</v>
          </cell>
          <cell r="K36">
            <v>199</v>
          </cell>
        </row>
        <row r="37">
          <cell r="D37">
            <v>127</v>
          </cell>
          <cell r="E37">
            <v>176</v>
          </cell>
          <cell r="F37">
            <v>186</v>
          </cell>
          <cell r="G37">
            <v>119</v>
          </cell>
          <cell r="H37">
            <v>197</v>
          </cell>
          <cell r="I37">
            <v>183</v>
          </cell>
          <cell r="J37">
            <v>210</v>
          </cell>
          <cell r="K37">
            <v>191</v>
          </cell>
        </row>
        <row r="48">
          <cell r="D48">
            <v>309</v>
          </cell>
          <cell r="E48">
            <v>300</v>
          </cell>
          <cell r="F48">
            <v>295</v>
          </cell>
          <cell r="G48">
            <v>299</v>
          </cell>
          <cell r="H48">
            <v>385</v>
          </cell>
          <cell r="I48">
            <v>391</v>
          </cell>
          <cell r="J48">
            <v>427</v>
          </cell>
          <cell r="K48">
            <v>305</v>
          </cell>
        </row>
        <row r="49">
          <cell r="D49">
            <v>195</v>
          </cell>
          <cell r="E49">
            <v>191</v>
          </cell>
          <cell r="F49">
            <v>180</v>
          </cell>
          <cell r="G49">
            <v>200</v>
          </cell>
          <cell r="H49">
            <v>238</v>
          </cell>
          <cell r="I49">
            <v>279</v>
          </cell>
          <cell r="J49">
            <v>218</v>
          </cell>
          <cell r="K49">
            <v>218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288</v>
          </cell>
          <cell r="E8">
            <v>311</v>
          </cell>
          <cell r="F8">
            <v>294</v>
          </cell>
          <cell r="G8">
            <v>299</v>
          </cell>
          <cell r="H8">
            <v>285</v>
          </cell>
          <cell r="I8">
            <v>299</v>
          </cell>
          <cell r="J8">
            <v>330</v>
          </cell>
          <cell r="K8">
            <v>294</v>
          </cell>
        </row>
        <row r="12">
          <cell r="D12">
            <v>266</v>
          </cell>
          <cell r="E12">
            <v>267</v>
          </cell>
          <cell r="F12">
            <v>253</v>
          </cell>
          <cell r="G12">
            <v>263</v>
          </cell>
          <cell r="H12">
            <v>250</v>
          </cell>
          <cell r="I12">
            <v>265</v>
          </cell>
          <cell r="J12">
            <v>302</v>
          </cell>
          <cell r="K12">
            <v>263</v>
          </cell>
        </row>
        <row r="16">
          <cell r="D16">
            <v>192</v>
          </cell>
          <cell r="E16">
            <v>214</v>
          </cell>
          <cell r="F16">
            <v>196</v>
          </cell>
          <cell r="G16">
            <v>197</v>
          </cell>
          <cell r="H16">
            <v>199</v>
          </cell>
          <cell r="I16">
            <v>217</v>
          </cell>
          <cell r="J16">
            <v>219</v>
          </cell>
          <cell r="K16">
            <v>195</v>
          </cell>
        </row>
        <row r="19">
          <cell r="D19">
            <v>1046</v>
          </cell>
          <cell r="E19">
            <v>1083</v>
          </cell>
          <cell r="F19">
            <v>1179</v>
          </cell>
          <cell r="G19">
            <v>1071</v>
          </cell>
          <cell r="H19">
            <v>1067</v>
          </cell>
          <cell r="I19">
            <v>1184</v>
          </cell>
          <cell r="J19">
            <v>1107</v>
          </cell>
          <cell r="K19">
            <v>1209</v>
          </cell>
        </row>
        <row r="25">
          <cell r="D25">
            <v>1687</v>
          </cell>
          <cell r="E25">
            <v>1604</v>
          </cell>
          <cell r="F25">
            <v>1748</v>
          </cell>
          <cell r="G25">
            <v>1683</v>
          </cell>
          <cell r="H25">
            <v>1617</v>
          </cell>
          <cell r="I25">
            <v>1652</v>
          </cell>
          <cell r="J25">
            <v>1771</v>
          </cell>
          <cell r="K25">
            <v>1783</v>
          </cell>
        </row>
        <row r="30">
          <cell r="D30">
            <v>415</v>
          </cell>
          <cell r="E30">
            <v>346</v>
          </cell>
          <cell r="F30">
            <v>368</v>
          </cell>
          <cell r="G30">
            <v>362</v>
          </cell>
          <cell r="H30">
            <v>400</v>
          </cell>
          <cell r="I30">
            <v>373</v>
          </cell>
          <cell r="J30">
            <v>391</v>
          </cell>
          <cell r="K30">
            <v>363</v>
          </cell>
        </row>
        <row r="36">
          <cell r="D36">
            <v>267</v>
          </cell>
          <cell r="E36">
            <v>266</v>
          </cell>
          <cell r="F36">
            <v>271</v>
          </cell>
          <cell r="G36">
            <v>285</v>
          </cell>
          <cell r="H36">
            <v>315</v>
          </cell>
          <cell r="I36">
            <v>277</v>
          </cell>
          <cell r="J36">
            <v>293</v>
          </cell>
          <cell r="K36">
            <v>278</v>
          </cell>
        </row>
        <row r="37">
          <cell r="D37">
            <v>139</v>
          </cell>
          <cell r="E37">
            <v>183</v>
          </cell>
          <cell r="F37">
            <v>153</v>
          </cell>
          <cell r="G37">
            <v>125</v>
          </cell>
          <cell r="H37">
            <v>208</v>
          </cell>
          <cell r="I37">
            <v>168</v>
          </cell>
          <cell r="J37">
            <v>211</v>
          </cell>
          <cell r="K37">
            <v>197</v>
          </cell>
        </row>
        <row r="48">
          <cell r="D48">
            <v>305</v>
          </cell>
          <cell r="E48">
            <v>284</v>
          </cell>
          <cell r="F48">
            <v>293</v>
          </cell>
          <cell r="G48">
            <v>296</v>
          </cell>
          <cell r="H48">
            <v>381</v>
          </cell>
          <cell r="I48">
            <v>339</v>
          </cell>
          <cell r="J48">
            <v>350</v>
          </cell>
          <cell r="K48">
            <v>315</v>
          </cell>
        </row>
        <row r="49">
          <cell r="D49">
            <v>203</v>
          </cell>
          <cell r="E49">
            <v>201</v>
          </cell>
          <cell r="F49">
            <v>187</v>
          </cell>
          <cell r="G49">
            <v>206</v>
          </cell>
          <cell r="H49">
            <v>237</v>
          </cell>
          <cell r="I49">
            <v>278</v>
          </cell>
          <cell r="J49">
            <v>220</v>
          </cell>
          <cell r="K49">
            <v>211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295</v>
          </cell>
          <cell r="E8">
            <v>313</v>
          </cell>
          <cell r="F8">
            <v>301</v>
          </cell>
          <cell r="G8">
            <v>309</v>
          </cell>
          <cell r="H8">
            <v>294</v>
          </cell>
          <cell r="I8">
            <v>311</v>
          </cell>
          <cell r="J8">
            <v>338</v>
          </cell>
          <cell r="K8">
            <v>307</v>
          </cell>
        </row>
        <row r="12">
          <cell r="D12">
            <v>286</v>
          </cell>
          <cell r="E12">
            <v>286</v>
          </cell>
          <cell r="F12">
            <v>274</v>
          </cell>
          <cell r="G12">
            <v>271</v>
          </cell>
          <cell r="H12">
            <v>259</v>
          </cell>
          <cell r="I12">
            <v>256</v>
          </cell>
          <cell r="J12">
            <v>323</v>
          </cell>
          <cell r="K12">
            <v>288</v>
          </cell>
        </row>
        <row r="16">
          <cell r="D16">
            <v>196</v>
          </cell>
          <cell r="E16">
            <v>212</v>
          </cell>
          <cell r="F16">
            <v>188</v>
          </cell>
          <cell r="G16">
            <v>193</v>
          </cell>
          <cell r="H16">
            <v>204</v>
          </cell>
          <cell r="I16">
            <v>217</v>
          </cell>
          <cell r="J16">
            <v>220</v>
          </cell>
          <cell r="K16">
            <v>197</v>
          </cell>
        </row>
        <row r="19">
          <cell r="D19">
            <v>1124</v>
          </cell>
          <cell r="E19">
            <v>1110</v>
          </cell>
          <cell r="F19">
            <v>1171</v>
          </cell>
          <cell r="G19">
            <v>1206</v>
          </cell>
          <cell r="H19">
            <v>1131</v>
          </cell>
          <cell r="I19">
            <v>1039</v>
          </cell>
          <cell r="J19">
            <v>1232</v>
          </cell>
          <cell r="K19">
            <v>1277</v>
          </cell>
        </row>
        <row r="25">
          <cell r="D25">
            <v>1620</v>
          </cell>
          <cell r="E25">
            <v>1576</v>
          </cell>
          <cell r="F25">
            <v>1670</v>
          </cell>
          <cell r="G25">
            <v>1656</v>
          </cell>
          <cell r="H25">
            <v>1670</v>
          </cell>
          <cell r="I25">
            <v>1679</v>
          </cell>
          <cell r="J25">
            <v>1749</v>
          </cell>
          <cell r="K25">
            <v>1703</v>
          </cell>
        </row>
        <row r="30">
          <cell r="D30">
            <v>390</v>
          </cell>
          <cell r="E30">
            <v>337</v>
          </cell>
          <cell r="F30">
            <v>356</v>
          </cell>
          <cell r="G30">
            <v>387</v>
          </cell>
          <cell r="H30">
            <v>397</v>
          </cell>
          <cell r="I30">
            <v>363</v>
          </cell>
          <cell r="J30">
            <v>382</v>
          </cell>
          <cell r="K30">
            <v>373</v>
          </cell>
        </row>
        <row r="36">
          <cell r="D36">
            <v>267</v>
          </cell>
          <cell r="E36">
            <v>269</v>
          </cell>
          <cell r="F36">
            <v>247</v>
          </cell>
          <cell r="G36">
            <v>281</v>
          </cell>
          <cell r="H36">
            <v>335</v>
          </cell>
          <cell r="I36">
            <v>281</v>
          </cell>
          <cell r="J36">
            <v>298</v>
          </cell>
          <cell r="K36">
            <v>261</v>
          </cell>
        </row>
        <row r="37">
          <cell r="D37">
            <v>149</v>
          </cell>
          <cell r="E37">
            <v>220</v>
          </cell>
          <cell r="F37">
            <v>191</v>
          </cell>
          <cell r="G37">
            <v>179</v>
          </cell>
          <cell r="H37">
            <v>227</v>
          </cell>
          <cell r="I37">
            <v>206</v>
          </cell>
          <cell r="J37">
            <v>265</v>
          </cell>
          <cell r="K37">
            <v>261</v>
          </cell>
        </row>
        <row r="48">
          <cell r="D48">
            <v>319</v>
          </cell>
          <cell r="E48">
            <v>299</v>
          </cell>
          <cell r="F48">
            <v>296</v>
          </cell>
          <cell r="G48">
            <v>300</v>
          </cell>
          <cell r="H48">
            <v>364</v>
          </cell>
          <cell r="I48">
            <v>347</v>
          </cell>
          <cell r="J48">
            <v>351</v>
          </cell>
          <cell r="K48">
            <v>334</v>
          </cell>
        </row>
        <row r="49">
          <cell r="D49">
            <v>194</v>
          </cell>
          <cell r="E49">
            <v>191</v>
          </cell>
          <cell r="F49">
            <v>181</v>
          </cell>
          <cell r="G49">
            <v>198</v>
          </cell>
          <cell r="H49">
            <v>233</v>
          </cell>
          <cell r="I49">
            <v>275</v>
          </cell>
          <cell r="J49">
            <v>217</v>
          </cell>
          <cell r="K49">
            <v>204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296</v>
          </cell>
          <cell r="E8">
            <v>316</v>
          </cell>
          <cell r="F8">
            <v>307</v>
          </cell>
          <cell r="G8">
            <v>313</v>
          </cell>
          <cell r="H8">
            <v>290</v>
          </cell>
          <cell r="I8">
            <v>313</v>
          </cell>
          <cell r="J8">
            <v>342</v>
          </cell>
          <cell r="K8">
            <v>307</v>
          </cell>
        </row>
        <row r="12">
          <cell r="D12">
            <v>289</v>
          </cell>
          <cell r="E12">
            <v>298</v>
          </cell>
          <cell r="F12">
            <v>273</v>
          </cell>
          <cell r="G12">
            <v>269</v>
          </cell>
          <cell r="H12">
            <v>271</v>
          </cell>
          <cell r="I12">
            <v>247</v>
          </cell>
          <cell r="J12">
            <v>311</v>
          </cell>
          <cell r="K12">
            <v>288</v>
          </cell>
        </row>
        <row r="16">
          <cell r="D16">
            <v>193</v>
          </cell>
          <cell r="E16">
            <v>215</v>
          </cell>
          <cell r="F16">
            <v>181</v>
          </cell>
          <cell r="G16">
            <v>193</v>
          </cell>
          <cell r="H16">
            <v>197</v>
          </cell>
          <cell r="I16">
            <v>212</v>
          </cell>
          <cell r="J16">
            <v>218</v>
          </cell>
          <cell r="K16">
            <v>195</v>
          </cell>
        </row>
        <row r="19">
          <cell r="D19">
            <v>1123</v>
          </cell>
          <cell r="E19">
            <v>1034</v>
          </cell>
          <cell r="F19">
            <v>1310</v>
          </cell>
          <cell r="G19">
            <v>1321</v>
          </cell>
          <cell r="H19">
            <v>1202</v>
          </cell>
          <cell r="I19">
            <v>1114</v>
          </cell>
          <cell r="J19">
            <v>1219</v>
          </cell>
          <cell r="K19">
            <v>1291</v>
          </cell>
        </row>
        <row r="25">
          <cell r="D25">
            <v>1660</v>
          </cell>
          <cell r="E25">
            <v>1612</v>
          </cell>
          <cell r="F25">
            <v>1676</v>
          </cell>
          <cell r="G25">
            <v>1658</v>
          </cell>
          <cell r="H25">
            <v>1660</v>
          </cell>
          <cell r="I25">
            <v>1669</v>
          </cell>
          <cell r="J25">
            <v>1745</v>
          </cell>
          <cell r="K25">
            <v>1745</v>
          </cell>
        </row>
        <row r="30">
          <cell r="D30">
            <v>364</v>
          </cell>
          <cell r="E30">
            <v>342</v>
          </cell>
          <cell r="F30">
            <v>355</v>
          </cell>
          <cell r="G30">
            <v>353</v>
          </cell>
          <cell r="H30">
            <v>399</v>
          </cell>
          <cell r="I30">
            <v>352</v>
          </cell>
          <cell r="J30">
            <v>402</v>
          </cell>
          <cell r="K30">
            <v>347</v>
          </cell>
        </row>
        <row r="36">
          <cell r="D36">
            <v>248</v>
          </cell>
          <cell r="E36">
            <v>242</v>
          </cell>
          <cell r="F36">
            <v>231</v>
          </cell>
          <cell r="G36">
            <v>253</v>
          </cell>
          <cell r="H36">
            <v>302</v>
          </cell>
          <cell r="I36">
            <v>251</v>
          </cell>
          <cell r="J36">
            <v>294</v>
          </cell>
          <cell r="K36">
            <v>265</v>
          </cell>
        </row>
        <row r="37">
          <cell r="D37">
            <v>160</v>
          </cell>
          <cell r="E37">
            <v>242</v>
          </cell>
          <cell r="F37">
            <v>230</v>
          </cell>
          <cell r="G37">
            <v>149</v>
          </cell>
          <cell r="H37">
            <v>209</v>
          </cell>
          <cell r="I37">
            <v>217</v>
          </cell>
          <cell r="J37">
            <v>293</v>
          </cell>
          <cell r="K37">
            <v>253</v>
          </cell>
        </row>
        <row r="48">
          <cell r="D48">
            <v>316</v>
          </cell>
          <cell r="E48">
            <v>298</v>
          </cell>
          <cell r="F48">
            <v>298</v>
          </cell>
          <cell r="G48">
            <v>274</v>
          </cell>
          <cell r="H48">
            <v>383</v>
          </cell>
          <cell r="I48">
            <v>331</v>
          </cell>
          <cell r="J48">
            <v>345</v>
          </cell>
          <cell r="K48">
            <v>338</v>
          </cell>
        </row>
        <row r="49">
          <cell r="D49">
            <v>190</v>
          </cell>
          <cell r="E49">
            <v>194</v>
          </cell>
          <cell r="F49">
            <v>186</v>
          </cell>
          <cell r="G49">
            <v>202</v>
          </cell>
          <cell r="H49">
            <v>241</v>
          </cell>
          <cell r="I49">
            <v>267</v>
          </cell>
          <cell r="J49">
            <v>223</v>
          </cell>
          <cell r="K49">
            <v>202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298</v>
          </cell>
          <cell r="E8">
            <v>319</v>
          </cell>
          <cell r="F8">
            <v>306</v>
          </cell>
          <cell r="G8">
            <v>314</v>
          </cell>
          <cell r="H8">
            <v>296</v>
          </cell>
          <cell r="I8">
            <v>313</v>
          </cell>
          <cell r="J8">
            <v>342</v>
          </cell>
          <cell r="K8">
            <v>306</v>
          </cell>
        </row>
        <row r="12">
          <cell r="D12">
            <v>289</v>
          </cell>
          <cell r="E12">
            <v>295</v>
          </cell>
          <cell r="F12">
            <v>277</v>
          </cell>
          <cell r="G12">
            <v>271</v>
          </cell>
          <cell r="H12">
            <v>264</v>
          </cell>
          <cell r="I12">
            <v>265</v>
          </cell>
          <cell r="J12">
            <v>327</v>
          </cell>
          <cell r="K12">
            <v>283</v>
          </cell>
        </row>
        <row r="16">
          <cell r="D16">
            <v>196</v>
          </cell>
          <cell r="E16">
            <v>213</v>
          </cell>
          <cell r="F16">
            <v>184</v>
          </cell>
          <cell r="G16">
            <v>196</v>
          </cell>
          <cell r="H16">
            <v>202</v>
          </cell>
          <cell r="I16">
            <v>217</v>
          </cell>
          <cell r="J16">
            <v>219</v>
          </cell>
          <cell r="K16">
            <v>195</v>
          </cell>
        </row>
        <row r="19">
          <cell r="D19">
            <v>1062</v>
          </cell>
          <cell r="E19">
            <v>1086</v>
          </cell>
          <cell r="F19">
            <v>1195</v>
          </cell>
          <cell r="G19">
            <v>1173</v>
          </cell>
          <cell r="H19">
            <v>1220</v>
          </cell>
          <cell r="I19">
            <v>1134</v>
          </cell>
          <cell r="J19">
            <v>1204</v>
          </cell>
          <cell r="K19">
            <v>1325</v>
          </cell>
        </row>
        <row r="25">
          <cell r="D25">
            <v>1661</v>
          </cell>
          <cell r="E25">
            <v>1609</v>
          </cell>
          <cell r="F25">
            <v>1754</v>
          </cell>
          <cell r="G25">
            <v>1685</v>
          </cell>
          <cell r="H25">
            <v>1739</v>
          </cell>
          <cell r="I25">
            <v>1698</v>
          </cell>
          <cell r="J25">
            <v>1850</v>
          </cell>
          <cell r="K25">
            <v>1790</v>
          </cell>
        </row>
        <row r="30">
          <cell r="D30">
            <v>365</v>
          </cell>
          <cell r="E30">
            <v>348</v>
          </cell>
          <cell r="F30">
            <v>357</v>
          </cell>
          <cell r="G30">
            <v>353</v>
          </cell>
          <cell r="H30">
            <v>397</v>
          </cell>
          <cell r="I30">
            <v>348</v>
          </cell>
          <cell r="J30">
            <v>405</v>
          </cell>
          <cell r="K30">
            <v>356</v>
          </cell>
        </row>
        <row r="36">
          <cell r="D36">
            <v>883</v>
          </cell>
          <cell r="E36">
            <v>898</v>
          </cell>
          <cell r="F36">
            <v>767</v>
          </cell>
          <cell r="G36">
            <v>930</v>
          </cell>
          <cell r="H36">
            <v>880</v>
          </cell>
          <cell r="I36">
            <v>818</v>
          </cell>
          <cell r="J36">
            <v>790</v>
          </cell>
          <cell r="K36">
            <v>952</v>
          </cell>
        </row>
        <row r="37">
          <cell r="D37">
            <v>160</v>
          </cell>
          <cell r="E37">
            <v>237</v>
          </cell>
          <cell r="F37">
            <v>220</v>
          </cell>
          <cell r="G37">
            <v>178</v>
          </cell>
          <cell r="H37">
            <v>199</v>
          </cell>
          <cell r="I37">
            <v>185</v>
          </cell>
          <cell r="J37">
            <v>291</v>
          </cell>
          <cell r="K37">
            <v>290</v>
          </cell>
        </row>
        <row r="48">
          <cell r="D48">
            <v>330</v>
          </cell>
          <cell r="E48">
            <v>316</v>
          </cell>
          <cell r="F48">
            <v>310</v>
          </cell>
          <cell r="G48">
            <v>307</v>
          </cell>
          <cell r="H48">
            <v>386</v>
          </cell>
          <cell r="I48">
            <v>336</v>
          </cell>
          <cell r="J48">
            <v>358</v>
          </cell>
          <cell r="K48">
            <v>364</v>
          </cell>
        </row>
        <row r="49">
          <cell r="D49">
            <v>192</v>
          </cell>
          <cell r="E49">
            <v>191</v>
          </cell>
          <cell r="F49">
            <v>187</v>
          </cell>
          <cell r="G49">
            <v>209</v>
          </cell>
          <cell r="H49">
            <v>234</v>
          </cell>
          <cell r="I49">
            <v>285</v>
          </cell>
          <cell r="J49">
            <v>225</v>
          </cell>
          <cell r="K49">
            <v>212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312</v>
          </cell>
          <cell r="E8">
            <v>320</v>
          </cell>
          <cell r="F8">
            <v>306</v>
          </cell>
          <cell r="G8">
            <v>315</v>
          </cell>
          <cell r="H8">
            <v>299</v>
          </cell>
          <cell r="I8">
            <v>315</v>
          </cell>
          <cell r="J8">
            <v>351</v>
          </cell>
          <cell r="K8">
            <v>306</v>
          </cell>
        </row>
        <row r="12">
          <cell r="D12">
            <v>291</v>
          </cell>
          <cell r="E12">
            <v>305</v>
          </cell>
          <cell r="F12">
            <v>284</v>
          </cell>
          <cell r="G12">
            <v>288</v>
          </cell>
          <cell r="H12">
            <v>271</v>
          </cell>
          <cell r="I12">
            <v>262</v>
          </cell>
          <cell r="J12">
            <v>325</v>
          </cell>
          <cell r="K12">
            <v>301</v>
          </cell>
        </row>
        <row r="16">
          <cell r="D16">
            <v>196</v>
          </cell>
          <cell r="E16">
            <v>215</v>
          </cell>
          <cell r="F16">
            <v>183</v>
          </cell>
          <cell r="G16">
            <v>201</v>
          </cell>
          <cell r="H16">
            <v>220</v>
          </cell>
          <cell r="I16">
            <v>214</v>
          </cell>
          <cell r="J16">
            <v>220</v>
          </cell>
          <cell r="K16">
            <v>198</v>
          </cell>
        </row>
        <row r="19">
          <cell r="D19">
            <v>1028</v>
          </cell>
          <cell r="E19">
            <v>1141</v>
          </cell>
          <cell r="F19">
            <v>1179</v>
          </cell>
          <cell r="G19">
            <v>1154</v>
          </cell>
          <cell r="H19">
            <v>1207</v>
          </cell>
          <cell r="I19">
            <v>1144</v>
          </cell>
          <cell r="J19">
            <v>1160</v>
          </cell>
          <cell r="K19">
            <v>1292</v>
          </cell>
        </row>
        <row r="25">
          <cell r="D25">
            <v>1729</v>
          </cell>
          <cell r="E25">
            <v>1697</v>
          </cell>
          <cell r="F25">
            <v>1717</v>
          </cell>
          <cell r="G25">
            <v>1685</v>
          </cell>
          <cell r="H25">
            <v>1713</v>
          </cell>
          <cell r="I25">
            <v>1720</v>
          </cell>
          <cell r="J25">
            <v>1877</v>
          </cell>
          <cell r="K25">
            <v>1794</v>
          </cell>
        </row>
        <row r="30">
          <cell r="D30">
            <v>358</v>
          </cell>
          <cell r="E30">
            <v>334</v>
          </cell>
          <cell r="F30">
            <v>359</v>
          </cell>
          <cell r="G30">
            <v>347</v>
          </cell>
          <cell r="H30">
            <v>397</v>
          </cell>
          <cell r="I30">
            <v>361</v>
          </cell>
          <cell r="J30">
            <v>403</v>
          </cell>
          <cell r="K30">
            <v>353</v>
          </cell>
        </row>
        <row r="36">
          <cell r="D36">
            <v>1282</v>
          </cell>
          <cell r="E36">
            <v>1271</v>
          </cell>
          <cell r="F36">
            <v>1229</v>
          </cell>
          <cell r="G36">
            <v>1282</v>
          </cell>
          <cell r="H36">
            <v>1274</v>
          </cell>
          <cell r="I36">
            <v>1218</v>
          </cell>
          <cell r="J36">
            <v>1025</v>
          </cell>
          <cell r="K36">
            <v>1329</v>
          </cell>
        </row>
        <row r="37">
          <cell r="D37">
            <v>162</v>
          </cell>
          <cell r="E37">
            <v>243</v>
          </cell>
          <cell r="F37">
            <v>239</v>
          </cell>
          <cell r="G37">
            <v>184</v>
          </cell>
          <cell r="H37">
            <v>220</v>
          </cell>
          <cell r="I37">
            <v>179</v>
          </cell>
          <cell r="J37">
            <v>271</v>
          </cell>
          <cell r="K37">
            <v>289</v>
          </cell>
        </row>
        <row r="48">
          <cell r="D48">
            <v>348</v>
          </cell>
          <cell r="E48">
            <v>350</v>
          </cell>
          <cell r="F48">
            <v>339</v>
          </cell>
          <cell r="G48">
            <v>321</v>
          </cell>
          <cell r="H48">
            <v>395</v>
          </cell>
          <cell r="I48">
            <v>357</v>
          </cell>
          <cell r="J48">
            <v>402</v>
          </cell>
          <cell r="K48">
            <v>371</v>
          </cell>
        </row>
        <row r="49">
          <cell r="D49">
            <v>194</v>
          </cell>
          <cell r="E49">
            <v>201</v>
          </cell>
          <cell r="F49">
            <v>192</v>
          </cell>
          <cell r="G49">
            <v>210</v>
          </cell>
          <cell r="H49">
            <v>248</v>
          </cell>
          <cell r="I49">
            <v>288</v>
          </cell>
          <cell r="J49">
            <v>230</v>
          </cell>
          <cell r="K49">
            <v>209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1"/>
    </sheetNames>
    <sheetDataSet>
      <sheetData sheetId="0">
        <row r="8">
          <cell r="D8">
            <v>322</v>
          </cell>
        </row>
        <row r="12">
          <cell r="D12">
            <v>297</v>
          </cell>
          <cell r="E12">
            <v>299</v>
          </cell>
          <cell r="F12">
            <v>291</v>
          </cell>
          <cell r="G12">
            <v>289</v>
          </cell>
          <cell r="H12">
            <v>279</v>
          </cell>
          <cell r="I12">
            <v>265</v>
          </cell>
          <cell r="J12">
            <v>351</v>
          </cell>
          <cell r="K12">
            <v>295</v>
          </cell>
        </row>
        <row r="16">
          <cell r="D16">
            <v>206</v>
          </cell>
          <cell r="E16">
            <v>228</v>
          </cell>
          <cell r="F16">
            <v>198</v>
          </cell>
          <cell r="G16">
            <v>222</v>
          </cell>
          <cell r="H16">
            <v>225</v>
          </cell>
          <cell r="I16">
            <v>232</v>
          </cell>
          <cell r="J16">
            <v>228</v>
          </cell>
          <cell r="K16">
            <v>209</v>
          </cell>
        </row>
        <row r="19">
          <cell r="D19">
            <v>1124</v>
          </cell>
          <cell r="E19">
            <v>1038</v>
          </cell>
          <cell r="F19">
            <v>1194</v>
          </cell>
          <cell r="G19">
            <v>1163</v>
          </cell>
          <cell r="H19">
            <v>1236</v>
          </cell>
          <cell r="I19">
            <v>1175</v>
          </cell>
          <cell r="J19">
            <v>1156</v>
          </cell>
          <cell r="K19">
            <v>1221</v>
          </cell>
        </row>
        <row r="25">
          <cell r="D25">
            <v>1692</v>
          </cell>
          <cell r="E25">
            <v>1642</v>
          </cell>
          <cell r="F25">
            <v>1626</v>
          </cell>
          <cell r="G25">
            <v>1670</v>
          </cell>
          <cell r="H25">
            <v>1766</v>
          </cell>
          <cell r="I25">
            <v>1669</v>
          </cell>
          <cell r="J25">
            <v>1731</v>
          </cell>
          <cell r="K25">
            <v>1775</v>
          </cell>
        </row>
        <row r="30">
          <cell r="D30">
            <v>350</v>
          </cell>
          <cell r="E30">
            <v>325</v>
          </cell>
          <cell r="F30">
            <v>361</v>
          </cell>
          <cell r="G30">
            <v>360</v>
          </cell>
          <cell r="H30">
            <v>380</v>
          </cell>
          <cell r="I30">
            <v>368</v>
          </cell>
          <cell r="J30">
            <v>406</v>
          </cell>
          <cell r="K30">
            <v>354</v>
          </cell>
        </row>
        <row r="36">
          <cell r="D36">
            <v>1018</v>
          </cell>
          <cell r="E36">
            <v>1067</v>
          </cell>
          <cell r="F36">
            <v>1019</v>
          </cell>
          <cell r="G36">
            <v>1050</v>
          </cell>
          <cell r="H36">
            <v>1091</v>
          </cell>
          <cell r="I36">
            <v>992</v>
          </cell>
          <cell r="J36">
            <v>940</v>
          </cell>
          <cell r="K36">
            <v>975</v>
          </cell>
        </row>
        <row r="37">
          <cell r="D37">
            <v>177</v>
          </cell>
          <cell r="E37">
            <v>281</v>
          </cell>
          <cell r="F37">
            <v>220</v>
          </cell>
          <cell r="G37">
            <v>219</v>
          </cell>
          <cell r="H37">
            <v>226</v>
          </cell>
          <cell r="I37">
            <v>241</v>
          </cell>
          <cell r="J37">
            <v>296</v>
          </cell>
          <cell r="K37">
            <v>329</v>
          </cell>
        </row>
        <row r="48">
          <cell r="D48">
            <v>413</v>
          </cell>
          <cell r="E48">
            <v>406</v>
          </cell>
          <cell r="F48">
            <v>403</v>
          </cell>
          <cell r="G48">
            <v>396</v>
          </cell>
          <cell r="H48">
            <v>423</v>
          </cell>
          <cell r="I48">
            <v>404</v>
          </cell>
          <cell r="J48">
            <v>359</v>
          </cell>
          <cell r="K48">
            <v>394</v>
          </cell>
        </row>
        <row r="49">
          <cell r="D49">
            <v>217</v>
          </cell>
          <cell r="E49">
            <v>224</v>
          </cell>
          <cell r="F49">
            <v>220</v>
          </cell>
          <cell r="G49">
            <v>236</v>
          </cell>
          <cell r="H49">
            <v>274</v>
          </cell>
          <cell r="I49">
            <v>315</v>
          </cell>
          <cell r="J49">
            <v>250</v>
          </cell>
          <cell r="K49">
            <v>240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shka Bastians" id="{3E64242F-F07C-AF43-A5DD-8A0BC3AF652F}" userId="S::mbas0011@student.monash.edu::251cc223-965a-46ab-841b-b4bb3e9fcc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8-22T15:05:51.54" personId="{3E64242F-F07C-AF43-A5DD-8A0BC3AF652F}" id="{E8E9C9C7-1953-754F-B0E1-BBD401BFE14F}">
    <text>Changed to 2L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0" dT="2023-08-22T15:05:51.54" personId="{3E64242F-F07C-AF43-A5DD-8A0BC3AF652F}" id="{C358CCCE-9623-8942-8B00-AD0AE56DE414}">
    <text>Changed to 2L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EC9-D40B-7A43-AF1F-B6F4B843B7CA}">
  <dimension ref="A1:K47"/>
  <sheetViews>
    <sheetView zoomScale="50" zoomScaleNormal="60" workbookViewId="0">
      <selection sqref="A1:K47"/>
    </sheetView>
  </sheetViews>
  <sheetFormatPr baseColWidth="10" defaultRowHeight="16" x14ac:dyDescent="0.2"/>
  <cols>
    <col min="2" max="4" width="17.5" customWidth="1"/>
    <col min="5" max="6" width="24.83203125" customWidth="1"/>
    <col min="7" max="11" width="17.5" customWidth="1"/>
  </cols>
  <sheetData>
    <row r="1" spans="1:11" s="2" customFormat="1" x14ac:dyDescent="0.2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1">
        <v>36586</v>
      </c>
      <c r="B2">
        <v>137</v>
      </c>
      <c r="C2">
        <v>228</v>
      </c>
      <c r="D2">
        <v>164</v>
      </c>
      <c r="E2">
        <v>811</v>
      </c>
      <c r="F2">
        <v>898</v>
      </c>
      <c r="G2">
        <v>362</v>
      </c>
      <c r="H2">
        <v>205</v>
      </c>
      <c r="I2">
        <v>119</v>
      </c>
      <c r="J2">
        <v>289</v>
      </c>
      <c r="K2">
        <v>233</v>
      </c>
    </row>
    <row r="3" spans="1:11" x14ac:dyDescent="0.2">
      <c r="A3" s="1">
        <f>EDATE(A2,3)</f>
        <v>36678</v>
      </c>
      <c r="B3">
        <f>SUM(135, 150, 145, 143, 145, 135, 145, 123)/8</f>
        <v>140.125</v>
      </c>
      <c r="C3">
        <f>SUM(231, 244,215,215,224,241,225,231)/8</f>
        <v>228.25</v>
      </c>
      <c r="D3">
        <f>SUM(156,157,157,148,180,179,181, 159)/8</f>
        <v>164.625</v>
      </c>
      <c r="E3">
        <f>SUM(798,799,782,832, 874, 731, 900, 860)/8</f>
        <v>822</v>
      </c>
      <c r="F3">
        <f>SUM(897, 932, 894, 930, 968, 717, 965, 923)/8</f>
        <v>903.25</v>
      </c>
      <c r="G3">
        <f>SUM(374,377,331,338,363,382,381, 384)/8</f>
        <v>366.25</v>
      </c>
      <c r="H3">
        <f>SUM(158,160,134,179, 219,178,286,147)/8</f>
        <v>182.625</v>
      </c>
      <c r="I3">
        <f>SUM(105,136, 103, 81,143, 102, 135, 122)/8</f>
        <v>115.875</v>
      </c>
      <c r="J3">
        <f>SUM(304,323, 265, 254,295,301,301,273)/8</f>
        <v>289.5</v>
      </c>
      <c r="K3">
        <f>SUM(235,225,215,200,254,268,220, 237)/8</f>
        <v>231.75</v>
      </c>
    </row>
    <row r="4" spans="1:11" x14ac:dyDescent="0.2">
      <c r="A4" s="1">
        <f>EDATE(A3,3)</f>
        <v>36770</v>
      </c>
      <c r="B4">
        <f>SUM(133,147, 142, 137, 144, 129, 149, 122)/8</f>
        <v>137.875</v>
      </c>
      <c r="C4">
        <f>SUM(236,246,217, 219, 221, 239, 224, 233)/8</f>
        <v>229.375</v>
      </c>
      <c r="D4">
        <f>SUM(153,159,153,147,177,175,173, 161)/8</f>
        <v>162.25</v>
      </c>
      <c r="E4">
        <f>SUM(790,821,799,859,882, 789, 909, 850)/8</f>
        <v>837.375</v>
      </c>
      <c r="F4">
        <f>SUM(846, 922, 868, 928,963, 788,949, 916)/8</f>
        <v>897.5</v>
      </c>
      <c r="G4">
        <f>SUM(369,353,354, 339,360, 325, 414, 368)/8</f>
        <v>360.25</v>
      </c>
      <c r="H4">
        <f>SUM(242, 236,220,232, 286, 235, 287,219)/8</f>
        <v>244.625</v>
      </c>
      <c r="I4">
        <f>SUM(109,135,112,75,135,103,135,121)/8</f>
        <v>115.625</v>
      </c>
      <c r="J4">
        <f>SUM(294,323,264,247,296,303,311,274)/8</f>
        <v>289</v>
      </c>
      <c r="K4">
        <f>SUM(218,209,212,201, 235, 261, 221, 224)/8</f>
        <v>222.625</v>
      </c>
    </row>
    <row r="5" spans="1:11" x14ac:dyDescent="0.2">
      <c r="A5" s="1">
        <f t="shared" ref="A5:A46" si="0">EDATE(A4,3)</f>
        <v>36861</v>
      </c>
      <c r="B5">
        <f>SUM(133,146,141,133,142,126,152,123)/8</f>
        <v>137</v>
      </c>
      <c r="C5">
        <f>SUM(240, 249, 224, 220, 225, 237, 230,234)/8</f>
        <v>232.375</v>
      </c>
      <c r="D5">
        <f>SUM(165,167,159,149,177,182,176, 163)/8</f>
        <v>167.25</v>
      </c>
      <c r="E5">
        <f>SUM(789,799,795,859,896,807,865,872)/8</f>
        <v>835.25</v>
      </c>
      <c r="F5">
        <f>SUM(862,927,876,909,950,792,946, 946)/8</f>
        <v>901</v>
      </c>
      <c r="G5">
        <f>SUM(366, 330,294,311,363,369,424,370)/8</f>
        <v>353.375</v>
      </c>
      <c r="H5">
        <f>SUM(226,228,182, 213, 248, 211,291,194)/8</f>
        <v>224.125</v>
      </c>
      <c r="I5">
        <f>SUM(120,158,127,81,152,113,142,131)/8</f>
        <v>128</v>
      </c>
      <c r="J5">
        <f>SUM(275, 297, 301, 233, 299, 302,334, 269)/8</f>
        <v>288.75</v>
      </c>
      <c r="K5">
        <f>SUM(216, 215,214,208,251,270,214,245)/8</f>
        <v>229.125</v>
      </c>
    </row>
    <row r="6" spans="1:11" x14ac:dyDescent="0.2">
      <c r="A6" s="1">
        <f t="shared" si="0"/>
        <v>36951</v>
      </c>
      <c r="B6">
        <f>SUM(135,145,141,135,143,126,151,126)/8</f>
        <v>137.75</v>
      </c>
      <c r="C6">
        <f>SUM(247,256,234,232,235, 251, 236, 245)/8</f>
        <v>242</v>
      </c>
      <c r="D6">
        <f>SUM(168, 171,165,151, 185, 181, 188, 166)/8</f>
        <v>171.875</v>
      </c>
      <c r="E6">
        <f>SUM(851,865,841,853,924,831,977,869)/8</f>
        <v>876.375</v>
      </c>
      <c r="F6">
        <f>SUM(919,998,920,945,980,809,987,1022)/8</f>
        <v>947.5</v>
      </c>
      <c r="G6">
        <f>SUM(373,377,338,384,369,370, 412,384)/8</f>
        <v>375.875</v>
      </c>
      <c r="H6">
        <f>SUM(258,275, 247, 280, 265, 232,287,250)/8</f>
        <v>261.75</v>
      </c>
      <c r="I6">
        <f>SUM(127, 160,148,93,153,125,141,137)/8</f>
        <v>135.5</v>
      </c>
      <c r="J6">
        <f>SUM(290,300,280,249,296,304, 333,277)/8</f>
        <v>291.125</v>
      </c>
      <c r="K6">
        <f>SUM(251, 237, 225,216, 259, 279,232,256)/8</f>
        <v>244.375</v>
      </c>
    </row>
    <row r="7" spans="1:11" x14ac:dyDescent="0.2">
      <c r="A7" s="1">
        <f t="shared" si="0"/>
        <v>37043</v>
      </c>
      <c r="B7">
        <f>SUM(135, 145,141,136,146,131,151,128)/8</f>
        <v>139.125</v>
      </c>
      <c r="C7">
        <f>SUM(250,258,242,238,240, 260,248, 246)/8</f>
        <v>247.75</v>
      </c>
      <c r="D7">
        <f>SUM(169,181,164,158,188,186,184,169)/8</f>
        <v>174.875</v>
      </c>
      <c r="E7">
        <f>SUM(929,999,888,866,931,869,1021,981)/8</f>
        <v>935.5</v>
      </c>
      <c r="F7">
        <f>SUM(1024,1112,1017,984,1063,928,1019,1144)/8</f>
        <v>1036.375</v>
      </c>
      <c r="G7">
        <f>SUM(333,341,320, 342, 386, 401,424,353)/8</f>
        <v>362.5</v>
      </c>
      <c r="H7">
        <f>SUM(177, 181,165,179,257,177,290,171)/8</f>
        <v>199.625</v>
      </c>
      <c r="I7">
        <f>SUM(133,205,165,111,153,107,167,145)</f>
        <v>1186</v>
      </c>
      <c r="J7">
        <f>SUM(300, 330, 293,263, 313,305,350,302)/8</f>
        <v>307</v>
      </c>
      <c r="K7">
        <f>SUM(250,227,230,210,262,283,229,262)/8</f>
        <v>244.125</v>
      </c>
    </row>
    <row r="8" spans="1:11" x14ac:dyDescent="0.2">
      <c r="A8" s="1">
        <f t="shared" si="0"/>
        <v>37135</v>
      </c>
      <c r="B8">
        <f>SUM(138, 146,142,140, 148, 132,156, 131)/8</f>
        <v>141.625</v>
      </c>
      <c r="C8">
        <f>SUM(254,265, 248, 237,241,256,255,250)/8</f>
        <v>250.75</v>
      </c>
      <c r="D8">
        <f>SUM(172, 191, 171, 161, 188, 181,188,173)/8</f>
        <v>178.125</v>
      </c>
      <c r="E8">
        <f>SUM(972,1020,919,928,998,903,1004,1019)/8</f>
        <v>970.375</v>
      </c>
      <c r="F8">
        <f>SUM(1083,1123,1078,1033,1158,1012,1075,1210)/8</f>
        <v>1096.5</v>
      </c>
      <c r="G8">
        <f>SUM(367,379,343,338,363,374,382,356)/8</f>
        <v>362.75</v>
      </c>
      <c r="H8">
        <f>SUM(229,255,225,236, 268, 204, 285,195)/8</f>
        <v>237.125</v>
      </c>
      <c r="I8">
        <f>SUM(128,184,177,104, 156, 101,186,137)/8</f>
        <v>146.625</v>
      </c>
      <c r="J8">
        <f>SUM(316,299,336,302,346,301,363,325)/8</f>
        <v>323.5</v>
      </c>
      <c r="K8">
        <f>SUM(246,238,238,215,271,301,245,267)/8</f>
        <v>252.625</v>
      </c>
    </row>
    <row r="9" spans="1:11" x14ac:dyDescent="0.2">
      <c r="A9" s="1">
        <f t="shared" si="0"/>
        <v>37226</v>
      </c>
      <c r="B9">
        <f>SUM(144,152,151,149,157,136,165,135)/8</f>
        <v>148.625</v>
      </c>
      <c r="C9">
        <f>SUM(256,270,251, 241,250,271,263,256)/8</f>
        <v>257.25</v>
      </c>
      <c r="D9">
        <f>SUM(166,189,169,158,185,188,180,171)/8</f>
        <v>175.75</v>
      </c>
      <c r="E9">
        <f>SUM(1050,1039,968,922,1125,898,1048,1158)/8</f>
        <v>1026</v>
      </c>
      <c r="F9">
        <f>SUM(1165,1125,1132,1120,1206,1087,1204,1290)/8</f>
        <v>1166.125</v>
      </c>
      <c r="G9">
        <f>SUM(402,368,329,343, 403,399,378,376)/8</f>
        <v>374.75</v>
      </c>
      <c r="H9">
        <f>SUM(280,288,265,283,273,254,281,249)/8</f>
        <v>271.625</v>
      </c>
      <c r="I9">
        <f>SUM(137, 182,175,116,160,105,181,143)/8</f>
        <v>149.875</v>
      </c>
      <c r="J9">
        <f>SUM(311,303,346,317,355,314,373, 333)/8</f>
        <v>331.5</v>
      </c>
      <c r="K9">
        <f>SUM(257,233,236,217,257,286,242,261)/8</f>
        <v>248.625</v>
      </c>
    </row>
    <row r="10" spans="1:11" x14ac:dyDescent="0.2">
      <c r="A10" s="1">
        <f t="shared" si="0"/>
        <v>37316</v>
      </c>
      <c r="B10">
        <f>SUM(145,154,153,149, 159,141,169,137)/8</f>
        <v>150.875</v>
      </c>
      <c r="C10">
        <f>SUM(254,270,249,245,247, 257, 269, 254)/8</f>
        <v>255.625</v>
      </c>
      <c r="D10">
        <f>SUM(165,188,166,160,182,185,177,168)/8</f>
        <v>173.875</v>
      </c>
      <c r="E10">
        <f>SUM(1071,1046,1002,997,1108,902,1040,1153)/8</f>
        <v>1039.875</v>
      </c>
      <c r="F10">
        <f>SUM(1209,1174,1179,1178,1276,1091,1239,1300)/8</f>
        <v>1205.75</v>
      </c>
      <c r="G10">
        <f>SUM(407, 391, 387, 413, 404,398,387,386)/8</f>
        <v>396.625</v>
      </c>
      <c r="H10">
        <f>SUM(274,296,256,291,321,247,291,255)/8</f>
        <v>278.875</v>
      </c>
      <c r="I10">
        <f>SUM(132, 138,156,69,151,110,174,129)/8</f>
        <v>132.375</v>
      </c>
      <c r="J10">
        <f>SUM(313,352,345,311,365,322,380, 305)/8</f>
        <v>336.625</v>
      </c>
      <c r="K10">
        <f>SUM(248,236,235,220,254,280,247,247)/8</f>
        <v>245.875</v>
      </c>
    </row>
    <row r="11" spans="1:11" x14ac:dyDescent="0.2">
      <c r="A11" s="1">
        <f t="shared" si="0"/>
        <v>37408</v>
      </c>
      <c r="B11">
        <f>SUM(147, 153,153,150,160,142,173,140)/8</f>
        <v>152.25</v>
      </c>
      <c r="C11">
        <f>SUM(253,264,260,247, 243,283, 269, 257)/8</f>
        <v>259.5</v>
      </c>
      <c r="D11">
        <f>SUM(171,191,165,158,186,180,180,167)/8</f>
        <v>174.75</v>
      </c>
      <c r="E11">
        <f>SUM(1064,1059,997,979,1121,917,1058,1167)/8</f>
        <v>1045.25</v>
      </c>
      <c r="F11">
        <f>SUM(1272,1237,1220,1226,1337,1134,1294,1316)/8</f>
        <v>1254.5</v>
      </c>
      <c r="G11">
        <f>SUM(404,390,381,387,406,402,390,381)/8</f>
        <v>392.625</v>
      </c>
      <c r="H11">
        <f>SUM(268, 267, 227, 252, 303, 231, 301, 248)/8</f>
        <v>262.125</v>
      </c>
      <c r="I11">
        <f>SUM(108,122,154,56,139,104,152,109)/8</f>
        <v>118</v>
      </c>
      <c r="J11">
        <f>SUM(315,344,351,314,359,321,344,313)/8</f>
        <v>332.625</v>
      </c>
      <c r="K11">
        <f>SUM(248,208, 224,227,246, 282, 227,244)/8</f>
        <v>238.25</v>
      </c>
    </row>
    <row r="12" spans="1:11" x14ac:dyDescent="0.2">
      <c r="A12" s="1">
        <f t="shared" si="0"/>
        <v>37500</v>
      </c>
      <c r="B12">
        <f>SUM(147,153,156,150, 159,144,174,140)</f>
        <v>1223</v>
      </c>
      <c r="C12">
        <f>AVERAGE(256,272, 247, 254, 246, 288, 269,257)</f>
        <v>261.125</v>
      </c>
      <c r="D12">
        <f>AVERAGE(175, 190, 172,167,194,192,185,177)</f>
        <v>181.5</v>
      </c>
      <c r="E12">
        <f>AVERAGE(1016,1021,976,890,1149,914,1083,1142)</f>
        <v>1023.875</v>
      </c>
      <c r="F12">
        <f>AVERAGE(1216,1229,1228,1228,1335,1162,1302,1289)</f>
        <v>1248.625</v>
      </c>
      <c r="G12">
        <f>AVERAGE(391, 366,364,411,398,390,374,393)</f>
        <v>385.875</v>
      </c>
      <c r="H12">
        <f>AVERAGE(245, 237, 236, 215, 385, 231, 288, 239)</f>
        <v>259.5</v>
      </c>
      <c r="I12">
        <f>AVERAGE(117, 135, 176, 74, 153,108,147,119)</f>
        <v>128.625</v>
      </c>
      <c r="J12">
        <f>AVERAGE(290,280,301,267,345,328,302, 277)</f>
        <v>298.75</v>
      </c>
      <c r="K12">
        <f>AVERAGE(207, 222, 221,203, 246, 277, 225,229)</f>
        <v>228.75</v>
      </c>
    </row>
    <row r="13" spans="1:11" x14ac:dyDescent="0.2">
      <c r="A13" s="1">
        <f t="shared" si="0"/>
        <v>37591</v>
      </c>
      <c r="B13">
        <f>AVERAGE(154, 156, 159, 154,159,146,176,145)</f>
        <v>156.125</v>
      </c>
      <c r="C13">
        <f>AVERAGE(256, 279, 251, 267, 257,278,274, 264)</f>
        <v>265.75</v>
      </c>
      <c r="D13">
        <f>AVERAGE(181,194,169,178,201,201,191,186)</f>
        <v>187.625</v>
      </c>
      <c r="E13">
        <f>AVERAGE(1076,989,1011,1005,1135,916,1056,1164)</f>
        <v>1044</v>
      </c>
      <c r="F13">
        <f>AVERAGE(1256,1213,1237,1240,1355,1185,1310,1312)</f>
        <v>1263.5</v>
      </c>
      <c r="G13">
        <f>AVERAGE(383,375,362,362,387,384,373,389)</f>
        <v>376.875</v>
      </c>
      <c r="H13">
        <f>AVERAGE(234, 217, 192, 210, 321, 222, 288, 211)</f>
        <v>236.875</v>
      </c>
      <c r="I13">
        <f>AVERAGE(147, 200, 191,142,169,139,190,161)</f>
        <v>167.375</v>
      </c>
      <c r="J13">
        <f>AVERAGE(277, 298,304,250,336,345, 389,286)</f>
        <v>310.625</v>
      </c>
      <c r="K13">
        <f>AVERAGE(205,224, 218, 199, 243,276, 228,230)</f>
        <v>227.875</v>
      </c>
    </row>
    <row r="14" spans="1:11" x14ac:dyDescent="0.2">
      <c r="A14" s="1">
        <f t="shared" si="0"/>
        <v>37681</v>
      </c>
      <c r="B14">
        <f>AVERAGE(155, 156, 159, 156,160,146,180,144)</f>
        <v>157</v>
      </c>
      <c r="C14">
        <f>AVERAGE(270,274, 256,267, 256,315,279,274)</f>
        <v>273.875</v>
      </c>
      <c r="D14">
        <f>AVERAGE(185,209,183,185,203,206,201,189)</f>
        <v>195.125</v>
      </c>
      <c r="E14">
        <f>AVERAGE(1100,1020,1010,1009,1107,902,1072,1069)</f>
        <v>1036.125</v>
      </c>
      <c r="F14">
        <f>AVERAGE(1310,1272,1319,1287,1412,1170,1362,1393)</f>
        <v>1315.625</v>
      </c>
      <c r="G14">
        <f>AVERAGE(386,396,364,360,380,390,370,415)</f>
        <v>382.625</v>
      </c>
      <c r="H14">
        <f>AVERAGE(241, 235, 224,243, 315, 237, 295,241)</f>
        <v>253.875</v>
      </c>
      <c r="I14">
        <f>AVERAGE(169,204,206,141,183,167, 229,172)</f>
        <v>183.875</v>
      </c>
      <c r="J14">
        <f>AVERAGE(314,303,316,289,371,356,391,297)</f>
        <v>329.625</v>
      </c>
      <c r="K14">
        <f>AVERAGE(221,227,220,202,249,276,227,236)</f>
        <v>232.25</v>
      </c>
    </row>
    <row r="15" spans="1:11" x14ac:dyDescent="0.2">
      <c r="A15" s="1">
        <f t="shared" si="0"/>
        <v>37773</v>
      </c>
      <c r="B15">
        <f>AVERAGE(157,156,159,157,161,148,180,144)</f>
        <v>157.75</v>
      </c>
      <c r="C15">
        <f>AVERAGE(270,285,263,268,258,303,287,268)</f>
        <v>275.25</v>
      </c>
      <c r="D15">
        <f>AVERAGE(194,214,193,195,205,217,219,200)</f>
        <v>204.625</v>
      </c>
      <c r="E15">
        <f>AVERAGE(1113,1028,1055,1004,1063,958,1149,1206)</f>
        <v>1072</v>
      </c>
      <c r="F15">
        <f>AVERAGE(1378,1372,1356,1343,1467,1230,1386,1419)</f>
        <v>1368.875</v>
      </c>
      <c r="G15">
        <f>AVERAGE(402, 415,367,367,390,367,420,410)</f>
        <v>392.25</v>
      </c>
      <c r="H15">
        <f>AVERAGE(229, 211,196,216,259,196,286,218)</f>
        <v>226.375</v>
      </c>
      <c r="I15">
        <f>AVERAGE(160,196,221,122,181,154,229,152)</f>
        <v>176.875</v>
      </c>
      <c r="J15">
        <f>AVERAGE(327, 314, 338,308,394, 374,407, 313)</f>
        <v>346.875</v>
      </c>
      <c r="K15">
        <f>AVERAGE(218,229,223,204,244, 265, 224, 232)</f>
        <v>229.875</v>
      </c>
    </row>
    <row r="16" spans="1:11" x14ac:dyDescent="0.2">
      <c r="A16" s="1">
        <f t="shared" si="0"/>
        <v>37865</v>
      </c>
      <c r="B16">
        <f>AVERAGE(155,157,159,157,164,148,182,144)</f>
        <v>158.25</v>
      </c>
      <c r="C16">
        <f>AVERAGE(268,282,265,267,257,325,288,269)</f>
        <v>277.625</v>
      </c>
      <c r="D16">
        <f>AVERAGE(187,211,192,194, 210, 217, 212, 195)</f>
        <v>202.25</v>
      </c>
      <c r="E16">
        <f>AVERAGE(1098,997,1040,893,1168,1013,1160,1201)</f>
        <v>1071.25</v>
      </c>
      <c r="F16">
        <f>AVERAGE(1479,1470,1431,1418,1474,1333,1502,1554)</f>
        <v>1457.625</v>
      </c>
      <c r="G16">
        <f>AVERAGE(355,384,352,411,405,376, 457, 381)</f>
        <v>390.125</v>
      </c>
      <c r="H16">
        <f>AVERAGE(219,190,201,210,255,212,289, 201)</f>
        <v>222.125</v>
      </c>
      <c r="I16">
        <f>AVERAGE(141,210,209,130,181, 156, 233, 168)</f>
        <v>178.5</v>
      </c>
      <c r="J16">
        <f>AVERAGE(311,315,307,320,387, 379, 420,329)</f>
        <v>346</v>
      </c>
      <c r="K16">
        <f>AVERAGE(211,217,222,201,243, 277,228,226)</f>
        <v>228.125</v>
      </c>
    </row>
    <row r="17" spans="1:11" x14ac:dyDescent="0.2">
      <c r="A17" s="1">
        <f t="shared" si="0"/>
        <v>37956</v>
      </c>
      <c r="B17">
        <f>AVERAGE(156,157,158,161,171,148,174, 145)</f>
        <v>158.75</v>
      </c>
      <c r="C17">
        <f>AVERAGE(245,247,243,243,233,276,277,254)</f>
        <v>252.25</v>
      </c>
      <c r="D17">
        <f>AVERAGE(199, 213, 198, 196,212,220,224, 199)</f>
        <v>207.625</v>
      </c>
      <c r="E17">
        <f>AVERAGE(1044,896,1049,936,1115,1030,1155,1171)</f>
        <v>1049.5</v>
      </c>
      <c r="F17">
        <f>AVERAGE(1467,1459,1504,1474,1488,1326,1538,1592)</f>
        <v>1481</v>
      </c>
      <c r="G17">
        <f>AVERAGE(374,409,395,417,379,400,454,395)</f>
        <v>402.875</v>
      </c>
      <c r="H17">
        <f>AVERAGE(210,187,165,191, 226, 222,280, 189)</f>
        <v>208.75</v>
      </c>
      <c r="I17">
        <f>AVERAGE(152,227,215,129,189, 169,244,175)</f>
        <v>187.5</v>
      </c>
      <c r="J17">
        <f>AVERAGE( 320,310, 308,307,380,372,417,324)</f>
        <v>342.25</v>
      </c>
      <c r="K17">
        <f>AVERAGE(213, 211, 214,203,244,276,221,215)</f>
        <v>224.625</v>
      </c>
    </row>
    <row r="18" spans="1:11" x14ac:dyDescent="0.2">
      <c r="A18" s="1">
        <f t="shared" si="0"/>
        <v>38047</v>
      </c>
      <c r="B18">
        <f>AVERAGE(156, 158,158,162,172,147,174,145)</f>
        <v>159</v>
      </c>
      <c r="C18">
        <f>AVERAGE(246, 256, 247,239,242,249,276,252)</f>
        <v>250.875</v>
      </c>
      <c r="D18">
        <f>AVERAGE(197, 208,184,198,207,208, 216,198)</f>
        <v>202</v>
      </c>
      <c r="E18">
        <f>AVERAGE(1121,1066,1072,978,1206,1039,1158,1252)</f>
        <v>1111.5</v>
      </c>
      <c r="F18">
        <f>AVERAGE(1480,1496,1476,1493,1520,1366,1505,1581)</f>
        <v>1489.625</v>
      </c>
      <c r="G18">
        <f>AVERAGE(367, 407,386,426,410,393,454, 393)</f>
        <v>404.5</v>
      </c>
      <c r="H18">
        <f>AVERAGE(231, 220,183,212,237, 225, 278,224)</f>
        <v>226.25</v>
      </c>
      <c r="I18">
        <f>AVERAGE(153,213,212, 124,193, 187,242, 186)</f>
        <v>188.75</v>
      </c>
      <c r="J18">
        <f>AVERAGE(328,313, 308, 317,383,379,417,327)</f>
        <v>346.5</v>
      </c>
      <c r="K18">
        <f>AVERAGE(203,213,215,198, 244,274,229,221)</f>
        <v>224.625</v>
      </c>
    </row>
    <row r="19" spans="1:11" x14ac:dyDescent="0.2">
      <c r="A19" s="1">
        <f t="shared" si="0"/>
        <v>38139</v>
      </c>
      <c r="B19">
        <f>AVERAGE(157,159,159,162,170,149,174,149)</f>
        <v>159.875</v>
      </c>
      <c r="C19">
        <f>AVERAGE(247, 246, 248, 246,238,246,281,246)</f>
        <v>249.75</v>
      </c>
      <c r="D19">
        <f>AVERAGE(194,212,196,196,213,216,219,198)</f>
        <v>205.5</v>
      </c>
      <c r="E19">
        <f>AVERAGE(1084,1083,1052,988,1172,1007,1201,1239)</f>
        <v>1103.25</v>
      </c>
      <c r="F19">
        <f>AVERAGE(1430,1485,1471,1481,1514,1316,1543,1624)</f>
        <v>1483</v>
      </c>
      <c r="G19">
        <f>AVERAGE(374, 401, 392, 400, 390,396,464, 385)</f>
        <v>400.25</v>
      </c>
      <c r="H19">
        <f>AVERAGE(226, 230, 203,241,262, 247,279,224)</f>
        <v>239</v>
      </c>
      <c r="I19">
        <f>AVERAGE(131,186,193,126,187,166,221, 214)</f>
        <v>178</v>
      </c>
      <c r="J19">
        <f>AVERAGE(318,309,295,306,371, 394, 411, 339)</f>
        <v>342.875</v>
      </c>
      <c r="K19">
        <f>AVERAGE(199,210, 194,200,246,283,230,226)</f>
        <v>223.5</v>
      </c>
    </row>
    <row r="20" spans="1:11" x14ac:dyDescent="0.2">
      <c r="A20" s="1">
        <f t="shared" si="0"/>
        <v>38231</v>
      </c>
      <c r="B20">
        <f>AVERAGE(256, 268, 276,283,263,282,292,241)</f>
        <v>270.125</v>
      </c>
      <c r="C20">
        <f>AVERAGE(246,254,243,242,234,248,287,243)</f>
        <v>249.625</v>
      </c>
      <c r="D20">
        <f>AVERAGE(185, 211, 196, 197, 214, 217, 218, 195)</f>
        <v>204.125</v>
      </c>
      <c r="E20">
        <f>AVERAGE(1013,1083,1028,1004,1040,1039,1176,1092)</f>
        <v>1059.375</v>
      </c>
      <c r="F20">
        <f>AVERAGE(1564,1525,1560,1576,1503,1421,1569,1642)</f>
        <v>1545</v>
      </c>
      <c r="G20">
        <f>AVERAGE(392,392,399,420,396,379,413,405)</f>
        <v>399.5</v>
      </c>
      <c r="H20">
        <f>AVERAGE(242, 239,218,223,277,255, 287, 236)</f>
        <v>247.125</v>
      </c>
      <c r="I20">
        <f>AVERAGE(137,175,178,119, 184, 150, 234, 204)</f>
        <v>172.625</v>
      </c>
      <c r="J20">
        <f>AVERAGE(307,313,295, 296, 387, 382,401,328)</f>
        <v>338.625</v>
      </c>
      <c r="K20">
        <f>AVERAGE(203,198, 189, 201, 239, 274, 222,213)</f>
        <v>217.375</v>
      </c>
    </row>
    <row r="21" spans="1:11" x14ac:dyDescent="0.2">
      <c r="A21" s="1">
        <f t="shared" si="0"/>
        <v>38322</v>
      </c>
      <c r="B21">
        <f>AVERAGE([1]Table_1!$D$8:$K$8)</f>
        <v>285.875</v>
      </c>
      <c r="C21">
        <f>AVERAGE([1]Table_1!$D$12:$K$12)</f>
        <v>253.125</v>
      </c>
      <c r="D21">
        <f>AVERAGE([1]Table_1!$D$16:$K$16)</f>
        <v>206.75</v>
      </c>
      <c r="E21">
        <f>AVERAGE([1]Table_1!$D$19:$K$19)</f>
        <v>1120.5</v>
      </c>
      <c r="F21">
        <f>AVERAGE([1]Table_1!$D$25:$K$25)</f>
        <v>1558.5</v>
      </c>
      <c r="G21">
        <f>AVERAGE([1]Table_1!$D$30:$K$30)</f>
        <v>401.125</v>
      </c>
      <c r="H21">
        <f>AVERAGE([1]Table_1!$D$36:$K$36)</f>
        <v>284.375</v>
      </c>
      <c r="I21">
        <f>AVERAGE([1]Table_1!$D$37:$K$37)</f>
        <v>174</v>
      </c>
      <c r="J21">
        <f>AVERAGE([1]Table_1!$D$48:$K$48)</f>
        <v>341.625</v>
      </c>
      <c r="K21">
        <f>AVERAGE([1]Table_1!$D$49:$K$49)</f>
        <v>221.375</v>
      </c>
    </row>
    <row r="22" spans="1:11" x14ac:dyDescent="0.2">
      <c r="A22" s="1">
        <f t="shared" si="0"/>
        <v>38412</v>
      </c>
      <c r="B22">
        <f>AVERAGE([2]Table_1!$D$8:$K$8)</f>
        <v>294.375</v>
      </c>
      <c r="C22">
        <f>AVERAGE([2]Table_1!$D$12:$K$12)</f>
        <v>253.125</v>
      </c>
      <c r="D22">
        <f>AVERAGE([2]Table_1!$D$16:$K$16)</f>
        <v>201.625</v>
      </c>
      <c r="E22">
        <f>AVERAGE([2]Table_1!$D$19:$K$19)</f>
        <v>1140.5</v>
      </c>
      <c r="F22">
        <f>AVERAGE([2]Table_1!$D$25:$K$25)</f>
        <v>1619.375</v>
      </c>
      <c r="G22">
        <f>AVERAGE([2]Table_1!$D$30:$K$30)</f>
        <v>395.5</v>
      </c>
      <c r="H22">
        <f>AVERAGE([2]Table_1!$D$36:$K$36)</f>
        <v>264.625</v>
      </c>
      <c r="I22">
        <f>AVERAGE([2]Table_1!$D$37:$K$37)</f>
        <v>179.875</v>
      </c>
      <c r="J22">
        <f>AVERAGE([2]Table_1!$D$48:$K$48)</f>
        <v>341.625</v>
      </c>
      <c r="K22">
        <f>AVERAGE([2]Table_1!$D$49:$K$49)</f>
        <v>219.875</v>
      </c>
    </row>
    <row r="23" spans="1:11" x14ac:dyDescent="0.2">
      <c r="A23" s="1">
        <f t="shared" si="0"/>
        <v>38504</v>
      </c>
      <c r="B23">
        <f>AVERAGE([3]Table_1!$D$8:$K$8)</f>
        <v>299.375</v>
      </c>
      <c r="C23">
        <f>AVERAGE([3]Table_1!$D$12:$K$12)</f>
        <v>255.875</v>
      </c>
      <c r="D23">
        <f>AVERAGE([3]Table_1!$D$16:$K$16)</f>
        <v>205.375</v>
      </c>
      <c r="E23">
        <f>AVERAGE([3]Table_1!$D$19:$K$19)</f>
        <v>1119</v>
      </c>
      <c r="F23">
        <f>AVERAGE([3]Table_1!$D$25:$K$25)</f>
        <v>1626.375</v>
      </c>
      <c r="G23">
        <f>AVERAGE([3]Table_1!$D$30:$K$30)</f>
        <v>388.25</v>
      </c>
      <c r="H23">
        <f>AVERAGE([3]Table_1!$D$36:$K$36)</f>
        <v>221</v>
      </c>
      <c r="I23">
        <f>AVERAGE([3]Table_1!$D$37:$K$37)</f>
        <v>173.625</v>
      </c>
      <c r="J23">
        <f>AVERAGE([3]Table_1!$D$48:$K$48)</f>
        <v>338.875</v>
      </c>
      <c r="K23">
        <f>AVERAGE([3]Table_1!$D$49:$K$49)</f>
        <v>214.875</v>
      </c>
    </row>
    <row r="24" spans="1:11" x14ac:dyDescent="0.2">
      <c r="A24" s="1">
        <f t="shared" si="0"/>
        <v>38596</v>
      </c>
      <c r="B24">
        <f>AVERAGE([4]Table_1!$D$8:$K$8)</f>
        <v>300</v>
      </c>
      <c r="C24">
        <f>AVERAGE([4]Table_1!$D$12:$K$12)</f>
        <v>266.125</v>
      </c>
      <c r="D24">
        <f>AVERAGE([4]Table_1!$D$16:$K$16)</f>
        <v>203.625</v>
      </c>
      <c r="E24">
        <f>AVERAGE([4]Table_1!$D$19:$K$19)</f>
        <v>1118.25</v>
      </c>
      <c r="F24">
        <f>AVERAGE([4]Table_1!$D$25:$K$25)</f>
        <v>1693.125</v>
      </c>
      <c r="G24">
        <f>AVERAGE([4]Table_1!$D$30:$K$30)</f>
        <v>377.25</v>
      </c>
      <c r="H24">
        <f>AVERAGE([4]Table_1!$D$36:$K$36)</f>
        <v>281.5</v>
      </c>
      <c r="I24">
        <f>AVERAGE([4]Table_1!$D$37:$K$37)</f>
        <v>173</v>
      </c>
      <c r="J24">
        <f>AVERAGE([4]Table_1!$D$48:$K$48)</f>
        <v>320.375</v>
      </c>
      <c r="K24">
        <f>AVERAGE([4]Table_1!$D$49:$K$49)</f>
        <v>217.875</v>
      </c>
    </row>
    <row r="25" spans="1:11" x14ac:dyDescent="0.2">
      <c r="A25" s="1">
        <f t="shared" si="0"/>
        <v>38687</v>
      </c>
      <c r="B25">
        <f>AVERAGE([5]Table_1!$D$8:$K$8)</f>
        <v>308.5</v>
      </c>
      <c r="C25">
        <f>AVERAGE([5]Table_1!$D$12:$K$12)</f>
        <v>280.375</v>
      </c>
      <c r="D25">
        <f>AVERAGE([5]Table_1!$D$16:$K$16)</f>
        <v>203.375</v>
      </c>
      <c r="E25">
        <f>AVERAGE([5]Table_1!$D$19:$K$19)</f>
        <v>1161.25</v>
      </c>
      <c r="F25">
        <f>AVERAGE([5]Table_1!$D$25:$K$25)</f>
        <v>1665.375</v>
      </c>
      <c r="G25">
        <f>AVERAGE([5]Table_1!$D$30:$K$30)</f>
        <v>373.125</v>
      </c>
      <c r="H25">
        <f>AVERAGE([5]Table_1!$D$36:$K$36)</f>
        <v>279.875</v>
      </c>
      <c r="I25">
        <f>AVERAGE([5]Table_1!$D$37:$K$37)</f>
        <v>212.25</v>
      </c>
      <c r="J25">
        <f>AVERAGE([5]Table_1!$D$48:$K$48)</f>
        <v>326.25</v>
      </c>
      <c r="K25">
        <f>AVERAGE([5]Table_1!$D$49:$K$49)</f>
        <v>211.625</v>
      </c>
    </row>
    <row r="26" spans="1:11" x14ac:dyDescent="0.2">
      <c r="A26" s="1">
        <f t="shared" si="0"/>
        <v>38777</v>
      </c>
      <c r="B26">
        <f>AVERAGE([6]Table_1!$D$8:$K$8)</f>
        <v>310.5</v>
      </c>
      <c r="C26">
        <f>AVERAGE([6]Table_1!$D$12:$K$12)</f>
        <v>280.75</v>
      </c>
      <c r="D26">
        <f>AVERAGE([6]Table_1!$D$16:$K$16)</f>
        <v>200.5</v>
      </c>
      <c r="E26">
        <f>AVERAGE([6]Table_1!$D$19:$K$19)</f>
        <v>1201.75</v>
      </c>
      <c r="F26">
        <f>AVERAGE([6]Table_1!$D$25:$K$25)</f>
        <v>1678.125</v>
      </c>
      <c r="G26">
        <f>AVERAGE([6]Table_1!$D$30:$K$30)</f>
        <v>364.25</v>
      </c>
      <c r="H26">
        <f>AVERAGE([6]Table_1!$D$36:$K$36)</f>
        <v>260.75</v>
      </c>
      <c r="I26">
        <f>AVERAGE([6]Table_1!$D$37:$K$37)</f>
        <v>219.125</v>
      </c>
      <c r="J26">
        <f>AVERAGE([6]Table_1!$D$48:$K$48)</f>
        <v>322.875</v>
      </c>
      <c r="K26">
        <f>AVERAGE([6]Table_1!$D$49:$K$49)</f>
        <v>213.125</v>
      </c>
    </row>
    <row r="27" spans="1:11" x14ac:dyDescent="0.2">
      <c r="A27" s="1">
        <f t="shared" si="0"/>
        <v>38869</v>
      </c>
      <c r="B27">
        <f>AVERAGE([7]Table_1!$D$8:$K$8)</f>
        <v>311.75</v>
      </c>
      <c r="C27">
        <f>AVERAGE([7]Table_1!$D$12:$K$12)</f>
        <v>283.875</v>
      </c>
      <c r="D27">
        <f>AVERAGE([7]Table_1!$D$16:$K$16)</f>
        <v>202.75</v>
      </c>
      <c r="E27">
        <f>AVERAGE([7]Table_1!$D$19:$K$19)</f>
        <v>1174.875</v>
      </c>
      <c r="F27">
        <f>AVERAGE([7]Table_1!$D$25:$K$25)</f>
        <v>1723.25</v>
      </c>
      <c r="G27">
        <f>AVERAGE([7]Table_1!$D$30:$K$30)</f>
        <v>366.125</v>
      </c>
      <c r="H27">
        <f>AVERAGE([7]Table_1!$D$36:$K$36)</f>
        <v>864.75</v>
      </c>
      <c r="I27">
        <f>AVERAGE([7]Table_1!$D$37:$K$37)</f>
        <v>220</v>
      </c>
      <c r="J27">
        <f>AVERAGE([7]Table_1!$D$48:$K$48)</f>
        <v>338.375</v>
      </c>
      <c r="K27">
        <f>AVERAGE([7]Table_1!$D$49:$K$49)</f>
        <v>216.875</v>
      </c>
    </row>
    <row r="28" spans="1:11" x14ac:dyDescent="0.2">
      <c r="A28" s="1">
        <f t="shared" si="0"/>
        <v>38961</v>
      </c>
      <c r="B28">
        <f>AVERAGE([8]Table_1!$D$8:$K$8)</f>
        <v>315.5</v>
      </c>
      <c r="C28">
        <f>AVERAGE([8]Table_1!$D$12:$K$12)</f>
        <v>290.875</v>
      </c>
      <c r="D28">
        <f>AVERAGE([8]Table_1!$D$16:$K$16)</f>
        <v>205.875</v>
      </c>
      <c r="E28">
        <f>AVERAGE([8]Table_1!$D$19:$K$19)</f>
        <v>1163.125</v>
      </c>
      <c r="F28">
        <f>AVERAGE([8]Table_1!$D$25:$K$25)</f>
        <v>1741.5</v>
      </c>
      <c r="G28">
        <f>AVERAGE([8]Table_1!$D$30:$K$30)</f>
        <v>364</v>
      </c>
      <c r="H28">
        <f>AVERAGE([8]Table_1!$D$36:$K$36)</f>
        <v>1238.75</v>
      </c>
      <c r="I28">
        <f>AVERAGE([8]Table_1!$D$37:$K$37)</f>
        <v>223.375</v>
      </c>
      <c r="J28">
        <f>AVERAGE([8]Table_1!$D$48:$K$48)</f>
        <v>360.375</v>
      </c>
      <c r="K28">
        <f>AVERAGE([8]Table_1!$D$49:$K$49)</f>
        <v>221.5</v>
      </c>
    </row>
    <row r="29" spans="1:11" x14ac:dyDescent="0.2">
      <c r="A29" s="1">
        <f t="shared" si="0"/>
        <v>39052</v>
      </c>
      <c r="B29">
        <f>AVERAGE([9]Table_1!$D$8)</f>
        <v>322</v>
      </c>
      <c r="C29">
        <f>AVERAGE([9]Table_1!$D$12:$K$12)</f>
        <v>295.75</v>
      </c>
      <c r="D29">
        <f>AVERAGE([9]Table_1!$D$16:$K$16)</f>
        <v>218.5</v>
      </c>
      <c r="E29">
        <f>AVERAGE([9]Table_1!$D$19:$K$19)</f>
        <v>1163.375</v>
      </c>
      <c r="F29">
        <f>AVERAGE([9]Table_1!$D$25:$K$25)</f>
        <v>1696.375</v>
      </c>
      <c r="G29">
        <f>AVERAGE([9]Table_1!$D$30:$K$30)</f>
        <v>363</v>
      </c>
      <c r="H29">
        <f>AVERAGE([9]Table_1!$D$36:$K$36)</f>
        <v>1019</v>
      </c>
      <c r="I29">
        <f>AVERAGE([9]Table_1!$D$37:$K$37)</f>
        <v>248.625</v>
      </c>
      <c r="J29">
        <f>AVERAGE([9]Table_1!$D$48:$K$48)</f>
        <v>399.75</v>
      </c>
      <c r="K29">
        <f>AVERAGE([9]Table_1!$D$49:$K$49)</f>
        <v>247</v>
      </c>
    </row>
    <row r="30" spans="1:11" x14ac:dyDescent="0.2">
      <c r="A30" s="1">
        <f t="shared" si="0"/>
        <v>39142</v>
      </c>
      <c r="B30">
        <f>AVERAGE([10]Table_1!$D$13:$K$13)</f>
        <v>323.625</v>
      </c>
      <c r="C30">
        <f>AVERAGE([10]Table_1!$D$17:$K$17)</f>
        <v>310.625</v>
      </c>
      <c r="D30">
        <f>AVERAGE([10]Table_1!$D$21:$K$21)</f>
        <v>213.75</v>
      </c>
      <c r="E30">
        <f>AVERAGE([10]Table_1!$D$24:$K$24)</f>
        <v>1159.5</v>
      </c>
      <c r="F30">
        <f>AVERAGE([10]Table_1!$D$30:$K$30)</f>
        <v>1660.625</v>
      </c>
      <c r="G30">
        <f>AVERAGE([10]Table_1!$D$35:$K$35)</f>
        <v>376.5</v>
      </c>
      <c r="H30">
        <f>AVERAGE([10]Table_1!$D$41:$K$41)</f>
        <v>304.5</v>
      </c>
      <c r="I30">
        <f>AVERAGE([10]Table_1!$D$42:$K$42)</f>
        <v>219</v>
      </c>
      <c r="J30">
        <f>AVERAGE([10]Table_1!$D$53:$K$53)</f>
        <v>434.75</v>
      </c>
      <c r="K30">
        <f>AVERAGE([10]Table_1!$D$54:$K$54)</f>
        <v>254.5</v>
      </c>
    </row>
    <row r="31" spans="1:11" x14ac:dyDescent="0.2">
      <c r="A31" s="1">
        <f t="shared" si="0"/>
        <v>39234</v>
      </c>
      <c r="B31" s="3">
        <f>AVERAGE([11]Table_1!$B$16:$I$16)</f>
        <v>325</v>
      </c>
      <c r="C31" s="3">
        <f>AVERAGE([11]Table_1!$B$20:$I$20)</f>
        <v>318.375</v>
      </c>
      <c r="D31" s="3">
        <f>AVERAGE([11]Table_1!$B$24:$I$24)</f>
        <v>213.5</v>
      </c>
      <c r="E31" s="3">
        <f>AVERAGE([11]Table_1!$B$27:$I$27)</f>
        <v>1198.625</v>
      </c>
      <c r="F31" s="3">
        <f>AVERAGE([11]Table_1!$B$33:$I$33)</f>
        <v>1686.625</v>
      </c>
      <c r="G31" s="3">
        <f>AVERAGE([11]Table_1!$B$38:$I$38)</f>
        <v>402.25</v>
      </c>
      <c r="H31" s="3">
        <f>AVERAGE([11]Table_1!$B$44:$I$44)</f>
        <v>407.25</v>
      </c>
      <c r="I31" s="3">
        <f>AVERAGE([11]Table_1!$B$45:$I$45)</f>
        <v>210.625</v>
      </c>
      <c r="J31" s="3">
        <f>AVERAGE([11]Table_1!$B$56:$I$56)</f>
        <v>437.75</v>
      </c>
      <c r="K31" s="3">
        <f>AVERAGE([11]Table_1!$B$57:$I$57)</f>
        <v>260.75</v>
      </c>
    </row>
    <row r="32" spans="1:11" x14ac:dyDescent="0.2">
      <c r="A32" s="1">
        <f t="shared" si="0"/>
        <v>39326</v>
      </c>
      <c r="B32" s="3">
        <f>AVERAGE([12]Table_1!$B$16:$I$16)</f>
        <v>333.875</v>
      </c>
      <c r="C32" s="3">
        <f>AVERAGE([12]Table_1!$B$20:$I$20)</f>
        <v>314.125</v>
      </c>
      <c r="D32" s="3">
        <f>AVERAGE([12]Table_1!$B$24:$I$24)</f>
        <v>214.875</v>
      </c>
      <c r="E32" s="3">
        <f>AVERAGE([12]Table_1!$B$27:$I$27)</f>
        <v>1161.875</v>
      </c>
      <c r="F32" s="3">
        <f>AVERAGE([12]Table_1!$B$33:$I$33)</f>
        <v>1701.75</v>
      </c>
      <c r="G32" s="3">
        <f>AVERAGE([12]Table_1!$B$38:$I$38)</f>
        <v>416.25</v>
      </c>
      <c r="H32" s="3">
        <f>AVERAGE([12]Table_1!$B$44:$I$44)</f>
        <v>569.875</v>
      </c>
      <c r="I32" s="3">
        <f>AVERAGE([12]Table_1!$B$45:$I$45)</f>
        <v>223.75</v>
      </c>
      <c r="J32" s="3">
        <f>AVERAGE([12]Table_1!$B$56:$I$56)</f>
        <v>438.375</v>
      </c>
      <c r="K32" s="3">
        <f>AVERAGE([12]Table_1!$B$57:$I$57)</f>
        <v>268.5</v>
      </c>
    </row>
    <row r="33" spans="1:11" x14ac:dyDescent="0.2">
      <c r="A33" s="1">
        <f t="shared" si="0"/>
        <v>39417</v>
      </c>
      <c r="B33" s="3">
        <f>AVERAGE([13]Table_1!$B$17:$I$17)</f>
        <v>350.875</v>
      </c>
      <c r="C33" s="3">
        <f>AVERAGE([13]Table_1!$B$21:$I$21)</f>
        <v>326.25</v>
      </c>
      <c r="D33" s="3">
        <f>AVERAGE([13]Table_1!$B$25:$I$25)</f>
        <v>206.875</v>
      </c>
      <c r="E33" s="3">
        <f>AVERAGE([13]Table_1!$B$28:$I$28)</f>
        <v>1138.375</v>
      </c>
      <c r="F33" s="3">
        <f>AVERAGE([13]Table_1!$B$34:$I$34)</f>
        <v>1704.625</v>
      </c>
      <c r="G33" s="3">
        <f>AVERAGE([13]Table_1!$B$39:$I$39)</f>
        <v>538</v>
      </c>
      <c r="H33" s="3">
        <f>AVERAGE([13]Table_1!$B$45:$I$45)</f>
        <v>315.875</v>
      </c>
      <c r="I33" s="3">
        <f>AVERAGE([13]Table_1!$B$46:$I$46)</f>
        <v>250.875</v>
      </c>
      <c r="J33" s="3">
        <f>AVERAGE([13]Table_1!$B$57:$I$57)</f>
        <v>433</v>
      </c>
      <c r="K33" s="3">
        <f>AVERAGE([13]Table_1!$B$58:$I$58)</f>
        <v>253</v>
      </c>
    </row>
    <row r="34" spans="1:11" x14ac:dyDescent="0.2">
      <c r="A34" s="1">
        <f t="shared" si="0"/>
        <v>39508</v>
      </c>
      <c r="B34" s="3">
        <f>AVERAGE([14]Table_1!$B$8:$I$8)</f>
        <v>361.625</v>
      </c>
      <c r="C34" s="3">
        <f>AVERAGE([14]Table_1!$B$12:$I$12)</f>
        <v>336.125</v>
      </c>
      <c r="D34" s="3">
        <f>AVERAGE([14]Table_1!$B$16:$I$16)</f>
        <v>208.625</v>
      </c>
      <c r="E34" s="3">
        <f>AVERAGE([14]Table_1!$B$19:$I$19)</f>
        <v>1153</v>
      </c>
      <c r="F34" s="3">
        <f>AVERAGE([14]Table_1!$B$25:$I$25)</f>
        <v>1770.375</v>
      </c>
      <c r="G34" s="3">
        <f>AVERAGE([14]Table_1!$B$30:$I$30)</f>
        <v>568</v>
      </c>
      <c r="H34" s="3">
        <f>AVERAGE([14]Table_1!$B$36:$I$36)</f>
        <v>294.5</v>
      </c>
      <c r="I34" s="3">
        <f>AVERAGE([14]Table_1!$B$37:$I$37)</f>
        <v>257.875</v>
      </c>
      <c r="J34" s="3">
        <f>AVERAGE([14]Table_1!$B$48:$I$48)</f>
        <v>451</v>
      </c>
      <c r="K34" s="3">
        <f>AVERAGE([14]Table_1!$B$49:$I$49)</f>
        <v>253.5</v>
      </c>
    </row>
    <row r="35" spans="1:11" x14ac:dyDescent="0.2">
      <c r="A35" s="1">
        <f t="shared" si="0"/>
        <v>39600</v>
      </c>
      <c r="B35" s="3">
        <f>AVERAGE([15]Table_1!$B$8:$I$8)</f>
        <v>365.625</v>
      </c>
      <c r="C35" s="3">
        <f>AVERAGE([15]Table_1!$B$12:$I$12)</f>
        <v>336.375</v>
      </c>
      <c r="D35" s="3">
        <f>AVERAGE([15]Table_1!$B$16:$I$16)</f>
        <v>220.375</v>
      </c>
      <c r="E35" s="3">
        <f>AVERAGE([15]Table_1!$B$19:$I$19)</f>
        <v>1155.375</v>
      </c>
      <c r="F35" s="3">
        <f>AVERAGE([15]Table_1!$B$25:$I$25)</f>
        <v>1785</v>
      </c>
      <c r="G35" s="3">
        <f>AVERAGE([15]Table_1!$B$30:$I$30)</f>
        <v>562.625</v>
      </c>
      <c r="H35" s="3">
        <f>AVERAGE([15]Table_1!$B$36:$I$36)</f>
        <v>252.125</v>
      </c>
      <c r="I35" s="3">
        <f>AVERAGE([15]Table_1!$B$37:$I$37)</f>
        <v>244</v>
      </c>
      <c r="J35" s="3">
        <f>AVERAGE([15]Table_1!$B$48:$I$48)</f>
        <v>444.375</v>
      </c>
      <c r="K35" s="3">
        <f>AVERAGE([15]Table_1!$B$49:$I$49)</f>
        <v>258.5</v>
      </c>
    </row>
    <row r="36" spans="1:11" x14ac:dyDescent="0.2">
      <c r="A36" s="1">
        <f t="shared" si="0"/>
        <v>39692</v>
      </c>
      <c r="B36" s="3">
        <f>AVERAGE([16]Table_1!$B$8:$I$8)</f>
        <v>368.75</v>
      </c>
      <c r="C36" s="3">
        <f>AVERAGE([16]Table_1!$B$12:$I$12)</f>
        <v>350.875</v>
      </c>
      <c r="D36" s="3">
        <f>AVERAGE([16]Table_1!$B$16:$I$16)</f>
        <v>253.75</v>
      </c>
      <c r="E36" s="3">
        <f>AVERAGE([16]Table_1!$B$19:$I$19)</f>
        <v>1179</v>
      </c>
      <c r="F36" s="3">
        <f>AVERAGE([16]Table_1!$B$25:$I$25)</f>
        <v>1800.875</v>
      </c>
      <c r="G36" s="3">
        <f>AVERAGE([16]Table_1!$B$30:$I$30)</f>
        <v>548.625</v>
      </c>
      <c r="H36" s="3">
        <f>AVERAGE([16]Table_1!$B$36:$I$36)</f>
        <v>356.875</v>
      </c>
      <c r="I36" s="3">
        <f>AVERAGE([16]Table_1!$B$37:$I$37)</f>
        <v>239.375</v>
      </c>
      <c r="J36" s="3">
        <f>AVERAGE([16]Table_1!$B$48:$I$48)</f>
        <v>448.75</v>
      </c>
      <c r="K36" s="3">
        <f>AVERAGE([16]Table_1!$B$49:$I$49)</f>
        <v>250.625</v>
      </c>
    </row>
    <row r="37" spans="1:11" x14ac:dyDescent="0.2">
      <c r="A37" s="1">
        <f t="shared" si="0"/>
        <v>39783</v>
      </c>
      <c r="B37" s="3">
        <f>AVERAGE([17]Table_1!$B$8:$I$8)</f>
        <v>373.25</v>
      </c>
      <c r="C37" s="3">
        <f>AVERAGE([17]Table_1!$B$12:$I$12)</f>
        <v>361</v>
      </c>
      <c r="D37" s="3">
        <f>AVERAGE([17]Table_1!$B$16:$I$16)</f>
        <v>264.375</v>
      </c>
      <c r="E37" s="3">
        <f>AVERAGE([17]Table_1!$B$19:$I$19)</f>
        <v>1171.75</v>
      </c>
      <c r="F37" s="3">
        <f>AVERAGE([17]Table_1!$B$25:$I$25)</f>
        <v>1824.75</v>
      </c>
      <c r="G37" s="3">
        <f>AVERAGE([17]Table_1!$B$30:$I$30)</f>
        <v>571.75</v>
      </c>
      <c r="H37" s="3">
        <f>AVERAGE([17]Table_1!$B$36:$I$36)</f>
        <v>320.25</v>
      </c>
      <c r="I37" s="3">
        <f>AVERAGE([17]Table_1!$B$37:$I$37)</f>
        <v>238.125</v>
      </c>
      <c r="J37" s="3">
        <f>AVERAGE([17]Table_1!$B$48:$I$48)</f>
        <v>444.375</v>
      </c>
      <c r="K37" s="3">
        <f>AVERAGE([17]Table_1!$B$49:$I$49)</f>
        <v>254.375</v>
      </c>
    </row>
    <row r="38" spans="1:11" x14ac:dyDescent="0.2">
      <c r="A38" s="1">
        <f t="shared" si="0"/>
        <v>39873</v>
      </c>
      <c r="B38" s="3">
        <f>AVERAGE([18]Table_1!$B$8:$I$8)</f>
        <v>372</v>
      </c>
      <c r="C38" s="3">
        <f>AVERAGE([18]Table_1!$B$12:$I$12)</f>
        <v>366.75</v>
      </c>
      <c r="D38" s="3">
        <f>AVERAGE([18]Table_1!$B$16:$I$16)</f>
        <v>275</v>
      </c>
      <c r="E38" s="3">
        <f>AVERAGE([18]Table_1!$B$19:$I$19)</f>
        <v>1134.25</v>
      </c>
      <c r="F38" s="3">
        <f>AVERAGE([18]Table_1!$B$25:$I$25)</f>
        <v>1947.5</v>
      </c>
      <c r="G38" s="3">
        <f>AVERAGE([18]Table_1!$B$30:$I$30)</f>
        <v>579</v>
      </c>
      <c r="H38" s="3">
        <f>AVERAGE([18]Table_1!$B$36:$I$36)</f>
        <v>348.875</v>
      </c>
      <c r="I38" s="3">
        <f>AVERAGE([18]Table_1!$B$37:$I$37)</f>
        <v>243.25</v>
      </c>
      <c r="J38" s="3">
        <f>AVERAGE([18]Table_1!$B$48:$I$48)</f>
        <v>447.75</v>
      </c>
      <c r="K38" s="3">
        <f>AVERAGE([18]Table_1!$B$49:$I$49)</f>
        <v>257.625</v>
      </c>
    </row>
    <row r="39" spans="1:11" x14ac:dyDescent="0.2">
      <c r="A39" s="1">
        <f t="shared" si="0"/>
        <v>39965</v>
      </c>
      <c r="B39" s="3">
        <f>AVERAGE([19]Table_1!$B$8:$I$8)</f>
        <v>355.75</v>
      </c>
      <c r="C39" s="3">
        <f>AVERAGE([19]Table_1!$B$12:$I$12)</f>
        <v>361.25</v>
      </c>
      <c r="D39" s="3">
        <f>AVERAGE([19]Table_1!$B$16:$I$16)</f>
        <v>283.75</v>
      </c>
      <c r="E39" s="3">
        <f>AVERAGE([19]Table_1!$B$19:$I$19)</f>
        <v>1143.75</v>
      </c>
      <c r="F39" s="3">
        <f>AVERAGE([19]Table_1!$B$25:$I$25)</f>
        <v>1912.625</v>
      </c>
      <c r="G39" s="3">
        <f>AVERAGE([19]Table_1!$B$30:$I$30)</f>
        <v>570.5</v>
      </c>
      <c r="H39" s="3">
        <f>AVERAGE([19]Table_1!$B$36:$I$36)</f>
        <v>324.625</v>
      </c>
      <c r="I39" s="3">
        <f>AVERAGE([19]Table_1!$B$37:$I$37)</f>
        <v>231.5</v>
      </c>
      <c r="J39" s="3">
        <f>AVERAGE([19]Table_1!$B$48:$I$48)</f>
        <v>446.5</v>
      </c>
      <c r="K39" s="3">
        <f>AVERAGE([19]Table_1!$B$49:$I$49)</f>
        <v>259.375</v>
      </c>
    </row>
    <row r="40" spans="1:11" x14ac:dyDescent="0.2">
      <c r="A40" s="1">
        <f t="shared" si="0"/>
        <v>40057</v>
      </c>
      <c r="B40" s="3">
        <f>AVERAGE([20]Table_1!$B$8:$I$8)</f>
        <v>355.25</v>
      </c>
      <c r="C40" s="3">
        <f>AVERAGE([20]Table_1!$B$12:$I$12)</f>
        <v>359.25</v>
      </c>
      <c r="D40" s="3">
        <f>AVERAGE([20]Table_1!$B$16:$I$16)</f>
        <v>284.375</v>
      </c>
      <c r="E40" s="3">
        <f>AVERAGE([20]Table_1!$B$19:$I$19)</f>
        <v>1174.75</v>
      </c>
      <c r="F40" s="3">
        <f>AVERAGE([20]Table_1!$B$25:$I$25)</f>
        <v>1908.875</v>
      </c>
      <c r="G40" s="3">
        <f>AVERAGE([20]Table_1!$B$30:$I$30)</f>
        <v>576.875</v>
      </c>
      <c r="H40" s="3">
        <f>AVERAGE([20]Table_1!$B$36:$I$36)</f>
        <v>322.25</v>
      </c>
      <c r="I40" s="3">
        <f>AVERAGE([20]Table_1!$B$37:$I$37)</f>
        <v>229.875</v>
      </c>
      <c r="J40" s="3">
        <f>AVERAGE([20]Table_1!$B$48:$I$48)</f>
        <v>447.125</v>
      </c>
      <c r="K40" s="3">
        <f>AVERAGE([20]Table_1!$B$49:$I$49)</f>
        <v>265.375</v>
      </c>
    </row>
    <row r="41" spans="1:11" x14ac:dyDescent="0.2">
      <c r="A41" s="1">
        <f t="shared" si="0"/>
        <v>40148</v>
      </c>
      <c r="B41" s="3">
        <f>AVERAGE([21]Table_1!$B$8:$I$8)</f>
        <v>356.25</v>
      </c>
      <c r="C41" s="3">
        <f>AVERAGE([21]Table_1!$B$12:$I$12)</f>
        <v>367.625</v>
      </c>
      <c r="D41" s="3">
        <f>AVERAGE([21]Table_1!$B$16:$I$16)</f>
        <v>277.5</v>
      </c>
      <c r="E41" s="3">
        <f>AVERAGE([21]Table_1!$B$19:$I$19)</f>
        <v>1158.125</v>
      </c>
      <c r="F41" s="3">
        <f>AVERAGE([21]Table_1!$B$25:$I$25)</f>
        <v>1906.25</v>
      </c>
      <c r="G41" s="3">
        <f>AVERAGE([21]Table_1!$B$30:$I$30)</f>
        <v>579.75</v>
      </c>
      <c r="H41" s="3">
        <f>AVERAGE([21]Table_1!$B$36:$I$36)</f>
        <v>436.5</v>
      </c>
      <c r="I41" s="3">
        <f>AVERAGE([21]Table_1!$B$48:$I$48)</f>
        <v>442.875</v>
      </c>
      <c r="J41" s="3">
        <f>AVERAGE([21]Table_1!$B$48:$I$48)</f>
        <v>442.875</v>
      </c>
      <c r="K41" s="3">
        <f>AVERAGE([21]Table_1!$B$49:$I$49)</f>
        <v>270.25</v>
      </c>
    </row>
    <row r="42" spans="1:11" x14ac:dyDescent="0.2">
      <c r="A42" s="1">
        <f t="shared" si="0"/>
        <v>40238</v>
      </c>
      <c r="B42" s="3">
        <f>AVERAGE([22]Table_1!$B$8:$I$8)</f>
        <v>358.375</v>
      </c>
      <c r="C42" s="3">
        <f>AVERAGE([22]Table_1!$B$12:$I$12)</f>
        <v>365.875</v>
      </c>
      <c r="D42" s="3">
        <f>AVERAGE([22]Table_1!$B$16:$I$16)</f>
        <v>283.125</v>
      </c>
      <c r="E42" s="3">
        <f>AVERAGE([22]Table_1!$B$19:$I$19)</f>
        <v>1159.375</v>
      </c>
      <c r="F42" s="3">
        <f>AVERAGE([22]Table_1!$B$25:$I$25)</f>
        <v>1923.75</v>
      </c>
      <c r="G42" s="3">
        <f>AVERAGE([22]Table_1!$B$30:$I$30)</f>
        <v>577.75</v>
      </c>
      <c r="H42" s="3">
        <f>AVERAGE([22]Table_1!$B$36:$I$36)</f>
        <v>331.75</v>
      </c>
      <c r="I42" s="3">
        <f>AVERAGE([22]Table_1!$B$37:$I$37)</f>
        <v>251.375</v>
      </c>
      <c r="J42" s="3">
        <f>AVERAGE([22]Table_1!$B$48:$I$48)</f>
        <v>430.125</v>
      </c>
      <c r="K42" s="3">
        <f>AVERAGE([22]Table_1!$B$49:$I$49)</f>
        <v>302.25</v>
      </c>
    </row>
    <row r="43" spans="1:11" x14ac:dyDescent="0.2">
      <c r="A43" s="1">
        <f t="shared" si="0"/>
        <v>40330</v>
      </c>
      <c r="B43">
        <f>AVERAGE([23]Table_1!$B$8:$I$8)</f>
        <v>364.5</v>
      </c>
      <c r="C43">
        <f>AVERAGE([23]Table_1!$B$12:$I$12)</f>
        <v>363.75</v>
      </c>
      <c r="D43">
        <f>AVERAGE([23]Table_1!$B$16:$I$16)</f>
        <v>280.5</v>
      </c>
      <c r="E43">
        <f>AVERAGE([23]Table_1!$B$19:$I$19)</f>
        <v>1179.125</v>
      </c>
      <c r="F43">
        <f>AVERAGE([23]Table_1!$B$25:$I$25)</f>
        <v>1909</v>
      </c>
      <c r="G43">
        <f>AVERAGE([23]Table_1!$B$30:$I$30)</f>
        <v>573.875</v>
      </c>
      <c r="H43">
        <f>AVERAGE([23]Table_1!$B$36:$I$36)</f>
        <v>267.25</v>
      </c>
      <c r="I43">
        <f>AVERAGE([23]Table_1!$B$37:$I$37)</f>
        <v>231.875</v>
      </c>
      <c r="J43">
        <f>AVERAGE([23]Table_1!$B$48:$I$48)</f>
        <v>431.5</v>
      </c>
      <c r="K43">
        <f>AVERAGE([23]Table_1!$B$49:$I$49)</f>
        <v>300.875</v>
      </c>
    </row>
    <row r="44" spans="1:11" x14ac:dyDescent="0.2">
      <c r="A44" s="1">
        <f>EDATE(A43,3)</f>
        <v>40422</v>
      </c>
      <c r="B44">
        <f>AVERAGE([24]Table_1!$B$8:$I$8)</f>
        <v>362.75</v>
      </c>
      <c r="C44">
        <f>AVERAGE([24]Table_1!$B$12:$I$12)</f>
        <v>361.125</v>
      </c>
      <c r="D44">
        <f>AVERAGE([24]Table_1!$B$16:$I$16)</f>
        <v>277.375</v>
      </c>
      <c r="E44">
        <f>AVERAGE([24]Table_1!$B$19:$I$19)</f>
        <v>1195.75</v>
      </c>
      <c r="F44">
        <f>AVERAGE([24]Table_1!$B$25:$I$25)</f>
        <v>1913</v>
      </c>
      <c r="G44">
        <f>AVERAGE([24]Table_1!$B$30:$I$30)</f>
        <v>588.875</v>
      </c>
      <c r="H44">
        <f>AVERAGE([24]Table_1!$B$36:$I$36)</f>
        <v>272.25</v>
      </c>
      <c r="I44">
        <f>AVERAGE([24]Table_1!$B$37:$I$37)</f>
        <v>231.5</v>
      </c>
      <c r="J44">
        <f>AVERAGE([24]Table_1!$B$48:$I$48)</f>
        <v>428.375</v>
      </c>
      <c r="K44">
        <f>AVERAGE([24]Table_1!$B$49:$I$49)</f>
        <v>297.75</v>
      </c>
    </row>
    <row r="45" spans="1:11" x14ac:dyDescent="0.2">
      <c r="A45" s="1">
        <f t="shared" si="0"/>
        <v>40513</v>
      </c>
      <c r="B45">
        <f>AVERAGE([25]Table_1!$B$8:$I$8)</f>
        <v>360.625</v>
      </c>
      <c r="C45">
        <f>AVERAGE([25]Table_1!$B$12:$I$12)</f>
        <v>364</v>
      </c>
      <c r="D45">
        <f>AVERAGE([25]Table_1!$B$16:$I$16)</f>
        <v>277.75</v>
      </c>
      <c r="E45">
        <f>AVERAGE([25]Table_1!$B$19:$I$19)</f>
        <v>1091.625</v>
      </c>
      <c r="F45">
        <f>AVERAGE([25]Table_1!$B$25:$I$25)</f>
        <v>1968</v>
      </c>
      <c r="G45">
        <f>AVERAGE([25]Table_1!$B$30:$I$30)</f>
        <v>588.625</v>
      </c>
      <c r="H45">
        <f>AVERAGE([25]Table_1!$B$36:$I$36)</f>
        <v>298</v>
      </c>
      <c r="I45">
        <f>AVERAGE([25]Table_1!$B$37:$I$37)</f>
        <v>264.25</v>
      </c>
      <c r="J45">
        <f>AVERAGE([25]Table_1!$B$48:$I$48)</f>
        <v>554.5</v>
      </c>
      <c r="K45">
        <f>AVERAGE([25]Table_1!$B$49:$I$49)</f>
        <v>292</v>
      </c>
    </row>
    <row r="46" spans="1:11" x14ac:dyDescent="0.2">
      <c r="A46" s="1">
        <f t="shared" si="0"/>
        <v>40603</v>
      </c>
      <c r="B46">
        <f>AVERAGE([26]Table_1!$B$8:$I$8)</f>
        <v>308.5</v>
      </c>
      <c r="C46">
        <f>AVERAGE([26]Table_1!$B$12:$I$12)</f>
        <v>360.125</v>
      </c>
      <c r="D46">
        <f>AVERAGE([26]Table_1!$B$16:$I$16)</f>
        <v>274.375</v>
      </c>
      <c r="E46">
        <f>AVERAGE([26]Table_1!$B$19:$I$19)</f>
        <v>1073.375</v>
      </c>
      <c r="F46">
        <f>AVERAGE([26]Table_1!$B$25:$I$25)</f>
        <v>2068.125</v>
      </c>
      <c r="G46">
        <f>AVERAGE([26]Table_1!$B$30:$I$30)</f>
        <v>593.5</v>
      </c>
      <c r="H46">
        <f>AVERAGE([26]Table_1!$B$36:$I$36)</f>
        <v>565.75</v>
      </c>
      <c r="I46">
        <f>AVERAGE([26]Table_1!$B$37:$I$37)</f>
        <v>281.375</v>
      </c>
      <c r="J46">
        <f>AVERAGE([26]Table_1!$B$48:$I$48)</f>
        <v>536.25</v>
      </c>
      <c r="K46">
        <f>AVERAGE([26]Table_1!$B$49:$I$49)</f>
        <v>306.375</v>
      </c>
    </row>
    <row r="47" spans="1:11" x14ac:dyDescent="0.2">
      <c r="A47" s="1">
        <f>EDATE(A46,3)</f>
        <v>40695</v>
      </c>
      <c r="B47">
        <f>AVERAGE([27]Table_1!$B$8:$I$8)</f>
        <v>278.875</v>
      </c>
      <c r="C47">
        <f>AVERAGE([27]Table_1!$B$12:$I$12)</f>
        <v>343</v>
      </c>
      <c r="D47">
        <f>AVERAGE([27]Table_1!$B$16:$I$16)</f>
        <v>278.25</v>
      </c>
      <c r="E47">
        <f>AVERAGE([27]Table_1!$B$19:$I$19)</f>
        <v>1073</v>
      </c>
      <c r="F47">
        <f>AVERAGE([27]Table_1!$B$25:$I$25)</f>
        <v>2086.25</v>
      </c>
      <c r="G47">
        <f>AVERAGE([27]Table_1!$B$30:$I$30)</f>
        <v>555.125</v>
      </c>
      <c r="H47">
        <f>AVERAGE([27]Table_1!$B$36:$I$36)</f>
        <v>1276.875</v>
      </c>
      <c r="I47">
        <f>AVERAGE([27]Table_1!$B$37:$I$37)</f>
        <v>269.5</v>
      </c>
      <c r="J47">
        <f>AVERAGE([27]Table_1!$B$48:$I$48)</f>
        <v>525.5</v>
      </c>
      <c r="K47">
        <f>AVERAGE([27]Table_1!$B$49:$I$49)</f>
        <v>311.125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E0F6-8466-6E44-B8AE-58022344DC33}">
  <dimension ref="A1:K47"/>
  <sheetViews>
    <sheetView tabSelected="1" zoomScale="50" workbookViewId="0">
      <selection activeCell="D69" sqref="D69"/>
    </sheetView>
  </sheetViews>
  <sheetFormatPr baseColWidth="10" defaultRowHeight="16" x14ac:dyDescent="0.2"/>
  <cols>
    <col min="1" max="1" width="10.83203125" customWidth="1"/>
    <col min="2" max="11" width="22.5" customWidth="1"/>
  </cols>
  <sheetData>
    <row r="1" spans="1:11" x14ac:dyDescent="0.2">
      <c r="A1" s="2" t="s">
        <v>10</v>
      </c>
      <c r="B1" s="2" t="s">
        <v>0</v>
      </c>
      <c r="C1" s="2" t="s">
        <v>1</v>
      </c>
      <c r="D1" s="2" t="s">
        <v>2</v>
      </c>
      <c r="E1" s="2" t="s">
        <v>11</v>
      </c>
      <c r="F1" s="2" t="s">
        <v>12</v>
      </c>
      <c r="G1" s="2" t="s">
        <v>5</v>
      </c>
      <c r="H1" s="2" t="s">
        <v>6</v>
      </c>
      <c r="I1" s="2" t="s">
        <v>13</v>
      </c>
      <c r="J1" s="2" t="s">
        <v>14</v>
      </c>
      <c r="K1" s="2" t="s">
        <v>9</v>
      </c>
    </row>
    <row r="2" spans="1:11" x14ac:dyDescent="0.2">
      <c r="A2" s="1">
        <v>36586</v>
      </c>
      <c r="B2" s="4">
        <f>Sheet1!B2/100</f>
        <v>1.37</v>
      </c>
      <c r="C2" s="4">
        <f>Sheet1!C2/100</f>
        <v>2.2799999999999998</v>
      </c>
      <c r="D2" s="4">
        <f>Sheet1!D2/100</f>
        <v>1.64</v>
      </c>
      <c r="E2" s="4">
        <f>Sheet1!E2/100</f>
        <v>8.11</v>
      </c>
      <c r="F2" s="4">
        <f>Sheet1!F2/100</f>
        <v>8.98</v>
      </c>
      <c r="G2" s="4">
        <f>Sheet1!G2/100</f>
        <v>3.62</v>
      </c>
      <c r="H2" s="4">
        <f>Sheet1!H2/100</f>
        <v>2.0499999999999998</v>
      </c>
      <c r="I2" s="4">
        <f>Sheet1!I2/100</f>
        <v>1.19</v>
      </c>
      <c r="J2" s="4">
        <f>Sheet1!J2/100</f>
        <v>2.89</v>
      </c>
      <c r="K2" s="4">
        <f>Sheet1!K2/100</f>
        <v>2.33</v>
      </c>
    </row>
    <row r="3" spans="1:11" x14ac:dyDescent="0.2">
      <c r="A3" s="1">
        <f>EDATE(A2,3)</f>
        <v>36678</v>
      </c>
      <c r="B3" s="4">
        <f>Sheet1!B3/100</f>
        <v>1.4012500000000001</v>
      </c>
      <c r="C3" s="4">
        <f>Sheet1!C3/100</f>
        <v>2.2825000000000002</v>
      </c>
      <c r="D3" s="4">
        <f>Sheet1!D3/100</f>
        <v>1.64625</v>
      </c>
      <c r="E3" s="4">
        <f>Sheet1!E3/100</f>
        <v>8.2200000000000006</v>
      </c>
      <c r="F3" s="4">
        <f>Sheet1!F3/100</f>
        <v>9.0325000000000006</v>
      </c>
      <c r="G3" s="4">
        <f>Sheet1!G3/100</f>
        <v>3.6625000000000001</v>
      </c>
      <c r="H3" s="4">
        <f>Sheet1!H3/100</f>
        <v>1.8262499999999999</v>
      </c>
      <c r="I3" s="4">
        <f>Sheet1!I3/100</f>
        <v>1.1587499999999999</v>
      </c>
      <c r="J3" s="4">
        <f>Sheet1!J3/100</f>
        <v>2.895</v>
      </c>
      <c r="K3" s="4">
        <f>Sheet1!K3/100</f>
        <v>2.3174999999999999</v>
      </c>
    </row>
    <row r="4" spans="1:11" x14ac:dyDescent="0.2">
      <c r="A4" s="1">
        <f>EDATE(A3,3)</f>
        <v>36770</v>
      </c>
      <c r="B4" s="4">
        <f>Sheet1!B4/100</f>
        <v>1.3787499999999999</v>
      </c>
      <c r="C4" s="4">
        <f>Sheet1!C4/100</f>
        <v>2.2937500000000002</v>
      </c>
      <c r="D4" s="4">
        <f>Sheet1!D4/100</f>
        <v>1.6225000000000001</v>
      </c>
      <c r="E4" s="4">
        <f>Sheet1!E4/100</f>
        <v>8.3737499999999994</v>
      </c>
      <c r="F4" s="4">
        <f>Sheet1!F4/100</f>
        <v>8.9749999999999996</v>
      </c>
      <c r="G4" s="4">
        <f>Sheet1!G4/100</f>
        <v>3.6025</v>
      </c>
      <c r="H4" s="4">
        <f>Sheet1!H4/100</f>
        <v>2.44625</v>
      </c>
      <c r="I4" s="4">
        <f>Sheet1!I4/100</f>
        <v>1.15625</v>
      </c>
      <c r="J4" s="4">
        <f>Sheet1!J4/100</f>
        <v>2.89</v>
      </c>
      <c r="K4" s="4">
        <f>Sheet1!K4/100</f>
        <v>2.2262499999999998</v>
      </c>
    </row>
    <row r="5" spans="1:11" x14ac:dyDescent="0.2">
      <c r="A5" s="1">
        <f t="shared" ref="A5:A46" si="0">EDATE(A4,3)</f>
        <v>36861</v>
      </c>
      <c r="B5" s="4">
        <f>Sheet1!B5/100</f>
        <v>1.37</v>
      </c>
      <c r="C5" s="4">
        <f>Sheet1!C5/100</f>
        <v>2.32375</v>
      </c>
      <c r="D5" s="4">
        <f>Sheet1!D5/100</f>
        <v>1.6725000000000001</v>
      </c>
      <c r="E5" s="4">
        <f>Sheet1!E5/100</f>
        <v>8.3524999999999991</v>
      </c>
      <c r="F5" s="4">
        <f>Sheet1!F5/100</f>
        <v>9.01</v>
      </c>
      <c r="G5" s="4">
        <f>Sheet1!G5/100</f>
        <v>3.5337499999999999</v>
      </c>
      <c r="H5" s="4">
        <f>Sheet1!H5/100</f>
        <v>2.24125</v>
      </c>
      <c r="I5" s="4">
        <f>Sheet1!I5/100</f>
        <v>1.28</v>
      </c>
      <c r="J5" s="4">
        <f>Sheet1!J5/100</f>
        <v>2.8875000000000002</v>
      </c>
      <c r="K5" s="4">
        <f>Sheet1!K5/100</f>
        <v>2.2912499999999998</v>
      </c>
    </row>
    <row r="6" spans="1:11" x14ac:dyDescent="0.2">
      <c r="A6" s="1">
        <f t="shared" si="0"/>
        <v>36951</v>
      </c>
      <c r="B6" s="4">
        <f>Sheet1!B6/100</f>
        <v>1.3774999999999999</v>
      </c>
      <c r="C6" s="4">
        <f>Sheet1!C6/100</f>
        <v>2.42</v>
      </c>
      <c r="D6" s="4">
        <f>Sheet1!D6/100</f>
        <v>1.71875</v>
      </c>
      <c r="E6" s="4">
        <f>Sheet1!E6/100</f>
        <v>8.7637499999999999</v>
      </c>
      <c r="F6" s="4">
        <f>Sheet1!F6/100</f>
        <v>9.4749999999999996</v>
      </c>
      <c r="G6" s="4">
        <f>Sheet1!G6/100</f>
        <v>3.75875</v>
      </c>
      <c r="H6" s="4">
        <f>Sheet1!H6/100</f>
        <v>2.6175000000000002</v>
      </c>
      <c r="I6" s="4">
        <f>Sheet1!I6/100</f>
        <v>1.355</v>
      </c>
      <c r="J6" s="4">
        <f>Sheet1!J6/100</f>
        <v>2.9112499999999999</v>
      </c>
      <c r="K6" s="4">
        <f>Sheet1!K6/100</f>
        <v>2.4437500000000001</v>
      </c>
    </row>
    <row r="7" spans="1:11" x14ac:dyDescent="0.2">
      <c r="A7" s="1">
        <f t="shared" si="0"/>
        <v>37043</v>
      </c>
      <c r="B7" s="4">
        <f>Sheet1!B7/100</f>
        <v>1.3912500000000001</v>
      </c>
      <c r="C7" s="4">
        <f>Sheet1!C7/100</f>
        <v>2.4775</v>
      </c>
      <c r="D7" s="4">
        <f>Sheet1!D7/100</f>
        <v>1.74875</v>
      </c>
      <c r="E7" s="4">
        <f>Sheet1!E7/100</f>
        <v>9.3550000000000004</v>
      </c>
      <c r="F7" s="4">
        <f>Sheet1!F7/100</f>
        <v>10.36375</v>
      </c>
      <c r="G7" s="4">
        <f>Sheet1!G7/100</f>
        <v>3.625</v>
      </c>
      <c r="H7" s="4">
        <f>Sheet1!H7/100</f>
        <v>1.9962500000000001</v>
      </c>
      <c r="I7" s="4">
        <f>Sheet1!I7/100</f>
        <v>11.86</v>
      </c>
      <c r="J7" s="4">
        <f>Sheet1!J7/100</f>
        <v>3.07</v>
      </c>
      <c r="K7" s="4">
        <f>Sheet1!K7/100</f>
        <v>2.4412500000000001</v>
      </c>
    </row>
    <row r="8" spans="1:11" x14ac:dyDescent="0.2">
      <c r="A8" s="1">
        <f t="shared" si="0"/>
        <v>37135</v>
      </c>
      <c r="B8" s="4">
        <f>Sheet1!B8/100</f>
        <v>1.41625</v>
      </c>
      <c r="C8" s="4">
        <f>Sheet1!C8/100</f>
        <v>2.5074999999999998</v>
      </c>
      <c r="D8" s="4">
        <f>Sheet1!D8/100</f>
        <v>1.78125</v>
      </c>
      <c r="E8" s="4">
        <f>Sheet1!E8/100</f>
        <v>9.7037499999999994</v>
      </c>
      <c r="F8" s="4">
        <f>Sheet1!F8/100</f>
        <v>10.965</v>
      </c>
      <c r="G8" s="4">
        <f>Sheet1!G8/100</f>
        <v>3.6274999999999999</v>
      </c>
      <c r="H8" s="4">
        <f>Sheet1!H8/100</f>
        <v>2.3712499999999999</v>
      </c>
      <c r="I8" s="4">
        <f>Sheet1!I8/100</f>
        <v>1.4662500000000001</v>
      </c>
      <c r="J8" s="4">
        <f>Sheet1!J8/100</f>
        <v>3.2349999999999999</v>
      </c>
      <c r="K8" s="4">
        <f>Sheet1!K8/100</f>
        <v>2.5262500000000001</v>
      </c>
    </row>
    <row r="9" spans="1:11" x14ac:dyDescent="0.2">
      <c r="A9" s="1">
        <f t="shared" si="0"/>
        <v>37226</v>
      </c>
      <c r="B9" s="4">
        <f>Sheet1!B9/100</f>
        <v>1.4862500000000001</v>
      </c>
      <c r="C9" s="4">
        <f>Sheet1!C9/100</f>
        <v>2.5724999999999998</v>
      </c>
      <c r="D9" s="4">
        <f>Sheet1!D9/100</f>
        <v>1.7575000000000001</v>
      </c>
      <c r="E9" s="4">
        <f>Sheet1!E9/100</f>
        <v>10.26</v>
      </c>
      <c r="F9" s="4">
        <f>Sheet1!F9/100</f>
        <v>11.661250000000001</v>
      </c>
      <c r="G9" s="4">
        <f>Sheet1!G9/100</f>
        <v>3.7475000000000001</v>
      </c>
      <c r="H9" s="4">
        <f>Sheet1!H9/100</f>
        <v>2.7162500000000001</v>
      </c>
      <c r="I9" s="4">
        <f>Sheet1!I9/100</f>
        <v>1.49875</v>
      </c>
      <c r="J9" s="4">
        <f>Sheet1!J9/100</f>
        <v>3.3149999999999999</v>
      </c>
      <c r="K9" s="4">
        <f>Sheet1!K9/100</f>
        <v>2.4862500000000001</v>
      </c>
    </row>
    <row r="10" spans="1:11" x14ac:dyDescent="0.2">
      <c r="A10" s="1">
        <f t="shared" si="0"/>
        <v>37316</v>
      </c>
      <c r="B10" s="4">
        <f>Sheet1!B10/100</f>
        <v>1.50875</v>
      </c>
      <c r="C10" s="4">
        <f>Sheet1!C10/100</f>
        <v>2.5562499999999999</v>
      </c>
      <c r="D10" s="4">
        <f>Sheet1!D10/100</f>
        <v>1.73875</v>
      </c>
      <c r="E10" s="4">
        <f>Sheet1!E10/100</f>
        <v>10.39875</v>
      </c>
      <c r="F10" s="4">
        <f>Sheet1!F10/100</f>
        <v>12.057499999999999</v>
      </c>
      <c r="G10" s="4">
        <f>Sheet1!G10/100</f>
        <v>3.9662500000000001</v>
      </c>
      <c r="H10" s="4">
        <f>Sheet1!H10/100</f>
        <v>2.7887499999999998</v>
      </c>
      <c r="I10" s="4">
        <f>Sheet1!I10/100</f>
        <v>1.32375</v>
      </c>
      <c r="J10" s="4">
        <f>Sheet1!J10/100</f>
        <v>3.36625</v>
      </c>
      <c r="K10" s="4">
        <f>Sheet1!K10/100</f>
        <v>2.4587500000000002</v>
      </c>
    </row>
    <row r="11" spans="1:11" x14ac:dyDescent="0.2">
      <c r="A11" s="1">
        <f t="shared" si="0"/>
        <v>37408</v>
      </c>
      <c r="B11" s="4">
        <f>Sheet1!B11/100</f>
        <v>1.5225</v>
      </c>
      <c r="C11" s="4">
        <f>Sheet1!C11/100</f>
        <v>2.5950000000000002</v>
      </c>
      <c r="D11" s="4">
        <f>Sheet1!D11/100</f>
        <v>1.7475000000000001</v>
      </c>
      <c r="E11" s="4">
        <f>Sheet1!E11/100</f>
        <v>10.452500000000001</v>
      </c>
      <c r="F11" s="4">
        <f>Sheet1!F11/100</f>
        <v>12.545</v>
      </c>
      <c r="G11" s="4">
        <f>Sheet1!G11/100</f>
        <v>3.92625</v>
      </c>
      <c r="H11" s="4">
        <f>Sheet1!H11/100</f>
        <v>2.6212499999999999</v>
      </c>
      <c r="I11" s="4">
        <f>Sheet1!I11/100</f>
        <v>1.18</v>
      </c>
      <c r="J11" s="4">
        <f>Sheet1!J11/100</f>
        <v>3.3262499999999999</v>
      </c>
      <c r="K11" s="4">
        <f>Sheet1!K11/100</f>
        <v>2.3824999999999998</v>
      </c>
    </row>
    <row r="12" spans="1:11" x14ac:dyDescent="0.2">
      <c r="A12" s="1">
        <f t="shared" si="0"/>
        <v>37500</v>
      </c>
      <c r="B12" s="4">
        <f>Sheet1!B12/100</f>
        <v>12.23</v>
      </c>
      <c r="C12" s="4">
        <f>Sheet1!C12/100</f>
        <v>2.6112500000000001</v>
      </c>
      <c r="D12" s="4">
        <f>Sheet1!D12/100</f>
        <v>1.8149999999999999</v>
      </c>
      <c r="E12" s="4">
        <f>Sheet1!E12/100</f>
        <v>10.23875</v>
      </c>
      <c r="F12" s="4">
        <f>Sheet1!F12/100</f>
        <v>12.48625</v>
      </c>
      <c r="G12" s="4">
        <f>Sheet1!G12/100</f>
        <v>3.8587500000000001</v>
      </c>
      <c r="H12" s="4">
        <f>Sheet1!H12/100</f>
        <v>2.5950000000000002</v>
      </c>
      <c r="I12" s="4">
        <f>Sheet1!I12/100</f>
        <v>1.2862499999999999</v>
      </c>
      <c r="J12" s="4">
        <f>Sheet1!J12/100</f>
        <v>2.9874999999999998</v>
      </c>
      <c r="K12" s="4">
        <f>Sheet1!K12/100</f>
        <v>2.2875000000000001</v>
      </c>
    </row>
    <row r="13" spans="1:11" x14ac:dyDescent="0.2">
      <c r="A13" s="1">
        <f t="shared" si="0"/>
        <v>37591</v>
      </c>
      <c r="B13" s="4">
        <f>Sheet1!B13/100</f>
        <v>1.56125</v>
      </c>
      <c r="C13" s="4">
        <f>Sheet1!C13/100</f>
        <v>2.6575000000000002</v>
      </c>
      <c r="D13" s="4">
        <f>Sheet1!D13/100</f>
        <v>1.87625</v>
      </c>
      <c r="E13" s="4">
        <f>Sheet1!E13/100</f>
        <v>10.44</v>
      </c>
      <c r="F13" s="4">
        <f>Sheet1!F13/100</f>
        <v>12.635</v>
      </c>
      <c r="G13" s="4">
        <f>Sheet1!G13/100</f>
        <v>3.7687499999999998</v>
      </c>
      <c r="H13" s="4">
        <f>Sheet1!H13/100</f>
        <v>2.3687499999999999</v>
      </c>
      <c r="I13" s="4">
        <f>Sheet1!I13/100</f>
        <v>1.6737500000000001</v>
      </c>
      <c r="J13" s="4">
        <f>Sheet1!J13/100</f>
        <v>3.1062500000000002</v>
      </c>
      <c r="K13" s="4">
        <f>Sheet1!K13/100</f>
        <v>2.2787500000000001</v>
      </c>
    </row>
    <row r="14" spans="1:11" x14ac:dyDescent="0.2">
      <c r="A14" s="1">
        <f t="shared" si="0"/>
        <v>37681</v>
      </c>
      <c r="B14" s="4">
        <f>Sheet1!B14/100</f>
        <v>1.57</v>
      </c>
      <c r="C14" s="4">
        <f>Sheet1!C14/100</f>
        <v>2.73875</v>
      </c>
      <c r="D14" s="4">
        <f>Sheet1!D14/100</f>
        <v>1.9512499999999999</v>
      </c>
      <c r="E14" s="4">
        <f>Sheet1!E14/100</f>
        <v>10.36125</v>
      </c>
      <c r="F14" s="4">
        <f>Sheet1!F14/100</f>
        <v>13.15625</v>
      </c>
      <c r="G14" s="4">
        <f>Sheet1!G14/100</f>
        <v>3.8262499999999999</v>
      </c>
      <c r="H14" s="4">
        <f>Sheet1!H14/100</f>
        <v>2.5387499999999998</v>
      </c>
      <c r="I14" s="4">
        <f>Sheet1!I14/100</f>
        <v>1.8387500000000001</v>
      </c>
      <c r="J14" s="4">
        <f>Sheet1!J14/100</f>
        <v>3.2962500000000001</v>
      </c>
      <c r="K14" s="4">
        <f>Sheet1!K14/100</f>
        <v>2.3224999999999998</v>
      </c>
    </row>
    <row r="15" spans="1:11" x14ac:dyDescent="0.2">
      <c r="A15" s="1">
        <f t="shared" si="0"/>
        <v>37773</v>
      </c>
      <c r="B15" s="4">
        <f>Sheet1!B15/100</f>
        <v>1.5774999999999999</v>
      </c>
      <c r="C15" s="4">
        <f>Sheet1!C15/100</f>
        <v>2.7524999999999999</v>
      </c>
      <c r="D15" s="4">
        <f>Sheet1!D15/100</f>
        <v>2.0462500000000001</v>
      </c>
      <c r="E15" s="4">
        <f>Sheet1!E15/100</f>
        <v>10.72</v>
      </c>
      <c r="F15" s="4">
        <f>Sheet1!F15/100</f>
        <v>13.688750000000001</v>
      </c>
      <c r="G15" s="4">
        <f>Sheet1!G15/100</f>
        <v>3.9224999999999999</v>
      </c>
      <c r="H15" s="4">
        <f>Sheet1!H15/100</f>
        <v>2.2637499999999999</v>
      </c>
      <c r="I15" s="4">
        <f>Sheet1!I15/100</f>
        <v>1.76875</v>
      </c>
      <c r="J15" s="4">
        <f>Sheet1!J15/100</f>
        <v>3.46875</v>
      </c>
      <c r="K15" s="4">
        <f>Sheet1!K15/100</f>
        <v>2.2987500000000001</v>
      </c>
    </row>
    <row r="16" spans="1:11" x14ac:dyDescent="0.2">
      <c r="A16" s="1">
        <f t="shared" si="0"/>
        <v>37865</v>
      </c>
      <c r="B16" s="4">
        <f>Sheet1!B16/100</f>
        <v>1.5825</v>
      </c>
      <c r="C16" s="4">
        <f>Sheet1!C16/100</f>
        <v>2.7762500000000001</v>
      </c>
      <c r="D16" s="4">
        <f>Sheet1!D16/100</f>
        <v>2.0225</v>
      </c>
      <c r="E16" s="4">
        <f>Sheet1!E16/100</f>
        <v>10.7125</v>
      </c>
      <c r="F16" s="4">
        <f>Sheet1!F16/100</f>
        <v>14.57625</v>
      </c>
      <c r="G16" s="4">
        <f>Sheet1!G16/100</f>
        <v>3.9012500000000001</v>
      </c>
      <c r="H16" s="4">
        <f>Sheet1!H16/100</f>
        <v>2.2212499999999999</v>
      </c>
      <c r="I16" s="4">
        <f>Sheet1!I16/100</f>
        <v>1.7849999999999999</v>
      </c>
      <c r="J16" s="4">
        <f>Sheet1!J16/100</f>
        <v>3.46</v>
      </c>
      <c r="K16" s="4">
        <f>Sheet1!K16/100</f>
        <v>2.28125</v>
      </c>
    </row>
    <row r="17" spans="1:11" x14ac:dyDescent="0.2">
      <c r="A17" s="1">
        <f t="shared" si="0"/>
        <v>37956</v>
      </c>
      <c r="B17" s="4">
        <f>Sheet1!B17/100</f>
        <v>1.5874999999999999</v>
      </c>
      <c r="C17" s="4">
        <f>Sheet1!C17/100</f>
        <v>2.5225</v>
      </c>
      <c r="D17" s="4">
        <f>Sheet1!D17/100</f>
        <v>2.0762499999999999</v>
      </c>
      <c r="E17" s="4">
        <f>Sheet1!E17/100</f>
        <v>10.494999999999999</v>
      </c>
      <c r="F17" s="4">
        <f>Sheet1!F17/100</f>
        <v>14.81</v>
      </c>
      <c r="G17" s="4">
        <f>Sheet1!G17/100</f>
        <v>4.0287499999999996</v>
      </c>
      <c r="H17" s="4">
        <f>Sheet1!H17/100</f>
        <v>2.0874999999999999</v>
      </c>
      <c r="I17" s="4">
        <f>Sheet1!I17/100</f>
        <v>1.875</v>
      </c>
      <c r="J17" s="4">
        <f>Sheet1!J17/100</f>
        <v>3.4224999999999999</v>
      </c>
      <c r="K17" s="4">
        <f>Sheet1!K17/100</f>
        <v>2.2462499999999999</v>
      </c>
    </row>
    <row r="18" spans="1:11" x14ac:dyDescent="0.2">
      <c r="A18" s="1">
        <f t="shared" si="0"/>
        <v>38047</v>
      </c>
      <c r="B18" s="4">
        <f>Sheet1!B18/100</f>
        <v>1.59</v>
      </c>
      <c r="C18" s="4">
        <f>Sheet1!C18/100</f>
        <v>2.50875</v>
      </c>
      <c r="D18" s="4">
        <f>Sheet1!D18/100</f>
        <v>2.02</v>
      </c>
      <c r="E18" s="4">
        <f>Sheet1!E18/100</f>
        <v>11.115</v>
      </c>
      <c r="F18" s="4">
        <f>Sheet1!F18/100</f>
        <v>14.89625</v>
      </c>
      <c r="G18" s="4">
        <f>Sheet1!G18/100</f>
        <v>4.0449999999999999</v>
      </c>
      <c r="H18" s="4">
        <f>Sheet1!H18/100</f>
        <v>2.2625000000000002</v>
      </c>
      <c r="I18" s="4">
        <f>Sheet1!I18/100</f>
        <v>1.8875</v>
      </c>
      <c r="J18" s="4">
        <f>Sheet1!J18/100</f>
        <v>3.4649999999999999</v>
      </c>
      <c r="K18" s="4">
        <f>Sheet1!K18/100</f>
        <v>2.2462499999999999</v>
      </c>
    </row>
    <row r="19" spans="1:11" x14ac:dyDescent="0.2">
      <c r="A19" s="1">
        <f t="shared" si="0"/>
        <v>38139</v>
      </c>
      <c r="B19" s="4">
        <f>Sheet1!B19/100</f>
        <v>1.5987499999999999</v>
      </c>
      <c r="C19" s="4">
        <f>Sheet1!C19/100</f>
        <v>2.4975000000000001</v>
      </c>
      <c r="D19" s="4">
        <f>Sheet1!D19/100</f>
        <v>2.0550000000000002</v>
      </c>
      <c r="E19" s="4">
        <f>Sheet1!E19/100</f>
        <v>11.032500000000001</v>
      </c>
      <c r="F19" s="4">
        <f>Sheet1!F19/100</f>
        <v>14.83</v>
      </c>
      <c r="G19" s="4">
        <f>Sheet1!G19/100</f>
        <v>4.0025000000000004</v>
      </c>
      <c r="H19" s="4">
        <f>Sheet1!H19/100</f>
        <v>2.39</v>
      </c>
      <c r="I19" s="4">
        <f>Sheet1!I19/100</f>
        <v>1.78</v>
      </c>
      <c r="J19" s="4">
        <f>Sheet1!J19/100</f>
        <v>3.42875</v>
      </c>
      <c r="K19" s="4">
        <f>Sheet1!K19/100</f>
        <v>2.2349999999999999</v>
      </c>
    </row>
    <row r="20" spans="1:11" x14ac:dyDescent="0.2">
      <c r="A20" s="1">
        <f t="shared" si="0"/>
        <v>38231</v>
      </c>
      <c r="B20" s="4">
        <f>Sheet1!B20/100</f>
        <v>2.7012499999999999</v>
      </c>
      <c r="C20" s="4">
        <f>Sheet1!C20/100</f>
        <v>2.4962499999999999</v>
      </c>
      <c r="D20" s="4">
        <f>Sheet1!D20/100</f>
        <v>2.0412499999999998</v>
      </c>
      <c r="E20" s="4">
        <f>Sheet1!E20/100</f>
        <v>10.59375</v>
      </c>
      <c r="F20" s="4">
        <f>Sheet1!F20/100</f>
        <v>15.45</v>
      </c>
      <c r="G20" s="4">
        <f>Sheet1!G20/100</f>
        <v>3.9950000000000001</v>
      </c>
      <c r="H20" s="4">
        <f>Sheet1!H20/100</f>
        <v>2.4712499999999999</v>
      </c>
      <c r="I20" s="4">
        <f>Sheet1!I20/100</f>
        <v>1.7262500000000001</v>
      </c>
      <c r="J20" s="4">
        <f>Sheet1!J20/100</f>
        <v>3.38625</v>
      </c>
      <c r="K20" s="4">
        <f>Sheet1!K20/100</f>
        <v>2.1737500000000001</v>
      </c>
    </row>
    <row r="21" spans="1:11" x14ac:dyDescent="0.2">
      <c r="A21" s="1">
        <f t="shared" si="0"/>
        <v>38322</v>
      </c>
      <c r="B21" s="4">
        <f>Sheet1!B21/100</f>
        <v>2.8587500000000001</v>
      </c>
      <c r="C21" s="4">
        <f>Sheet1!C21/100</f>
        <v>2.53125</v>
      </c>
      <c r="D21" s="4">
        <f>Sheet1!D21/100</f>
        <v>2.0674999999999999</v>
      </c>
      <c r="E21" s="4">
        <f>Sheet1!E21/100</f>
        <v>11.205</v>
      </c>
      <c r="F21" s="4">
        <f>Sheet1!F21/100</f>
        <v>15.585000000000001</v>
      </c>
      <c r="G21" s="4">
        <f>Sheet1!G21/100</f>
        <v>4.0112500000000004</v>
      </c>
      <c r="H21" s="4">
        <f>Sheet1!H21/100</f>
        <v>2.84375</v>
      </c>
      <c r="I21" s="4">
        <f>Sheet1!I21/100</f>
        <v>1.74</v>
      </c>
      <c r="J21" s="4">
        <f>Sheet1!J21/100</f>
        <v>3.4162499999999998</v>
      </c>
      <c r="K21" s="4">
        <f>Sheet1!K21/100</f>
        <v>2.2137500000000001</v>
      </c>
    </row>
    <row r="22" spans="1:11" x14ac:dyDescent="0.2">
      <c r="A22" s="1">
        <f t="shared" si="0"/>
        <v>38412</v>
      </c>
      <c r="B22" s="4">
        <f>Sheet1!B22/100</f>
        <v>2.9437500000000001</v>
      </c>
      <c r="C22" s="4">
        <f>Sheet1!C22/100</f>
        <v>2.53125</v>
      </c>
      <c r="D22" s="4">
        <f>Sheet1!D22/100</f>
        <v>2.0162499999999999</v>
      </c>
      <c r="E22" s="4">
        <f>Sheet1!E22/100</f>
        <v>11.404999999999999</v>
      </c>
      <c r="F22" s="4">
        <f>Sheet1!F22/100</f>
        <v>16.193750000000001</v>
      </c>
      <c r="G22" s="4">
        <f>Sheet1!G22/100</f>
        <v>3.9550000000000001</v>
      </c>
      <c r="H22" s="4">
        <f>Sheet1!H22/100</f>
        <v>2.6462500000000002</v>
      </c>
      <c r="I22" s="4">
        <f>Sheet1!I22/100</f>
        <v>1.7987500000000001</v>
      </c>
      <c r="J22" s="4">
        <f>Sheet1!J22/100</f>
        <v>3.4162499999999998</v>
      </c>
      <c r="K22" s="4">
        <f>Sheet1!K22/100</f>
        <v>2.19875</v>
      </c>
    </row>
    <row r="23" spans="1:11" x14ac:dyDescent="0.2">
      <c r="A23" s="1">
        <f t="shared" si="0"/>
        <v>38504</v>
      </c>
      <c r="B23" s="4">
        <f>Sheet1!B23/100</f>
        <v>2.9937499999999999</v>
      </c>
      <c r="C23" s="4">
        <f>Sheet1!C23/100</f>
        <v>2.5587499999999999</v>
      </c>
      <c r="D23" s="4">
        <f>Sheet1!D23/100</f>
        <v>2.05375</v>
      </c>
      <c r="E23" s="4">
        <f>Sheet1!E23/100</f>
        <v>11.19</v>
      </c>
      <c r="F23" s="4">
        <f>Sheet1!F23/100</f>
        <v>16.263750000000002</v>
      </c>
      <c r="G23" s="4">
        <f>Sheet1!G23/100</f>
        <v>3.8824999999999998</v>
      </c>
      <c r="H23" s="4">
        <f>Sheet1!H23/100</f>
        <v>2.21</v>
      </c>
      <c r="I23" s="4">
        <f>Sheet1!I23/100</f>
        <v>1.7362500000000001</v>
      </c>
      <c r="J23" s="4">
        <f>Sheet1!J23/100</f>
        <v>3.3887499999999999</v>
      </c>
      <c r="K23" s="4">
        <f>Sheet1!K23/100</f>
        <v>2.1487500000000002</v>
      </c>
    </row>
    <row r="24" spans="1:11" x14ac:dyDescent="0.2">
      <c r="A24" s="1">
        <f t="shared" si="0"/>
        <v>38596</v>
      </c>
      <c r="B24" s="4">
        <f>Sheet1!B24/100</f>
        <v>3</v>
      </c>
      <c r="C24" s="4">
        <f>Sheet1!C24/100</f>
        <v>2.6612499999999999</v>
      </c>
      <c r="D24" s="4">
        <f>Sheet1!D24/100</f>
        <v>2.0362499999999999</v>
      </c>
      <c r="E24" s="4">
        <f>Sheet1!E24/100</f>
        <v>11.182499999999999</v>
      </c>
      <c r="F24" s="4">
        <f>Sheet1!F24/100</f>
        <v>16.931249999999999</v>
      </c>
      <c r="G24" s="4">
        <f>Sheet1!G24/100</f>
        <v>3.7725</v>
      </c>
      <c r="H24" s="4">
        <f>Sheet1!H24/100</f>
        <v>2.8149999999999999</v>
      </c>
      <c r="I24" s="4">
        <f>Sheet1!I24/100</f>
        <v>1.73</v>
      </c>
      <c r="J24" s="4">
        <f>Sheet1!J24/100</f>
        <v>3.2037499999999999</v>
      </c>
      <c r="K24" s="4">
        <f>Sheet1!K24/100</f>
        <v>2.17875</v>
      </c>
    </row>
    <row r="25" spans="1:11" x14ac:dyDescent="0.2">
      <c r="A25" s="1">
        <f t="shared" si="0"/>
        <v>38687</v>
      </c>
      <c r="B25" s="4">
        <f>Sheet1!B25/100</f>
        <v>3.085</v>
      </c>
      <c r="C25" s="4">
        <f>Sheet1!C25/100</f>
        <v>2.80375</v>
      </c>
      <c r="D25" s="4">
        <f>Sheet1!D25/100</f>
        <v>2.0337499999999999</v>
      </c>
      <c r="E25" s="4">
        <f>Sheet1!E25/100</f>
        <v>11.612500000000001</v>
      </c>
      <c r="F25" s="4">
        <f>Sheet1!F25/100</f>
        <v>16.653749999999999</v>
      </c>
      <c r="G25" s="4">
        <f>Sheet1!G25/100</f>
        <v>3.7312500000000002</v>
      </c>
      <c r="H25" s="4">
        <f>Sheet1!H25/100</f>
        <v>2.7987500000000001</v>
      </c>
      <c r="I25" s="4">
        <f>Sheet1!I25/100</f>
        <v>2.1225000000000001</v>
      </c>
      <c r="J25" s="4">
        <f>Sheet1!J25/100</f>
        <v>3.2625000000000002</v>
      </c>
      <c r="K25" s="4">
        <f>Sheet1!K25/100</f>
        <v>2.11625</v>
      </c>
    </row>
    <row r="26" spans="1:11" x14ac:dyDescent="0.2">
      <c r="A26" s="1">
        <f t="shared" si="0"/>
        <v>38777</v>
      </c>
      <c r="B26" s="4">
        <f>Sheet1!B26/100</f>
        <v>3.105</v>
      </c>
      <c r="C26" s="4">
        <f>Sheet1!C26/100</f>
        <v>2.8075000000000001</v>
      </c>
      <c r="D26" s="4">
        <f>Sheet1!D26/100</f>
        <v>2.0049999999999999</v>
      </c>
      <c r="E26" s="4">
        <f>Sheet1!E26/100</f>
        <v>12.0175</v>
      </c>
      <c r="F26" s="4">
        <f>Sheet1!F26/100</f>
        <v>16.78125</v>
      </c>
      <c r="G26" s="4">
        <f>Sheet1!G26/100</f>
        <v>3.6425000000000001</v>
      </c>
      <c r="H26" s="4">
        <f>Sheet1!H26/100</f>
        <v>2.6074999999999999</v>
      </c>
      <c r="I26" s="4">
        <f>Sheet1!I26/100</f>
        <v>2.1912500000000001</v>
      </c>
      <c r="J26" s="4">
        <f>Sheet1!J26/100</f>
        <v>3.2287499999999998</v>
      </c>
      <c r="K26" s="4">
        <f>Sheet1!K26/100</f>
        <v>2.1312500000000001</v>
      </c>
    </row>
    <row r="27" spans="1:11" x14ac:dyDescent="0.2">
      <c r="A27" s="1">
        <f t="shared" si="0"/>
        <v>38869</v>
      </c>
      <c r="B27" s="4">
        <f>Sheet1!B27/100</f>
        <v>3.1175000000000002</v>
      </c>
      <c r="C27" s="4">
        <f>Sheet1!C27/100</f>
        <v>2.8387500000000001</v>
      </c>
      <c r="D27" s="4">
        <f>Sheet1!D27/100</f>
        <v>2.0274999999999999</v>
      </c>
      <c r="E27" s="4">
        <f>Sheet1!E27/100</f>
        <v>11.748749999999999</v>
      </c>
      <c r="F27" s="4">
        <f>Sheet1!F27/100</f>
        <v>17.232500000000002</v>
      </c>
      <c r="G27" s="4">
        <f>Sheet1!G27/100</f>
        <v>3.6612499999999999</v>
      </c>
      <c r="H27" s="4">
        <f>Sheet1!H27/100</f>
        <v>8.6475000000000009</v>
      </c>
      <c r="I27" s="4">
        <f>Sheet1!I27/100</f>
        <v>2.2000000000000002</v>
      </c>
      <c r="J27" s="4">
        <f>Sheet1!J27/100</f>
        <v>3.38375</v>
      </c>
      <c r="K27" s="4">
        <f>Sheet1!K27/100</f>
        <v>2.1687500000000002</v>
      </c>
    </row>
    <row r="28" spans="1:11" x14ac:dyDescent="0.2">
      <c r="A28" s="1">
        <f t="shared" si="0"/>
        <v>38961</v>
      </c>
      <c r="B28" s="4">
        <f>Sheet1!B28/100</f>
        <v>3.1549999999999998</v>
      </c>
      <c r="C28" s="4">
        <f>Sheet1!C28/100</f>
        <v>2.9087499999999999</v>
      </c>
      <c r="D28" s="4">
        <f>Sheet1!D28/100</f>
        <v>2.0587499999999999</v>
      </c>
      <c r="E28" s="4">
        <f>Sheet1!E28/100</f>
        <v>11.63125</v>
      </c>
      <c r="F28" s="4">
        <f>Sheet1!F28/100</f>
        <v>17.414999999999999</v>
      </c>
      <c r="G28" s="4">
        <f>Sheet1!G28/100</f>
        <v>3.64</v>
      </c>
      <c r="H28" s="4">
        <f>Sheet1!H28/100</f>
        <v>12.387499999999999</v>
      </c>
      <c r="I28" s="4">
        <f>Sheet1!I28/100</f>
        <v>2.2337500000000001</v>
      </c>
      <c r="J28" s="4">
        <f>Sheet1!J28/100</f>
        <v>3.6037499999999998</v>
      </c>
      <c r="K28" s="4">
        <f>Sheet1!K28/100</f>
        <v>2.2149999999999999</v>
      </c>
    </row>
    <row r="29" spans="1:11" x14ac:dyDescent="0.2">
      <c r="A29" s="1">
        <f t="shared" si="0"/>
        <v>39052</v>
      </c>
      <c r="B29" s="4">
        <f>Sheet1!B29/100</f>
        <v>3.22</v>
      </c>
      <c r="C29" s="4">
        <f>Sheet1!C29/100</f>
        <v>2.9575</v>
      </c>
      <c r="D29" s="4">
        <f>Sheet1!D29/100</f>
        <v>2.1850000000000001</v>
      </c>
      <c r="E29" s="4">
        <f>Sheet1!E29/100</f>
        <v>11.633749999999999</v>
      </c>
      <c r="F29" s="4">
        <f>Sheet1!F29/100</f>
        <v>16.963750000000001</v>
      </c>
      <c r="G29" s="4">
        <f>Sheet1!G29/100</f>
        <v>3.63</v>
      </c>
      <c r="H29" s="4">
        <f>Sheet1!H29/100</f>
        <v>10.19</v>
      </c>
      <c r="I29" s="4">
        <f>Sheet1!I29/100</f>
        <v>2.4862500000000001</v>
      </c>
      <c r="J29" s="4">
        <f>Sheet1!J29/100</f>
        <v>3.9975000000000001</v>
      </c>
      <c r="K29" s="4">
        <f>Sheet1!K29/100</f>
        <v>2.4700000000000002</v>
      </c>
    </row>
    <row r="30" spans="1:11" x14ac:dyDescent="0.2">
      <c r="A30" s="1">
        <f t="shared" si="0"/>
        <v>39142</v>
      </c>
      <c r="B30" s="4">
        <f>Sheet1!B30/100</f>
        <v>3.2362500000000001</v>
      </c>
      <c r="C30" s="4">
        <f>Sheet1!C30/100</f>
        <v>3.1062500000000002</v>
      </c>
      <c r="D30" s="4">
        <f>Sheet1!D30/100</f>
        <v>2.1375000000000002</v>
      </c>
      <c r="E30" s="4">
        <f>Sheet1!E30/100</f>
        <v>11.595000000000001</v>
      </c>
      <c r="F30" s="4">
        <f>Sheet1!F30/100</f>
        <v>16.606249999999999</v>
      </c>
      <c r="G30" s="4">
        <f>Sheet1!G30/100</f>
        <v>3.7650000000000001</v>
      </c>
      <c r="H30" s="4">
        <f>Sheet1!H30/100</f>
        <v>3.0449999999999999</v>
      </c>
      <c r="I30" s="4">
        <f>Sheet1!I30/100</f>
        <v>2.19</v>
      </c>
      <c r="J30" s="4">
        <f>Sheet1!J30/100</f>
        <v>4.3475000000000001</v>
      </c>
      <c r="K30" s="4">
        <f>Sheet1!K30/100</f>
        <v>2.5449999999999999</v>
      </c>
    </row>
    <row r="31" spans="1:11" x14ac:dyDescent="0.2">
      <c r="A31" s="1">
        <f t="shared" si="0"/>
        <v>39234</v>
      </c>
      <c r="B31" s="4">
        <f>Sheet1!B31/100</f>
        <v>3.25</v>
      </c>
      <c r="C31" s="4">
        <f>Sheet1!C31/100</f>
        <v>3.1837499999999999</v>
      </c>
      <c r="D31" s="4">
        <f>Sheet1!D31/100</f>
        <v>2.1349999999999998</v>
      </c>
      <c r="E31" s="4">
        <f>Sheet1!E31/100</f>
        <v>11.98625</v>
      </c>
      <c r="F31" s="4">
        <f>Sheet1!F31/100</f>
        <v>16.866250000000001</v>
      </c>
      <c r="G31" s="4">
        <f>Sheet1!G31/100</f>
        <v>4.0225</v>
      </c>
      <c r="H31" s="4">
        <f>Sheet1!H31/100</f>
        <v>4.0724999999999998</v>
      </c>
      <c r="I31" s="4">
        <f>Sheet1!I31/100</f>
        <v>2.1062500000000002</v>
      </c>
      <c r="J31" s="4">
        <f>Sheet1!J31/100</f>
        <v>4.3775000000000004</v>
      </c>
      <c r="K31" s="4">
        <f>Sheet1!K31/100</f>
        <v>2.6074999999999999</v>
      </c>
    </row>
    <row r="32" spans="1:11" x14ac:dyDescent="0.2">
      <c r="A32" s="1">
        <f t="shared" si="0"/>
        <v>39326</v>
      </c>
      <c r="B32" s="4">
        <f>Sheet1!B32/100</f>
        <v>3.3387500000000001</v>
      </c>
      <c r="C32" s="4">
        <f>Sheet1!C32/100</f>
        <v>3.1412499999999999</v>
      </c>
      <c r="D32" s="4">
        <f>Sheet1!D32/100</f>
        <v>2.1487500000000002</v>
      </c>
      <c r="E32" s="4">
        <f>Sheet1!E32/100</f>
        <v>11.61875</v>
      </c>
      <c r="F32" s="4">
        <f>Sheet1!F32/100</f>
        <v>17.017499999999998</v>
      </c>
      <c r="G32" s="4">
        <f>Sheet1!G32/100</f>
        <v>4.1624999999999996</v>
      </c>
      <c r="H32" s="4">
        <f>Sheet1!H32/100</f>
        <v>5.6987500000000004</v>
      </c>
      <c r="I32" s="4">
        <f>Sheet1!I32/100</f>
        <v>2.2374999999999998</v>
      </c>
      <c r="J32" s="4">
        <f>Sheet1!J32/100</f>
        <v>4.38375</v>
      </c>
      <c r="K32" s="4">
        <f>Sheet1!K32/100</f>
        <v>2.6850000000000001</v>
      </c>
    </row>
    <row r="33" spans="1:11" x14ac:dyDescent="0.2">
      <c r="A33" s="1">
        <f t="shared" si="0"/>
        <v>39417</v>
      </c>
      <c r="B33" s="4">
        <f>Sheet1!B33/100</f>
        <v>3.50875</v>
      </c>
      <c r="C33" s="4">
        <f>Sheet1!C33/100</f>
        <v>3.2625000000000002</v>
      </c>
      <c r="D33" s="4">
        <f>Sheet1!D33/100</f>
        <v>2.0687500000000001</v>
      </c>
      <c r="E33" s="4">
        <f>Sheet1!E33/100</f>
        <v>11.383749999999999</v>
      </c>
      <c r="F33" s="4">
        <f>Sheet1!F33/100</f>
        <v>17.046250000000001</v>
      </c>
      <c r="G33" s="4">
        <f>Sheet1!G33/100</f>
        <v>5.38</v>
      </c>
      <c r="H33" s="4">
        <f>Sheet1!H33/100</f>
        <v>3.1587499999999999</v>
      </c>
      <c r="I33" s="4">
        <f>Sheet1!I33/100</f>
        <v>2.50875</v>
      </c>
      <c r="J33" s="4">
        <f>Sheet1!J33/100</f>
        <v>4.33</v>
      </c>
      <c r="K33" s="4">
        <f>Sheet1!K33/100</f>
        <v>2.5299999999999998</v>
      </c>
    </row>
    <row r="34" spans="1:11" x14ac:dyDescent="0.2">
      <c r="A34" s="1">
        <f t="shared" si="0"/>
        <v>39508</v>
      </c>
      <c r="B34" s="4">
        <f>Sheet1!B34/100</f>
        <v>3.61625</v>
      </c>
      <c r="C34" s="4">
        <f>Sheet1!C34/100</f>
        <v>3.3612500000000001</v>
      </c>
      <c r="D34" s="4">
        <f>Sheet1!D34/100</f>
        <v>2.0862500000000002</v>
      </c>
      <c r="E34" s="4">
        <f>Sheet1!E34/100</f>
        <v>11.53</v>
      </c>
      <c r="F34" s="4">
        <f>Sheet1!F34/100</f>
        <v>17.703749999999999</v>
      </c>
      <c r="G34" s="4">
        <f>Sheet1!G34/100</f>
        <v>5.68</v>
      </c>
      <c r="H34" s="4">
        <f>Sheet1!H34/100</f>
        <v>2.9449999999999998</v>
      </c>
      <c r="I34" s="4">
        <f>Sheet1!I34/100</f>
        <v>2.5787499999999999</v>
      </c>
      <c r="J34" s="4">
        <f>Sheet1!J34/100</f>
        <v>4.51</v>
      </c>
      <c r="K34" s="4">
        <f>Sheet1!K34/100</f>
        <v>2.5350000000000001</v>
      </c>
    </row>
    <row r="35" spans="1:11" x14ac:dyDescent="0.2">
      <c r="A35" s="1">
        <f t="shared" si="0"/>
        <v>39600</v>
      </c>
      <c r="B35" s="4">
        <f>Sheet1!B35/100</f>
        <v>3.65625</v>
      </c>
      <c r="C35" s="4">
        <f>Sheet1!C35/100</f>
        <v>3.36375</v>
      </c>
      <c r="D35" s="4">
        <f>Sheet1!D35/100</f>
        <v>2.2037499999999999</v>
      </c>
      <c r="E35" s="4">
        <f>Sheet1!E35/100</f>
        <v>11.553750000000001</v>
      </c>
      <c r="F35" s="4">
        <f>Sheet1!F35/100</f>
        <v>17.850000000000001</v>
      </c>
      <c r="G35" s="4">
        <f>Sheet1!G35/100</f>
        <v>5.6262499999999998</v>
      </c>
      <c r="H35" s="4">
        <f>Sheet1!H35/100</f>
        <v>2.5212500000000002</v>
      </c>
      <c r="I35" s="4">
        <f>Sheet1!I35/100</f>
        <v>2.44</v>
      </c>
      <c r="J35" s="4">
        <f>Sheet1!J35/100</f>
        <v>4.4437499999999996</v>
      </c>
      <c r="K35" s="4">
        <f>Sheet1!K35/100</f>
        <v>2.585</v>
      </c>
    </row>
    <row r="36" spans="1:11" x14ac:dyDescent="0.2">
      <c r="A36" s="1">
        <f t="shared" si="0"/>
        <v>39692</v>
      </c>
      <c r="B36" s="4">
        <f>Sheet1!B36/100</f>
        <v>3.6875</v>
      </c>
      <c r="C36" s="4">
        <f>Sheet1!C36/100</f>
        <v>3.50875</v>
      </c>
      <c r="D36" s="4">
        <f>Sheet1!D36/100</f>
        <v>2.5375000000000001</v>
      </c>
      <c r="E36" s="4">
        <f>Sheet1!E36/100</f>
        <v>11.79</v>
      </c>
      <c r="F36" s="4">
        <f>Sheet1!F36/100</f>
        <v>18.008749999999999</v>
      </c>
      <c r="G36" s="4">
        <f>Sheet1!G36/100</f>
        <v>5.4862500000000001</v>
      </c>
      <c r="H36" s="4">
        <f>Sheet1!H36/100</f>
        <v>3.5687500000000001</v>
      </c>
      <c r="I36" s="4">
        <f>Sheet1!I36/100</f>
        <v>2.3937499999999998</v>
      </c>
      <c r="J36" s="4">
        <f>Sheet1!J36/100</f>
        <v>4.4874999999999998</v>
      </c>
      <c r="K36" s="4">
        <f>Sheet1!K36/100</f>
        <v>2.5062500000000001</v>
      </c>
    </row>
    <row r="37" spans="1:11" x14ac:dyDescent="0.2">
      <c r="A37" s="1">
        <f t="shared" si="0"/>
        <v>39783</v>
      </c>
      <c r="B37" s="4">
        <f>Sheet1!B37/100</f>
        <v>3.7324999999999999</v>
      </c>
      <c r="C37" s="4">
        <f>Sheet1!C37/100</f>
        <v>3.61</v>
      </c>
      <c r="D37" s="4">
        <f>Sheet1!D37/100</f>
        <v>2.6437499999999998</v>
      </c>
      <c r="E37" s="4">
        <f>Sheet1!E37/100</f>
        <v>11.717499999999999</v>
      </c>
      <c r="F37" s="4">
        <f>Sheet1!F37/100</f>
        <v>18.247499999999999</v>
      </c>
      <c r="G37" s="4">
        <f>Sheet1!G37/100</f>
        <v>5.7175000000000002</v>
      </c>
      <c r="H37" s="4">
        <f>Sheet1!H37/100</f>
        <v>3.2025000000000001</v>
      </c>
      <c r="I37" s="4">
        <f>Sheet1!I37/100</f>
        <v>2.3812500000000001</v>
      </c>
      <c r="J37" s="4">
        <f>Sheet1!J37/100</f>
        <v>4.4437499999999996</v>
      </c>
      <c r="K37" s="4">
        <f>Sheet1!K37/100</f>
        <v>2.5437500000000002</v>
      </c>
    </row>
    <row r="38" spans="1:11" x14ac:dyDescent="0.2">
      <c r="A38" s="1">
        <f t="shared" si="0"/>
        <v>39873</v>
      </c>
      <c r="B38" s="4">
        <f>Sheet1!B38/100</f>
        <v>3.72</v>
      </c>
      <c r="C38" s="4">
        <f>Sheet1!C38/100</f>
        <v>3.6675</v>
      </c>
      <c r="D38" s="4">
        <f>Sheet1!D38/100</f>
        <v>2.75</v>
      </c>
      <c r="E38" s="4">
        <f>Sheet1!E38/100</f>
        <v>11.342499999999999</v>
      </c>
      <c r="F38" s="4">
        <f>Sheet1!F38/100</f>
        <v>19.475000000000001</v>
      </c>
      <c r="G38" s="4">
        <f>Sheet1!G38/100</f>
        <v>5.79</v>
      </c>
      <c r="H38" s="4">
        <f>Sheet1!H38/100</f>
        <v>3.48875</v>
      </c>
      <c r="I38" s="4">
        <f>Sheet1!I38/100</f>
        <v>2.4325000000000001</v>
      </c>
      <c r="J38" s="4">
        <f>Sheet1!J38/100</f>
        <v>4.4775</v>
      </c>
      <c r="K38" s="4">
        <f>Sheet1!K38/100</f>
        <v>2.5762499999999999</v>
      </c>
    </row>
    <row r="39" spans="1:11" x14ac:dyDescent="0.2">
      <c r="A39" s="1">
        <f t="shared" si="0"/>
        <v>39965</v>
      </c>
      <c r="B39" s="4">
        <f>Sheet1!B39/100</f>
        <v>3.5575000000000001</v>
      </c>
      <c r="C39" s="4">
        <f>Sheet1!C39/100</f>
        <v>3.6124999999999998</v>
      </c>
      <c r="D39" s="4">
        <f>Sheet1!D39/100</f>
        <v>2.8374999999999999</v>
      </c>
      <c r="E39" s="4">
        <f>Sheet1!E39/100</f>
        <v>11.4375</v>
      </c>
      <c r="F39" s="4">
        <f>Sheet1!F39/100</f>
        <v>19.126249999999999</v>
      </c>
      <c r="G39" s="4">
        <f>Sheet1!G39/100</f>
        <v>5.7050000000000001</v>
      </c>
      <c r="H39" s="4">
        <f>Sheet1!H39/100</f>
        <v>3.2462499999999999</v>
      </c>
      <c r="I39" s="4">
        <f>Sheet1!I39/100</f>
        <v>2.3149999999999999</v>
      </c>
      <c r="J39" s="4">
        <f>Sheet1!J39/100</f>
        <v>4.4649999999999999</v>
      </c>
      <c r="K39" s="4">
        <f>Sheet1!K39/100</f>
        <v>2.59375</v>
      </c>
    </row>
    <row r="40" spans="1:11" x14ac:dyDescent="0.2">
      <c r="A40" s="1">
        <f t="shared" si="0"/>
        <v>40057</v>
      </c>
      <c r="B40" s="4">
        <f>Sheet1!B40/100</f>
        <v>3.5525000000000002</v>
      </c>
      <c r="C40" s="4">
        <f>Sheet1!C40/100</f>
        <v>3.5924999999999998</v>
      </c>
      <c r="D40" s="4">
        <f>Sheet1!D40/100</f>
        <v>2.84375</v>
      </c>
      <c r="E40" s="4">
        <f>Sheet1!E40/100</f>
        <v>11.7475</v>
      </c>
      <c r="F40" s="4">
        <f>Sheet1!F40/100</f>
        <v>19.088750000000001</v>
      </c>
      <c r="G40" s="4">
        <f>Sheet1!G40/100</f>
        <v>5.7687499999999998</v>
      </c>
      <c r="H40" s="4">
        <f>Sheet1!H40/100</f>
        <v>3.2225000000000001</v>
      </c>
      <c r="I40" s="4">
        <f>Sheet1!I40/100</f>
        <v>2.2987500000000001</v>
      </c>
      <c r="J40" s="4">
        <f>Sheet1!J40/100</f>
        <v>4.4712500000000004</v>
      </c>
      <c r="K40" s="4">
        <f>Sheet1!K40/100</f>
        <v>2.6537500000000001</v>
      </c>
    </row>
    <row r="41" spans="1:11" x14ac:dyDescent="0.2">
      <c r="A41" s="1">
        <f t="shared" si="0"/>
        <v>40148</v>
      </c>
      <c r="B41" s="4">
        <f>Sheet1!B41/100</f>
        <v>3.5625</v>
      </c>
      <c r="C41" s="4">
        <f>Sheet1!C41/100</f>
        <v>3.67625</v>
      </c>
      <c r="D41" s="4">
        <f>Sheet1!D41/100</f>
        <v>2.7749999999999999</v>
      </c>
      <c r="E41" s="4">
        <f>Sheet1!E41/100</f>
        <v>11.581250000000001</v>
      </c>
      <c r="F41" s="4">
        <f>Sheet1!F41/100</f>
        <v>19.0625</v>
      </c>
      <c r="G41" s="4">
        <f>Sheet1!G41/100</f>
        <v>5.7975000000000003</v>
      </c>
      <c r="H41" s="4">
        <f>Sheet1!H41/100</f>
        <v>4.3650000000000002</v>
      </c>
      <c r="I41" s="4">
        <f>Sheet1!I41/100</f>
        <v>4.42875</v>
      </c>
      <c r="J41" s="4">
        <f>Sheet1!J41/100</f>
        <v>4.42875</v>
      </c>
      <c r="K41" s="4">
        <f>Sheet1!K41/100</f>
        <v>2.7025000000000001</v>
      </c>
    </row>
    <row r="42" spans="1:11" x14ac:dyDescent="0.2">
      <c r="A42" s="1">
        <f t="shared" si="0"/>
        <v>40238</v>
      </c>
      <c r="B42" s="4">
        <f>Sheet1!B42/100</f>
        <v>3.5837500000000002</v>
      </c>
      <c r="C42" s="4">
        <f>Sheet1!C42/100</f>
        <v>3.6587499999999999</v>
      </c>
      <c r="D42" s="4">
        <f>Sheet1!D42/100</f>
        <v>2.8312499999999998</v>
      </c>
      <c r="E42" s="4">
        <f>Sheet1!E42/100</f>
        <v>11.59375</v>
      </c>
      <c r="F42" s="4">
        <f>Sheet1!F42/100</f>
        <v>19.237500000000001</v>
      </c>
      <c r="G42" s="4">
        <f>Sheet1!G42/100</f>
        <v>5.7774999999999999</v>
      </c>
      <c r="H42" s="4">
        <f>Sheet1!H42/100</f>
        <v>3.3174999999999999</v>
      </c>
      <c r="I42" s="4">
        <f>Sheet1!I42/100</f>
        <v>2.5137499999999999</v>
      </c>
      <c r="J42" s="4">
        <f>Sheet1!J42/100</f>
        <v>4.3012499999999996</v>
      </c>
      <c r="K42" s="4">
        <f>Sheet1!K42/100</f>
        <v>3.0225</v>
      </c>
    </row>
    <row r="43" spans="1:11" x14ac:dyDescent="0.2">
      <c r="A43" s="1">
        <f t="shared" si="0"/>
        <v>40330</v>
      </c>
      <c r="B43" s="4">
        <f>Sheet1!B43/100</f>
        <v>3.645</v>
      </c>
      <c r="C43" s="4">
        <f>Sheet1!C43/100</f>
        <v>3.6375000000000002</v>
      </c>
      <c r="D43" s="4">
        <f>Sheet1!D43/100</f>
        <v>2.8050000000000002</v>
      </c>
      <c r="E43" s="4">
        <f>Sheet1!E43/100</f>
        <v>11.79125</v>
      </c>
      <c r="F43" s="4">
        <f>Sheet1!F43/100</f>
        <v>19.09</v>
      </c>
      <c r="G43" s="4">
        <f>Sheet1!G43/100</f>
        <v>5.7387499999999996</v>
      </c>
      <c r="H43" s="4">
        <f>Sheet1!H43/100</f>
        <v>2.6724999999999999</v>
      </c>
      <c r="I43" s="4">
        <f>Sheet1!I43/100</f>
        <v>2.3187500000000001</v>
      </c>
      <c r="J43" s="4">
        <f>Sheet1!J43/100</f>
        <v>4.3150000000000004</v>
      </c>
      <c r="K43" s="4">
        <f>Sheet1!K43/100</f>
        <v>3.00875</v>
      </c>
    </row>
    <row r="44" spans="1:11" x14ac:dyDescent="0.2">
      <c r="A44" s="1">
        <f>EDATE(A43,3)</f>
        <v>40422</v>
      </c>
      <c r="B44" s="4">
        <f>Sheet1!B44/100</f>
        <v>3.6274999999999999</v>
      </c>
      <c r="C44" s="4">
        <f>Sheet1!C44/100</f>
        <v>3.6112500000000001</v>
      </c>
      <c r="D44" s="4">
        <f>Sheet1!D44/100</f>
        <v>2.7737500000000002</v>
      </c>
      <c r="E44" s="4">
        <f>Sheet1!E44/100</f>
        <v>11.9575</v>
      </c>
      <c r="F44" s="4">
        <f>Sheet1!F44/100</f>
        <v>19.13</v>
      </c>
      <c r="G44" s="4">
        <f>Sheet1!G44/100</f>
        <v>5.8887499999999999</v>
      </c>
      <c r="H44" s="4">
        <f>Sheet1!H44/100</f>
        <v>2.7225000000000001</v>
      </c>
      <c r="I44" s="4">
        <f>Sheet1!I44/100</f>
        <v>2.3149999999999999</v>
      </c>
      <c r="J44" s="4">
        <f>Sheet1!J44/100</f>
        <v>4.2837500000000004</v>
      </c>
      <c r="K44" s="4">
        <f>Sheet1!K44/100</f>
        <v>2.9775</v>
      </c>
    </row>
    <row r="45" spans="1:11" x14ac:dyDescent="0.2">
      <c r="A45" s="1">
        <f t="shared" si="0"/>
        <v>40513</v>
      </c>
      <c r="B45" s="4">
        <f>Sheet1!B45/100</f>
        <v>3.6062500000000002</v>
      </c>
      <c r="C45" s="4">
        <f>Sheet1!C45/100</f>
        <v>3.64</v>
      </c>
      <c r="D45" s="4">
        <f>Sheet1!D45/100</f>
        <v>2.7774999999999999</v>
      </c>
      <c r="E45" s="4">
        <f>Sheet1!E45/100</f>
        <v>10.91625</v>
      </c>
      <c r="F45" s="4">
        <f>Sheet1!F45/100</f>
        <v>19.68</v>
      </c>
      <c r="G45" s="4">
        <f>Sheet1!G45/100</f>
        <v>5.8862500000000004</v>
      </c>
      <c r="H45" s="4">
        <f>Sheet1!H45/100</f>
        <v>2.98</v>
      </c>
      <c r="I45" s="4">
        <f>Sheet1!I45/100</f>
        <v>2.6425000000000001</v>
      </c>
      <c r="J45" s="4">
        <f>Sheet1!J45/100</f>
        <v>5.5449999999999999</v>
      </c>
      <c r="K45" s="4">
        <f>Sheet1!K45/100</f>
        <v>2.92</v>
      </c>
    </row>
    <row r="46" spans="1:11" x14ac:dyDescent="0.2">
      <c r="A46" s="1">
        <f t="shared" si="0"/>
        <v>40603</v>
      </c>
      <c r="B46" s="4">
        <f>Sheet1!B46/100</f>
        <v>3.085</v>
      </c>
      <c r="C46" s="4">
        <f>Sheet1!C46/100</f>
        <v>3.6012499999999998</v>
      </c>
      <c r="D46" s="4">
        <f>Sheet1!D46/100</f>
        <v>2.7437499999999999</v>
      </c>
      <c r="E46" s="4">
        <f>Sheet1!E46/100</f>
        <v>10.733750000000001</v>
      </c>
      <c r="F46" s="4">
        <f>Sheet1!F46/100</f>
        <v>20.681249999999999</v>
      </c>
      <c r="G46" s="4">
        <f>Sheet1!G46/100</f>
        <v>5.9349999999999996</v>
      </c>
      <c r="H46" s="4">
        <f>Sheet1!H46/100</f>
        <v>5.6574999999999998</v>
      </c>
      <c r="I46" s="4">
        <f>Sheet1!I46/100</f>
        <v>2.8137500000000002</v>
      </c>
      <c r="J46" s="4">
        <f>Sheet1!J46/100</f>
        <v>5.3624999999999998</v>
      </c>
      <c r="K46" s="4">
        <f>Sheet1!K46/100</f>
        <v>3.0637500000000002</v>
      </c>
    </row>
    <row r="47" spans="1:11" x14ac:dyDescent="0.2">
      <c r="A47" s="1">
        <f>EDATE(A46,3)</f>
        <v>40695</v>
      </c>
      <c r="B47" s="4">
        <f>Sheet1!B47/100</f>
        <v>2.7887499999999998</v>
      </c>
      <c r="C47" s="4">
        <f>Sheet1!C47/100</f>
        <v>3.43</v>
      </c>
      <c r="D47" s="4">
        <f>Sheet1!D47/100</f>
        <v>2.7825000000000002</v>
      </c>
      <c r="E47" s="4">
        <f>Sheet1!E47/100</f>
        <v>10.73</v>
      </c>
      <c r="F47" s="4">
        <f>Sheet1!F47/100</f>
        <v>20.862500000000001</v>
      </c>
      <c r="G47" s="4">
        <f>Sheet1!G47/100</f>
        <v>5.5512499999999996</v>
      </c>
      <c r="H47" s="4">
        <f>Sheet1!H47/100</f>
        <v>12.768750000000001</v>
      </c>
      <c r="I47" s="4">
        <f>Sheet1!I47/100</f>
        <v>2.6949999999999998</v>
      </c>
      <c r="J47" s="4">
        <f>Sheet1!J47/100</f>
        <v>5.2549999999999999</v>
      </c>
      <c r="K47" s="4">
        <f>Sheet1!K47/100</f>
        <v>3.1112500000000001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2023-08-22T12:29:32Z</dcterms:created>
  <dcterms:modified xsi:type="dcterms:W3CDTF">2023-08-22T15:45:08Z</dcterms:modified>
</cp:coreProperties>
</file>