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yra-Louise\Downloads\AnalyseNyseData_V2\"/>
    </mc:Choice>
  </mc:AlternateContent>
  <xr:revisionPtr revIDLastSave="0" documentId="13_ncr:1_{770BB557-6F50-43D8-9EC3-6ABDB9A7462E}" xr6:coauthVersionLast="45" xr6:coauthVersionMax="45" xr10:uidLastSave="{00000000-0000-0000-0000-000000000000}"/>
  <bookViews>
    <workbookView xWindow="-110" yWindow="-110" windowWidth="19420" windowHeight="10420" activeTab="2" xr2:uid="{00000000-000D-0000-FFFF-FFFF00000000}"/>
  </bookViews>
  <sheets>
    <sheet name="Data file" sheetId="2" r:id="rId1"/>
    <sheet name="My Data-Energy Sector " sheetId="5" r:id="rId2"/>
    <sheet name="Summary Statistics" sheetId="9" r:id="rId3"/>
    <sheet name="P&amp;L Statement Dashboard" sheetId="14" r:id="rId4"/>
    <sheet name="Forecasting Model" sheetId="17" r:id="rId5"/>
    <sheet name="brouillon" sheetId="15" r:id="rId6"/>
  </sheets>
  <externalReferences>
    <externalReference r:id="rId7"/>
  </externalReferences>
  <definedNames>
    <definedName name="COGS">'[1]Data with Formula'!$E$2:$E$1711</definedName>
    <definedName name="DonnéesExternes_1" localSheetId="0" hidden="1">'Data file'!$A$1:$J$1711</definedName>
    <definedName name="gross_margin">'[1]Data with Formula'!$M$2:$M$1711</definedName>
    <definedName name="Op_margin">'[1]Data with Formula'!$N$2:$N$1711</definedName>
    <definedName name="Other_Opitems">'[1]Data with Formula'!$H$2:$H$1711</definedName>
    <definedName name="R_and_D">'[1]Data with Formula'!$G$2:$G$1711</definedName>
    <definedName name="SGAs">'[1]Data with Formula'!$F$2:$F$1711</definedName>
    <definedName name="ticker_symbol">'[1]Data with Formula'!$A$2:$A$1711</definedName>
    <definedName name="total_revenue">'[1]Data with Formula'!$D$2:$D$1711</definedName>
    <definedName name="years">'[1]Data with Formula'!$B$2:$B$1711</definedName>
  </definedNames>
  <calcPr calcId="191029"/>
  <pivotCaches>
    <pivotCache cacheId="0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1" i="17" l="1" a="1"/>
  <c r="H21" i="17" s="1"/>
  <c r="H20" i="17" a="1"/>
  <c r="H20" i="17" s="1"/>
  <c r="F21" i="17" a="1"/>
  <c r="F21" i="17" s="1"/>
  <c r="O38" i="17" s="1"/>
  <c r="G21" i="17" a="1"/>
  <c r="G21" i="17" s="1"/>
  <c r="O39" i="17" s="1"/>
  <c r="G20" i="17" a="1"/>
  <c r="G20" i="17" s="1"/>
  <c r="O24" i="17" s="1"/>
  <c r="F20" i="17" a="1"/>
  <c r="F20" i="17" s="1"/>
  <c r="O23" i="17" s="1"/>
  <c r="E21" i="17" a="1"/>
  <c r="E21" i="17" s="1"/>
  <c r="O37" i="17" s="1"/>
  <c r="E20" i="17" a="1"/>
  <c r="E20" i="17" s="1"/>
  <c r="O22" i="17" s="1"/>
  <c r="H12" i="17" a="1"/>
  <c r="H12" i="17" s="1"/>
  <c r="G12" i="17" a="1"/>
  <c r="G12" i="17" s="1"/>
  <c r="F12" i="17" a="1"/>
  <c r="F12" i="17" s="1"/>
  <c r="E12" i="17" a="1"/>
  <c r="E12" i="17" s="1"/>
  <c r="H11" i="17" a="1"/>
  <c r="H11" i="17" s="1"/>
  <c r="G11" i="17" a="1"/>
  <c r="G11" i="17" s="1"/>
  <c r="F11" i="17" a="1"/>
  <c r="F11" i="17" s="1"/>
  <c r="E11" i="17" a="1"/>
  <c r="E11" i="17" s="1"/>
  <c r="H10" i="17" a="1"/>
  <c r="H10" i="17" s="1"/>
  <c r="G10" i="17" a="1"/>
  <c r="G10" i="17" s="1"/>
  <c r="F10" i="17" a="1"/>
  <c r="F10" i="17" s="1"/>
  <c r="E10" i="17" a="1"/>
  <c r="E10" i="17" s="1"/>
  <c r="H8" i="17" a="1"/>
  <c r="H8" i="17" s="1"/>
  <c r="G8" i="17" a="1"/>
  <c r="G8" i="17" s="1"/>
  <c r="F8" i="17" a="1"/>
  <c r="F8" i="17" s="1"/>
  <c r="E8" i="17" a="1"/>
  <c r="E8" i="17" s="1"/>
  <c r="H7" i="17" a="1"/>
  <c r="H7" i="17" s="1"/>
  <c r="G7" i="17" a="1"/>
  <c r="G7" i="17" s="1"/>
  <c r="F7" i="17" a="1"/>
  <c r="F7" i="17" s="1"/>
  <c r="E7" i="17" a="1"/>
  <c r="E7" i="17" s="1"/>
  <c r="O28" i="17" l="1"/>
  <c r="O43" i="17"/>
  <c r="O42" i="17"/>
  <c r="O41" i="17"/>
  <c r="O26" i="17"/>
  <c r="O27" i="17"/>
  <c r="G9" i="17"/>
  <c r="H13" i="17"/>
  <c r="F9" i="17"/>
  <c r="F13" i="17"/>
  <c r="H19" i="17"/>
  <c r="O9" i="17" s="1"/>
  <c r="G13" i="17"/>
  <c r="E9" i="17"/>
  <c r="G19" i="17"/>
  <c r="O8" i="17" s="1"/>
  <c r="H9" i="17"/>
  <c r="F19" i="17"/>
  <c r="O7" i="17" s="1"/>
  <c r="E13" i="17"/>
  <c r="P46" i="17" l="1"/>
  <c r="O46" i="17"/>
  <c r="P31" i="17"/>
  <c r="J31" i="17" s="1"/>
  <c r="O31" i="17"/>
  <c r="O11" i="17"/>
  <c r="O13" i="17"/>
  <c r="O12" i="17"/>
  <c r="G14" i="17"/>
  <c r="H14" i="17"/>
  <c r="F14" i="17"/>
  <c r="E14" i="17"/>
  <c r="P16" i="17" l="1"/>
  <c r="O30" i="17"/>
  <c r="I32" i="17" s="1"/>
  <c r="I31" i="17"/>
  <c r="I35" i="17"/>
  <c r="O45" i="17"/>
  <c r="I36" i="17" s="1"/>
  <c r="O47" i="17"/>
  <c r="I34" i="17" s="1"/>
  <c r="P45" i="17"/>
  <c r="J36" i="17" s="1"/>
  <c r="J35" i="17"/>
  <c r="P47" i="17"/>
  <c r="J34" i="17" s="1"/>
  <c r="O32" i="17"/>
  <c r="I30" i="17" s="1"/>
  <c r="P32" i="17"/>
  <c r="J30" i="17" s="1"/>
  <c r="P30" i="17"/>
  <c r="J32" i="17" s="1"/>
  <c r="J20" i="17" s="1"/>
  <c r="O16" i="17"/>
  <c r="I27" i="17" s="1"/>
  <c r="J27" i="17"/>
  <c r="I21" i="17" l="1"/>
  <c r="J21" i="17"/>
  <c r="I20" i="17"/>
  <c r="P15" i="17"/>
  <c r="J28" i="17" s="1"/>
  <c r="J19" i="17" s="1"/>
  <c r="P17" i="17"/>
  <c r="J26" i="17" s="1"/>
  <c r="O15" i="17"/>
  <c r="I28" i="17" s="1"/>
  <c r="I19" i="17" s="1"/>
  <c r="I7" i="17" s="1"/>
  <c r="O17" i="17"/>
  <c r="I26" i="17" s="1"/>
  <c r="I9" i="17" l="1"/>
  <c r="I14" i="17"/>
  <c r="J7" i="17"/>
  <c r="J9" i="17" l="1"/>
  <c r="J14" i="17"/>
  <c r="H12" i="14" l="1" a="1"/>
  <c r="H12" i="14" s="1"/>
  <c r="G12" i="14" a="1"/>
  <c r="G12" i="14" s="1"/>
  <c r="F12" i="14" a="1"/>
  <c r="F12" i="14" s="1"/>
  <c r="E12" i="14" a="1"/>
  <c r="E12" i="14" s="1"/>
  <c r="H11" i="14" a="1"/>
  <c r="H11" i="14" s="1"/>
  <c r="G11" i="14" a="1"/>
  <c r="G11" i="14" s="1"/>
  <c r="F11" i="14" a="1"/>
  <c r="F11" i="14" s="1"/>
  <c r="E11" i="14" a="1"/>
  <c r="E11" i="14" s="1"/>
  <c r="H10" i="14" a="1"/>
  <c r="H10" i="14" s="1"/>
  <c r="G10" i="14" a="1"/>
  <c r="G10" i="14" s="1"/>
  <c r="F10" i="14" a="1"/>
  <c r="F10" i="14" s="1"/>
  <c r="E10" i="14" a="1"/>
  <c r="E10" i="14" s="1"/>
  <c r="H8" i="14" a="1"/>
  <c r="H8" i="14" s="1"/>
  <c r="G8" i="14" a="1"/>
  <c r="G8" i="14" s="1"/>
  <c r="F8" i="14" a="1"/>
  <c r="F8" i="14" s="1"/>
  <c r="E8" i="14" a="1"/>
  <c r="E8" i="14" s="1"/>
  <c r="H7" i="14" a="1"/>
  <c r="H7" i="14" s="1"/>
  <c r="G7" i="14" a="1"/>
  <c r="G7" i="14" s="1"/>
  <c r="F7" i="14" a="1"/>
  <c r="F7" i="14" s="1"/>
  <c r="E7" i="14" a="1"/>
  <c r="E7" i="14" s="1"/>
  <c r="H13" i="14" l="1"/>
  <c r="G13" i="14"/>
  <c r="F13" i="14"/>
  <c r="E13" i="14"/>
  <c r="F9" i="14"/>
  <c r="E9" i="14"/>
  <c r="H9" i="14"/>
  <c r="G9" i="14"/>
  <c r="H14" i="14" l="1"/>
  <c r="G14" i="14"/>
  <c r="F14" i="14"/>
  <c r="E14" i="14"/>
  <c r="D4" i="9" l="1"/>
  <c r="D5" i="9"/>
  <c r="D6" i="9"/>
  <c r="D7" i="9"/>
  <c r="D8" i="9"/>
  <c r="C35" i="9"/>
  <c r="C34" i="9"/>
  <c r="B35" i="9"/>
  <c r="B31" i="9"/>
  <c r="B32" i="9"/>
  <c r="B33" i="9"/>
  <c r="B34" i="9"/>
  <c r="C33" i="9"/>
  <c r="C32" i="9"/>
  <c r="C31" i="9"/>
  <c r="B25" i="9"/>
  <c r="C28" i="9"/>
  <c r="C26" i="9"/>
  <c r="C6" i="9"/>
  <c r="C25" i="9"/>
  <c r="C5" i="9"/>
  <c r="C27" i="9"/>
  <c r="C7" i="9"/>
  <c r="C24" i="9"/>
  <c r="B24" i="9"/>
  <c r="B28" i="9"/>
  <c r="B8" i="9"/>
  <c r="B27" i="9"/>
  <c r="B26" i="9"/>
  <c r="C8" i="9"/>
  <c r="C4" i="9"/>
  <c r="B7" i="9"/>
  <c r="B6" i="9"/>
  <c r="B5" i="9"/>
  <c r="B4" i="9"/>
  <c r="D24" i="9" l="1"/>
  <c r="D27" i="9"/>
  <c r="D28" i="9"/>
  <c r="D26" i="9"/>
  <c r="D25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Requête - projectdata-nyse" description="Connexion à la requête « projectdata-nyse » dans le classeur." type="5" refreshedVersion="6" background="1">
    <dbPr connection="Provider=Microsoft.Mashup.OleDb.1;Data Source=$Workbook$;Location=projectdata-nyse;Extended Properties=&quot;&quot;" command="SELECT * FROM [projectdata-nyse]"/>
  </connection>
  <connection id="2" xr16:uid="{00000000-0015-0000-FFFF-FFFF01000000}" keepAlive="1" name="Requête - projectdata-nyse (1)" description="Connexion à la requête « projectdata-nyse (1) » dans le classeur." type="5" refreshedVersion="6" background="1" saveData="1">
    <dbPr connection="Provider=Microsoft.Mashup.OleDb.1;Data Source=$Workbook$;Location=&quot;projectdata-nyse (1)&quot;;Extended Properties=&quot;&quot;" command="SELECT * FROM [projectdata-nyse (1)]"/>
  </connection>
  <connection id="3" xr16:uid="{00000000-0015-0000-FFFF-FFFF02000000}" keepAlive="1" name="Requête - projectdata-nyse (2)" description="Connexion à la requête « projectdata-nyse (2) » dans le classeur." type="5" refreshedVersion="6" background="1" saveData="1">
    <dbPr connection="Provider=Microsoft.Mashup.OleDb.1;Data Source=$Workbook$;Location=&quot;projectdata-nyse (2)&quot;;Extended Properties=&quot;&quot;" command="SELECT * FROM [projectdata-nyse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<sst xmlns="http://schemas.openxmlformats.org/spreadsheetml/2006/main" count="18295" uniqueCount="6871">
  <si>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</si>
  <si>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</si>
  <si>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</si>
  <si>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</si>
  <si>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</si>
  <si>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</si>
  <si>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</si>
  <si>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</si>
  <si>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</si>
  <si>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</si>
  <si>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</si>
  <si>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</si>
  <si>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>12/31/2012</t>
  </si>
  <si>
    <t xml:space="preserve"> $24,855,000,000 </t>
  </si>
  <si>
    <t xml:space="preserve"> $10,499,000,000 </t>
  </si>
  <si>
    <t xml:space="preserve"> $12,977,000,000 </t>
  </si>
  <si>
    <t xml:space="preserve"> $-   </t>
  </si>
  <si>
    <t xml:space="preserve"> $845,000,000 </t>
  </si>
  <si>
    <t>Industrials</t>
  </si>
  <si>
    <t>Airlines</t>
  </si>
  <si>
    <t>Year 2</t>
  </si>
  <si>
    <t>12/31/2013</t>
  </si>
  <si>
    <t xml:space="preserve"> $26,743,000,000 </t>
  </si>
  <si>
    <t xml:space="preserve"> $11,019,000,000 </t>
  </si>
  <si>
    <t xml:space="preserve"> $12,913,000,000 </t>
  </si>
  <si>
    <t xml:space="preserve"> $853,000,000 </t>
  </si>
  <si>
    <t>Year 3</t>
  </si>
  <si>
    <t>12/31/2014</t>
  </si>
  <si>
    <t xml:space="preserve"> $42,650,000,000 </t>
  </si>
  <si>
    <t xml:space="preserve"> $15,620,000,000 </t>
  </si>
  <si>
    <t xml:space="preserve"> $20,686,000,000 </t>
  </si>
  <si>
    <t xml:space="preserve"> $1,295,000,000 </t>
  </si>
  <si>
    <t>Year 4</t>
  </si>
  <si>
    <t>12/31/2015</t>
  </si>
  <si>
    <t xml:space="preserve"> $40,990,000,000 </t>
  </si>
  <si>
    <t xml:space="preserve"> $11,096,000,000 </t>
  </si>
  <si>
    <t xml:space="preserve"> $21,275,000,000 </t>
  </si>
  <si>
    <t xml:space="preserve"> $1,364,000,000 </t>
  </si>
  <si>
    <t>AAP</t>
  </si>
  <si>
    <t>12/29/2012</t>
  </si>
  <si>
    <t xml:space="preserve"> $6,205,003,000 </t>
  </si>
  <si>
    <t xml:space="preserve"> $3,106,967,000 </t>
  </si>
  <si>
    <t xml:space="preserve"> $2,440,721,000 </t>
  </si>
  <si>
    <t>Consumer Discretionary</t>
  </si>
  <si>
    <t>Automotive Retail</t>
  </si>
  <si>
    <t>12/28/2013</t>
  </si>
  <si>
    <t xml:space="preserve"> $6,493,814,000 </t>
  </si>
  <si>
    <t xml:space="preserve"> $3,241,668,000 </t>
  </si>
  <si>
    <t xml:space="preserve"> $2,591,828,000 </t>
  </si>
  <si>
    <t>1/3/2015</t>
  </si>
  <si>
    <t xml:space="preserve"> $9,843,861,000 </t>
  </si>
  <si>
    <t xml:space="preserve"> $5,390,248,000 </t>
  </si>
  <si>
    <t xml:space="preserve"> $3,601,903,000 </t>
  </si>
  <si>
    <t>1/2/2016</t>
  </si>
  <si>
    <t xml:space="preserve"> $9,737,018,000 </t>
  </si>
  <si>
    <t xml:space="preserve"> $5,314,246,000 </t>
  </si>
  <si>
    <t xml:space="preserve"> $3,596,992,000 </t>
  </si>
  <si>
    <t>AAPL</t>
  </si>
  <si>
    <t>9/28/2013</t>
  </si>
  <si>
    <t xml:space="preserve"> $170,910,000,000 </t>
  </si>
  <si>
    <t xml:space="preserve"> $106,606,000,000 </t>
  </si>
  <si>
    <t xml:space="preserve"> $10,830,000,000 </t>
  </si>
  <si>
    <t xml:space="preserve"> $4,475,000,000 </t>
  </si>
  <si>
    <t>Information Technology</t>
  </si>
  <si>
    <t>Computer Hardware</t>
  </si>
  <si>
    <t>9/27/2014</t>
  </si>
  <si>
    <t xml:space="preserve"> $182,795,000,000 </t>
  </si>
  <si>
    <t xml:space="preserve"> $112,258,000,000 </t>
  </si>
  <si>
    <t xml:space="preserve"> $11,993,000,000 </t>
  </si>
  <si>
    <t xml:space="preserve"> $6,041,000,000 </t>
  </si>
  <si>
    <t>9/26/2015</t>
  </si>
  <si>
    <t xml:space="preserve"> $233,715,000,000 </t>
  </si>
  <si>
    <t xml:space="preserve"> $140,089,000,000 </t>
  </si>
  <si>
    <t xml:space="preserve"> $14,329,000,000 </t>
  </si>
  <si>
    <t xml:space="preserve"> $8,067,000,000 </t>
  </si>
  <si>
    <t>9/24/2016</t>
  </si>
  <si>
    <t xml:space="preserve"> $215,639,000,000 </t>
  </si>
  <si>
    <t xml:space="preserve"> $131,376,000,000 </t>
  </si>
  <si>
    <t xml:space="preserve"> $14,194,000,000 </t>
  </si>
  <si>
    <t xml:space="preserve"> $10,045,000,000 </t>
  </si>
  <si>
    <t>ABBV</t>
  </si>
  <si>
    <t xml:space="preserve"> $18,380,000,000 </t>
  </si>
  <si>
    <t xml:space="preserve"> $4,508,000,000 </t>
  </si>
  <si>
    <t xml:space="preserve"> $4,989,000,000 </t>
  </si>
  <si>
    <t xml:space="preserve"> $2,778,000,000 </t>
  </si>
  <si>
    <t>Health Care</t>
  </si>
  <si>
    <t>Pharmaceuticals</t>
  </si>
  <si>
    <t xml:space="preserve"> $18,790,000,000 </t>
  </si>
  <si>
    <t xml:space="preserve"> $4,581,000,000 </t>
  </si>
  <si>
    <t xml:space="preserve"> $5,352,000,000 </t>
  </si>
  <si>
    <t xml:space="preserve"> $2,855,000,000 </t>
  </si>
  <si>
    <t xml:space="preserve"> $19,960,000,000 </t>
  </si>
  <si>
    <t xml:space="preserve"> $4,426,000,000 </t>
  </si>
  <si>
    <t xml:space="preserve"> $8,474,000,000 </t>
  </si>
  <si>
    <t xml:space="preserve"> $3,297,000,000 </t>
  </si>
  <si>
    <t xml:space="preserve"> $22,859,000,000 </t>
  </si>
  <si>
    <t xml:space="preserve"> $4,500,000,000 </t>
  </si>
  <si>
    <t xml:space="preserve"> $6,387,000,000 </t>
  </si>
  <si>
    <t xml:space="preserve"> $4,285,000,000 </t>
  </si>
  <si>
    <t>ABC</t>
  </si>
  <si>
    <t>9/30/2013</t>
  </si>
  <si>
    <t xml:space="preserve"> $87,959,167,000 </t>
  </si>
  <si>
    <t xml:space="preserve"> $85,451,348,000 </t>
  </si>
  <si>
    <t xml:space="preserve"> $1,447,234,000 </t>
  </si>
  <si>
    <t xml:space="preserve"> $162,186,000 </t>
  </si>
  <si>
    <t>Health Care Distributors</t>
  </si>
  <si>
    <t>9/30/2014</t>
  </si>
  <si>
    <t xml:space="preserve"> $119,569,127,000 </t>
  </si>
  <si>
    <t xml:space="preserve"> $116,586,761,000 </t>
  </si>
  <si>
    <t xml:space="preserve"> $2,011,595,000 </t>
  </si>
  <si>
    <t xml:space="preserve"> $188,680,000 </t>
  </si>
  <si>
    <t>9/30/2015</t>
  </si>
  <si>
    <t xml:space="preserve"> $135,961,803,000 </t>
  </si>
  <si>
    <t xml:space="preserve"> $132,432,490,000 </t>
  </si>
  <si>
    <t xml:space="preserve"> $2,858,458,000 </t>
  </si>
  <si>
    <t xml:space="preserve"> $248,635,000 </t>
  </si>
  <si>
    <t>9/30/2016</t>
  </si>
  <si>
    <t xml:space="preserve"> $146,849,686,000 </t>
  </si>
  <si>
    <t xml:space="preserve"> $142,577,080,000 </t>
  </si>
  <si>
    <t xml:space="preserve"> $2,382,097,000 </t>
  </si>
  <si>
    <t xml:space="preserve"> $364,735,000 </t>
  </si>
  <si>
    <t>ABT</t>
  </si>
  <si>
    <t xml:space="preserve"> $19,050,000,000 </t>
  </si>
  <si>
    <t xml:space="preserve"> $8,899,000,000 </t>
  </si>
  <si>
    <t xml:space="preserve"> $6,735,000,000 </t>
  </si>
  <si>
    <t xml:space="preserve"> $1,461,000,000 </t>
  </si>
  <si>
    <t xml:space="preserve"> $595,000,000 </t>
  </si>
  <si>
    <t>Health Care Equipment</t>
  </si>
  <si>
    <t xml:space="preserve"> $19,657,000,000 </t>
  </si>
  <si>
    <t xml:space="preserve"> $9,193,000,000 </t>
  </si>
  <si>
    <t xml:space="preserve"> $6,372,000,000 </t>
  </si>
  <si>
    <t xml:space="preserve"> $1,371,000,000 </t>
  </si>
  <si>
    <t xml:space="preserve"> $588,000,000 </t>
  </si>
  <si>
    <t xml:space="preserve"> $20,247,000,000 </t>
  </si>
  <si>
    <t xml:space="preserve"> $9,218,000,000 </t>
  </si>
  <si>
    <t xml:space="preserve"> $6,530,000,000 </t>
  </si>
  <si>
    <t xml:space="preserve"> $1,345,000,000 </t>
  </si>
  <si>
    <t xml:space="preserve"> $555,000,000 </t>
  </si>
  <si>
    <t xml:space="preserve"> $20,405,000,000 </t>
  </si>
  <si>
    <t xml:space="preserve"> $8,747,000,000 </t>
  </si>
  <si>
    <t xml:space="preserve"> $6,785,000,000 </t>
  </si>
  <si>
    <t xml:space="preserve"> $1,405,000,000 </t>
  </si>
  <si>
    <t xml:space="preserve"> $601,000,000 </t>
  </si>
  <si>
    <t>ADBE</t>
  </si>
  <si>
    <t>11/29/2013</t>
  </si>
  <si>
    <t xml:space="preserve"> $4,055,240,000 </t>
  </si>
  <si>
    <t xml:space="preserve"> $586,557,000 </t>
  </si>
  <si>
    <t xml:space="preserve"> $2,140,578,000 </t>
  </si>
  <si>
    <t xml:space="preserve"> $826,631,000 </t>
  </si>
  <si>
    <t xml:space="preserve"> $52,254,000 </t>
  </si>
  <si>
    <t>Application Software</t>
  </si>
  <si>
    <t>11/28/2014</t>
  </si>
  <si>
    <t xml:space="preserve"> $4,147,065,000 </t>
  </si>
  <si>
    <t xml:space="preserve"> $622,080,000 </t>
  </si>
  <si>
    <t xml:space="preserve"> $2,195,640,000 </t>
  </si>
  <si>
    <t xml:space="preserve"> $844,353,000 </t>
  </si>
  <si>
    <t xml:space="preserve"> $52,424,000 </t>
  </si>
  <si>
    <t>11/27/2015</t>
  </si>
  <si>
    <t xml:space="preserve"> $4,795,511,000 </t>
  </si>
  <si>
    <t xml:space="preserve"> $744,317,000 </t>
  </si>
  <si>
    <t xml:space="preserve"> $2,215,161,000 </t>
  </si>
  <si>
    <t xml:space="preserve"> $862,730,000 </t>
  </si>
  <si>
    <t xml:space="preserve"> $68,649,000 </t>
  </si>
  <si>
    <t>12/2/2016</t>
  </si>
  <si>
    <t xml:space="preserve"> $5,854,430,000 </t>
  </si>
  <si>
    <t xml:space="preserve"> $819,908,000 </t>
  </si>
  <si>
    <t xml:space="preserve"> $2,487,907,000 </t>
  </si>
  <si>
    <t xml:space="preserve"> $975,987,000 </t>
  </si>
  <si>
    <t xml:space="preserve"> $78,534,000 </t>
  </si>
  <si>
    <t>ADI</t>
  </si>
  <si>
    <t>11/2/2013</t>
  </si>
  <si>
    <t xml:space="preserve"> $2,633,689,000 </t>
  </si>
  <si>
    <t xml:space="preserve"> $941,278,000 </t>
  </si>
  <si>
    <t xml:space="preserve"> $396,233,000 </t>
  </si>
  <si>
    <t xml:space="preserve"> $513,035,000 </t>
  </si>
  <si>
    <t xml:space="preserve"> $220,000 </t>
  </si>
  <si>
    <t>Semiconductors</t>
  </si>
  <si>
    <t>11/1/2014</t>
  </si>
  <si>
    <t xml:space="preserve"> $2,864,773,000 </t>
  </si>
  <si>
    <t xml:space="preserve"> $1,034,585,000 </t>
  </si>
  <si>
    <t xml:space="preserve"> $454,676,000 </t>
  </si>
  <si>
    <t xml:space="preserve"> $559,686,000 </t>
  </si>
  <si>
    <t xml:space="preserve"> $26,020,000 </t>
  </si>
  <si>
    <t>10/31/2015</t>
  </si>
  <si>
    <t xml:space="preserve"> $3,435,092,000 </t>
  </si>
  <si>
    <t xml:space="preserve"> $1,175,830,000 </t>
  </si>
  <si>
    <t xml:space="preserve"> $702,644,000 </t>
  </si>
  <si>
    <t xml:space="preserve"> $637,459,000 </t>
  </si>
  <si>
    <t xml:space="preserve"> $88,318,000 </t>
  </si>
  <si>
    <t>10/29/2016</t>
  </si>
  <si>
    <t xml:space="preserve"> $3,421,409,000 </t>
  </si>
  <si>
    <t xml:space="preserve"> $1,194,236,000 </t>
  </si>
  <si>
    <t xml:space="preserve"> $461,438,000 </t>
  </si>
  <si>
    <t xml:space="preserve"> $653,816,000 </t>
  </si>
  <si>
    <t xml:space="preserve"> $70,123,000 </t>
  </si>
  <si>
    <t>ADM</t>
  </si>
  <si>
    <t xml:space="preserve"> $90,559,000,000 </t>
  </si>
  <si>
    <t xml:space="preserve"> $86,936,000,000 </t>
  </si>
  <si>
    <t xml:space="preserve"> $1,665,000,000 </t>
  </si>
  <si>
    <t>Consumer Staples</t>
  </si>
  <si>
    <t>Agricultural Products</t>
  </si>
  <si>
    <t xml:space="preserve"> $89,804,000,000 </t>
  </si>
  <si>
    <t xml:space="preserve"> $85,915,000,000 </t>
  </si>
  <si>
    <t xml:space="preserve"> $1,759,000,000 </t>
  </si>
  <si>
    <t xml:space="preserve"> $81,201,000,000 </t>
  </si>
  <si>
    <t xml:space="preserve"> $76,433,000,000 </t>
  </si>
  <si>
    <t xml:space="preserve"> $1,907,000,000 </t>
  </si>
  <si>
    <t xml:space="preserve"> $67,702,000,000 </t>
  </si>
  <si>
    <t xml:space="preserve"> $63,682,000,000 </t>
  </si>
  <si>
    <t xml:space="preserve"> $2,010,000,000 </t>
  </si>
  <si>
    <t>ADS</t>
  </si>
  <si>
    <t xml:space="preserve"> $3,641,390,000 </t>
  </si>
  <si>
    <t xml:space="preserve"> $2,392,091,000 </t>
  </si>
  <si>
    <t xml:space="preserve"> $108,059,000 </t>
  </si>
  <si>
    <t xml:space="preserve"> $166,876,000 </t>
  </si>
  <si>
    <t>Data Processing &amp; Outsourced Services</t>
  </si>
  <si>
    <t xml:space="preserve"> $4,319,063,000 </t>
  </si>
  <si>
    <t xml:space="preserve"> $2,894,917,000 </t>
  </si>
  <si>
    <t xml:space="preserve"> $109,115,000 </t>
  </si>
  <si>
    <t xml:space="preserve"> $216,119,000 </t>
  </si>
  <si>
    <t xml:space="preserve"> $5,302,940,000 </t>
  </si>
  <si>
    <t xml:space="preserve"> $3,643,979,000 </t>
  </si>
  <si>
    <t xml:space="preserve"> $247,412,000 </t>
  </si>
  <si>
    <t xml:space="preserve"> $313,082,000 </t>
  </si>
  <si>
    <t xml:space="preserve"> $6,439,746,000 </t>
  </si>
  <si>
    <t xml:space="preserve"> $4,482,700,000 </t>
  </si>
  <si>
    <t xml:space="preserve"> $203,046,000 </t>
  </si>
  <si>
    <t xml:space="preserve"> $492,140,000 </t>
  </si>
  <si>
    <t>ADSK</t>
  </si>
  <si>
    <t>1/31/2013</t>
  </si>
  <si>
    <t xml:space="preserve"> $2,312,200,000 </t>
  </si>
  <si>
    <t xml:space="preserve"> $238,500,000 </t>
  </si>
  <si>
    <t xml:space="preserve"> $1,081,800,000 </t>
  </si>
  <si>
    <t xml:space="preserve"> $600,000,000 </t>
  </si>
  <si>
    <t xml:space="preserve"> $42,100,000 </t>
  </si>
  <si>
    <t>1/31/2014</t>
  </si>
  <si>
    <t xml:space="preserve"> $2,273,900,000 </t>
  </si>
  <si>
    <t xml:space="preserve"> $274,300,000 </t>
  </si>
  <si>
    <t xml:space="preserve"> $1,054,400,000 </t>
  </si>
  <si>
    <t xml:space="preserve"> $611,100,000 </t>
  </si>
  <si>
    <t xml:space="preserve"> $36,500,000 </t>
  </si>
  <si>
    <t>1/31/2015</t>
  </si>
  <si>
    <t xml:space="preserve"> $2,512,200,000 </t>
  </si>
  <si>
    <t xml:space="preserve"> $342,100,000 </t>
  </si>
  <si>
    <t xml:space="preserve"> $1,281,300,000 </t>
  </si>
  <si>
    <t xml:space="preserve"> $725,200,000 </t>
  </si>
  <si>
    <t xml:space="preserve"> $39,800,000 </t>
  </si>
  <si>
    <t>1/31/2016</t>
  </si>
  <si>
    <t xml:space="preserve"> $2,504,100,000 </t>
  </si>
  <si>
    <t xml:space="preserve"> $370,700,000 </t>
  </si>
  <si>
    <t xml:space="preserve"> $1,308,900,000 </t>
  </si>
  <si>
    <t xml:space="preserve"> $790,000,000 </t>
  </si>
  <si>
    <t xml:space="preserve"> $33,200,000 </t>
  </si>
  <si>
    <t>AEE</t>
  </si>
  <si>
    <t xml:space="preserve"> $5,781,000,000 </t>
  </si>
  <si>
    <t xml:space="preserve"> $3,477,000,000 </t>
  </si>
  <si>
    <t xml:space="preserve"> $443,000,000 </t>
  </si>
  <si>
    <t xml:space="preserve"> $673,000,000 </t>
  </si>
  <si>
    <t>Utilities</t>
  </si>
  <si>
    <t>MultiUtilities</t>
  </si>
  <si>
    <t xml:space="preserve"> $5,838,000,000 </t>
  </si>
  <si>
    <t xml:space="preserve"> $3,490,000,000 </t>
  </si>
  <si>
    <t xml:space="preserve"> $458,000,000 </t>
  </si>
  <si>
    <t xml:space="preserve"> $706,000,000 </t>
  </si>
  <si>
    <t xml:space="preserve"> $6,053,000,000 </t>
  </si>
  <si>
    <t xml:space="preserve"> $3,586,000,000 </t>
  </si>
  <si>
    <t xml:space="preserve"> $468,000,000 </t>
  </si>
  <si>
    <t xml:space="preserve"> $745,000,000 </t>
  </si>
  <si>
    <t xml:space="preserve"> $6,098,000,000 </t>
  </si>
  <si>
    <t xml:space="preserve"> $3,501,000,000 </t>
  </si>
  <si>
    <t xml:space="preserve"> $542,000,000 </t>
  </si>
  <si>
    <t xml:space="preserve"> $796,000,000 </t>
  </si>
  <si>
    <t>AEP</t>
  </si>
  <si>
    <t xml:space="preserve"> $14,945,000,000 </t>
  </si>
  <si>
    <t xml:space="preserve"> $6,395,000,000 </t>
  </si>
  <si>
    <t xml:space="preserve"> $3,812,000,000 </t>
  </si>
  <si>
    <t xml:space="preserve"> $1,782,000,000 </t>
  </si>
  <si>
    <t>Electric Utilities</t>
  </si>
  <si>
    <t xml:space="preserve"> $14,813,500,000 </t>
  </si>
  <si>
    <t xml:space="preserve"> $6,722,300,000 </t>
  </si>
  <si>
    <t xml:space="preserve"> $3,329,800,000 </t>
  </si>
  <si>
    <t xml:space="preserve"> $1,712,500,000 </t>
  </si>
  <si>
    <t xml:space="preserve"> $16,378,600,000 </t>
  </si>
  <si>
    <t xml:space="preserve"> $7,685,700,000 </t>
  </si>
  <si>
    <t xml:space="preserve"> $3,667,900,000 </t>
  </si>
  <si>
    <t xml:space="preserve"> $1,897,600,000 </t>
  </si>
  <si>
    <t xml:space="preserve"> $16,453,200,000 </t>
  </si>
  <si>
    <t xml:space="preserve"> $7,433,500,000 </t>
  </si>
  <si>
    <t xml:space="preserve"> $3,676,500,000 </t>
  </si>
  <si>
    <t xml:space="preserve"> $2,009,700,000 </t>
  </si>
  <si>
    <t>AFL</t>
  </si>
  <si>
    <t xml:space="preserve"> $25,364,000,000 </t>
  </si>
  <si>
    <t xml:space="preserve"> $17,074,000,000 </t>
  </si>
  <si>
    <t xml:space="preserve"> $3,727,000,000 </t>
  </si>
  <si>
    <t>Financials</t>
  </si>
  <si>
    <t>Life &amp; Health Insurance</t>
  </si>
  <si>
    <t xml:space="preserve"> $23,939,000,000 </t>
  </si>
  <si>
    <t xml:space="preserve"> $15,341,000,000 </t>
  </si>
  <si>
    <t xml:space="preserve"> $3,489,000,000 </t>
  </si>
  <si>
    <t xml:space="preserve"> $22,728,000,000 </t>
  </si>
  <si>
    <t xml:space="preserve"> $14,373,000,000 </t>
  </si>
  <si>
    <t xml:space="preserve"> $3,547,000,000 </t>
  </si>
  <si>
    <t xml:space="preserve"> $20,872,000,000 </t>
  </si>
  <si>
    <t xml:space="preserve"> $13,049,000,000 </t>
  </si>
  <si>
    <t xml:space="preserve"> $3,672,000,000 </t>
  </si>
  <si>
    <t>AIG</t>
  </si>
  <si>
    <t xml:space="preserve"> $71,214,000,000 </t>
  </si>
  <si>
    <t xml:space="preserve"> $37,745,000,000 </t>
  </si>
  <si>
    <t xml:space="preserve"> $21,491,000,000 </t>
  </si>
  <si>
    <t>Property &amp; Casualty Insurance</t>
  </si>
  <si>
    <t xml:space="preserve"> $68,874,000,000 </t>
  </si>
  <si>
    <t xml:space="preserve"> $34,660,000,000 </t>
  </si>
  <si>
    <t xml:space="preserve"> $22,005,000,000 </t>
  </si>
  <si>
    <t xml:space="preserve"> $64,406,000,000 </t>
  </si>
  <si>
    <t xml:space="preserve"> $33,611,000,000 </t>
  </si>
  <si>
    <t xml:space="preserve"> $18,491,000,000 </t>
  </si>
  <si>
    <t xml:space="preserve"> $58,327,000,000 </t>
  </si>
  <si>
    <t xml:space="preserve"> $36,581,000,000 </t>
  </si>
  <si>
    <t xml:space="preserve"> $16,417,000,000 </t>
  </si>
  <si>
    <t>AIV</t>
  </si>
  <si>
    <t xml:space="preserve"> $958,511,000 </t>
  </si>
  <si>
    <t xml:space="preserve"> $386,355,000 </t>
  </si>
  <si>
    <t xml:space="preserve"> $61,732,000 </t>
  </si>
  <si>
    <t xml:space="preserve"> $325,173,000 </t>
  </si>
  <si>
    <t>Real Estate</t>
  </si>
  <si>
    <t>REITs</t>
  </si>
  <si>
    <t xml:space="preserve"> $974,053,000 </t>
  </si>
  <si>
    <t xml:space="preserve"> $380,051,000 </t>
  </si>
  <si>
    <t xml:space="preserve"> $53,073,000 </t>
  </si>
  <si>
    <t xml:space="preserve"> $291,910,000 </t>
  </si>
  <si>
    <t xml:space="preserve"> $984,363,000 </t>
  </si>
  <si>
    <t xml:space="preserve"> $380,964,000 </t>
  </si>
  <si>
    <t xml:space="preserve"> $56,621,000 </t>
  </si>
  <si>
    <t xml:space="preserve"> $282,608,000 </t>
  </si>
  <si>
    <t xml:space="preserve"> $981,310,000 </t>
  </si>
  <si>
    <t xml:space="preserve"> $365,248,000 </t>
  </si>
  <si>
    <t xml:space="preserve"> $53,546,000 </t>
  </si>
  <si>
    <t xml:space="preserve"> $306,301,000 </t>
  </si>
  <si>
    <t>AIZ</t>
  </si>
  <si>
    <t xml:space="preserve"> $9,047,657,000 </t>
  </si>
  <si>
    <t xml:space="preserve"> $6,709,936,000 </t>
  </si>
  <si>
    <t xml:space="preserve"> $1,470,287,000 </t>
  </si>
  <si>
    <t>Multi-line Insurance</t>
  </si>
  <si>
    <t xml:space="preserve"> $10,381,653,000 </t>
  </si>
  <si>
    <t xml:space="preserve"> $8,093,563,000 </t>
  </si>
  <si>
    <t xml:space="preserve"> $1,485,558,000 </t>
  </si>
  <si>
    <t xml:space="preserve"> $10,325,494,000 </t>
  </si>
  <si>
    <t xml:space="preserve"> $8,666,624,000 </t>
  </si>
  <si>
    <t xml:space="preserve"> $1,402,573,000 </t>
  </si>
  <si>
    <t>12/31/2016</t>
  </si>
  <si>
    <t xml:space="preserve"> $7,531,780,000 </t>
  </si>
  <si>
    <t xml:space="preserve"> $5,251,228,000 </t>
  </si>
  <si>
    <t xml:space="preserve"> $1,351,314,000 </t>
  </si>
  <si>
    <t>AKAM</t>
  </si>
  <si>
    <t xml:space="preserve"> $1,373,947,000 </t>
  </si>
  <si>
    <t xml:space="preserve"> $529,900,000 </t>
  </si>
  <si>
    <t xml:space="preserve"> $433,448,000 </t>
  </si>
  <si>
    <t xml:space="preserve"> $74,744,000 </t>
  </si>
  <si>
    <t xml:space="preserve"> $20,962,000 </t>
  </si>
  <si>
    <t>Internet Software &amp; Services</t>
  </si>
  <si>
    <t xml:space="preserve"> $1,577,922,000 </t>
  </si>
  <si>
    <t xml:space="preserve"> $511,087,000 </t>
  </si>
  <si>
    <t xml:space="preserve"> $535,598,000 </t>
  </si>
  <si>
    <t xml:space="preserve"> $93,879,000 </t>
  </si>
  <si>
    <t xml:space="preserve"> $21,547,000 </t>
  </si>
  <si>
    <t xml:space="preserve"> $1,963,874,000 </t>
  </si>
  <si>
    <t xml:space="preserve"> $610,943,000 </t>
  </si>
  <si>
    <t xml:space="preserve"> $704,880,000 </t>
  </si>
  <si>
    <t xml:space="preserve"> $125,286,000 </t>
  </si>
  <si>
    <t xml:space="preserve"> $32,057,000 </t>
  </si>
  <si>
    <t xml:space="preserve"> $2,197,448,000 </t>
  </si>
  <si>
    <t xml:space="preserve"> $725,620,000 </t>
  </si>
  <si>
    <t xml:space="preserve"> $829,253,000 </t>
  </si>
  <si>
    <t xml:space="preserve"> $148,591,000 </t>
  </si>
  <si>
    <t xml:space="preserve"> $27,067,000 </t>
  </si>
  <si>
    <t>ALB</t>
  </si>
  <si>
    <t xml:space="preserve"> $2,519,154,000 </t>
  </si>
  <si>
    <t xml:space="preserve"> $1,620,311,000 </t>
  </si>
  <si>
    <t xml:space="preserve"> $308,456,000 </t>
  </si>
  <si>
    <t xml:space="preserve"> $78,919,000 </t>
  </si>
  <si>
    <t>Materials</t>
  </si>
  <si>
    <t>Specialty Chemicals</t>
  </si>
  <si>
    <t xml:space="preserve"> $2,394,270,000 </t>
  </si>
  <si>
    <t xml:space="preserve"> $1,543,799,000 </t>
  </si>
  <si>
    <t xml:space="preserve"> $158,189,000 </t>
  </si>
  <si>
    <t xml:space="preserve"> $82,246,000 </t>
  </si>
  <si>
    <t xml:space="preserve"> $2,445,548,000 </t>
  </si>
  <si>
    <t xml:space="preserve"> $1,674,700,000 </t>
  </si>
  <si>
    <t xml:space="preserve"> $355,135,000 </t>
  </si>
  <si>
    <t xml:space="preserve"> $88,310,000 </t>
  </si>
  <si>
    <t xml:space="preserve"> $3,651,335,000 </t>
  </si>
  <si>
    <t xml:space="preserve"> $2,454,463,000 </t>
  </si>
  <si>
    <t xml:space="preserve"> $512,274,000 </t>
  </si>
  <si>
    <t xml:space="preserve"> $102,871,000 </t>
  </si>
  <si>
    <t>ALK</t>
  </si>
  <si>
    <t xml:space="preserve"> $4,657,000,000 </t>
  </si>
  <si>
    <t xml:space="preserve"> $2,319,000,000 </t>
  </si>
  <si>
    <t xml:space="preserve"> $1,542,000,000 </t>
  </si>
  <si>
    <t xml:space="preserve"> $264,000,000 </t>
  </si>
  <si>
    <t xml:space="preserve"> $5,156,000,000 </t>
  </si>
  <si>
    <t xml:space="preserve"> $2,355,000,000 </t>
  </si>
  <si>
    <t xml:space="preserve"> $1,693,000,000 </t>
  </si>
  <si>
    <t xml:space="preserve"> $270,000,000 </t>
  </si>
  <si>
    <t xml:space="preserve"> $5,368,000,000 </t>
  </si>
  <si>
    <t xml:space="preserve"> $2,325,000,000 </t>
  </si>
  <si>
    <t xml:space="preserve"> $1,817,000,000 </t>
  </si>
  <si>
    <t xml:space="preserve"> $294,000,000 </t>
  </si>
  <si>
    <t xml:space="preserve"> $5,598,000,000 </t>
  </si>
  <si>
    <t xml:space="preserve"> $1,935,000,000 </t>
  </si>
  <si>
    <t xml:space="preserve"> $2,013,000,000 </t>
  </si>
  <si>
    <t xml:space="preserve"> $320,000,000 </t>
  </si>
  <si>
    <t>ALL</t>
  </si>
  <si>
    <t xml:space="preserve"> $33,315,000,000 </t>
  </si>
  <si>
    <t xml:space="preserve"> $21,618,000,000 </t>
  </si>
  <si>
    <t xml:space="preserve"> $8,002,000,000 </t>
  </si>
  <si>
    <t xml:space="preserve"> $34,507,000,000 </t>
  </si>
  <si>
    <t xml:space="preserve"> $19,828,000,000 </t>
  </si>
  <si>
    <t xml:space="preserve"> $1,278,000,000 </t>
  </si>
  <si>
    <t xml:space="preserve"> $8,389,000,000 </t>
  </si>
  <si>
    <t xml:space="preserve"> $35,239,000,000 </t>
  </si>
  <si>
    <t xml:space="preserve"> $21,193,000,000 </t>
  </si>
  <si>
    <t xml:space="preserve"> $919,000,000 </t>
  </si>
  <si>
    <t xml:space="preserve"> $8,476,000,000 </t>
  </si>
  <si>
    <t xml:space="preserve"> $35,653,000,000 </t>
  </si>
  <si>
    <t xml:space="preserve"> $22,837,000,000 </t>
  </si>
  <si>
    <t xml:space="preserve"> $761,000,000 </t>
  </si>
  <si>
    <t xml:space="preserve"> $8,445,000,000 </t>
  </si>
  <si>
    <t>ALLE</t>
  </si>
  <si>
    <t xml:space="preserve"> $2,069,600,000 </t>
  </si>
  <si>
    <t xml:space="preserve"> $1,208,100,000 </t>
  </si>
  <si>
    <t xml:space="preserve"> $483,100,000 </t>
  </si>
  <si>
    <t>Building Products</t>
  </si>
  <si>
    <t xml:space="preserve"> $2,118,300,000 </t>
  </si>
  <si>
    <t xml:space="preserve"> $1,264,600,000 </t>
  </si>
  <si>
    <t xml:space="preserve"> $527,400,000 </t>
  </si>
  <si>
    <t xml:space="preserve"> $2,068,100,000 </t>
  </si>
  <si>
    <t xml:space="preserve"> $1,199,000,000 </t>
  </si>
  <si>
    <t xml:space="preserve"> $510,500,000 </t>
  </si>
  <si>
    <t xml:space="preserve"> $2,238,000,000 </t>
  </si>
  <si>
    <t xml:space="preserve"> $1,252,700,000 </t>
  </si>
  <si>
    <t xml:space="preserve"> $559,800,000 </t>
  </si>
  <si>
    <t>ALXN</t>
  </si>
  <si>
    <t xml:space="preserve"> $1,551,346,000 </t>
  </si>
  <si>
    <t xml:space="preserve"> $177,556,000 </t>
  </si>
  <si>
    <t xml:space="preserve"> $493,726,000 </t>
  </si>
  <si>
    <t xml:space="preserve"> $317,093,000 </t>
  </si>
  <si>
    <t xml:space="preserve"> $417,000 </t>
  </si>
  <si>
    <t>Biotechnology</t>
  </si>
  <si>
    <t xml:space="preserve"> $2,234,000,000 </t>
  </si>
  <si>
    <t xml:space="preserve"> $174,000,000 </t>
  </si>
  <si>
    <t xml:space="preserve"> $650,000,000 </t>
  </si>
  <si>
    <t xml:space="preserve"> $514,000,000 </t>
  </si>
  <si>
    <t xml:space="preserve"> $2,604,000,000 </t>
  </si>
  <si>
    <t xml:space="preserve"> $233,000,000 </t>
  </si>
  <si>
    <t xml:space="preserve"> $927,000,000 </t>
  </si>
  <si>
    <t xml:space="preserve"> $709,000,000 </t>
  </si>
  <si>
    <t xml:space="preserve"> $117,000,000 </t>
  </si>
  <si>
    <t xml:space="preserve"> $3,084,000,000 </t>
  </si>
  <si>
    <t xml:space="preserve"> $258,000,000 </t>
  </si>
  <si>
    <t xml:space="preserve"> $990,000,000 </t>
  </si>
  <si>
    <t xml:space="preserve"> $757,000,000 </t>
  </si>
  <si>
    <t xml:space="preserve"> $322,000,000 </t>
  </si>
  <si>
    <t>AMAT</t>
  </si>
  <si>
    <t>10/27/2013</t>
  </si>
  <si>
    <t xml:space="preserve"> $7,509,000,000 </t>
  </si>
  <si>
    <t xml:space="preserve"> $4,518,000,000 </t>
  </si>
  <si>
    <t xml:space="preserve"> $898,000,000 </t>
  </si>
  <si>
    <t xml:space="preserve"> $1,320,000,000 </t>
  </si>
  <si>
    <t>Semiconductor Equipment</t>
  </si>
  <si>
    <t>10/26/2014</t>
  </si>
  <si>
    <t xml:space="preserve"> $9,072,000,000 </t>
  </si>
  <si>
    <t xml:space="preserve"> $5,229,000,000 </t>
  </si>
  <si>
    <t xml:space="preserve"> $895,000,000 </t>
  </si>
  <si>
    <t xml:space="preserve"> $1,428,000,000 </t>
  </si>
  <si>
    <t>10/25/2015</t>
  </si>
  <si>
    <t xml:space="preserve"> $9,659,000,000 </t>
  </si>
  <si>
    <t xml:space="preserve"> $5,707,000,000 </t>
  </si>
  <si>
    <t xml:space="preserve"> $808,000,000 </t>
  </si>
  <si>
    <t xml:space="preserve"> $1,451,000,000 </t>
  </si>
  <si>
    <t>10/30/2016</t>
  </si>
  <si>
    <t xml:space="preserve"> $10,825,000,000 </t>
  </si>
  <si>
    <t xml:space="preserve"> $6,314,000,000 </t>
  </si>
  <si>
    <t xml:space="preserve"> $819,000,000 </t>
  </si>
  <si>
    <t xml:space="preserve"> $1,540,000,000 </t>
  </si>
  <si>
    <t>AME</t>
  </si>
  <si>
    <t xml:space="preserve"> $3,334,213,000 </t>
  </si>
  <si>
    <t xml:space="preserve"> $2,154,132,000 </t>
  </si>
  <si>
    <t xml:space="preserve"> $380,532,000 </t>
  </si>
  <si>
    <t xml:space="preserve"> $53,677,000 </t>
  </si>
  <si>
    <t>Electrical Components &amp; Equipment</t>
  </si>
  <si>
    <t xml:space="preserve"> $3,594,136,000 </t>
  </si>
  <si>
    <t xml:space="preserve"> $2,323,642,000 </t>
  </si>
  <si>
    <t xml:space="preserve"> $398,177,000 </t>
  </si>
  <si>
    <t xml:space="preserve"> $57,238,000 </t>
  </si>
  <si>
    <t xml:space="preserve"> $4,021,964,000 </t>
  </si>
  <si>
    <t xml:space="preserve"> $2,597,017,000 </t>
  </si>
  <si>
    <t xml:space="preserve"> $462,637,000 </t>
  </si>
  <si>
    <t xml:space="preserve"> $63,724,000 </t>
  </si>
  <si>
    <t xml:space="preserve"> $3,974,295,000 </t>
  </si>
  <si>
    <t xml:space="preserve"> $2,549,280,000 </t>
  </si>
  <si>
    <t xml:space="preserve"> $448,592,000 </t>
  </si>
  <si>
    <t xml:space="preserve"> $68,707,000 </t>
  </si>
  <si>
    <t>AMGN</t>
  </si>
  <si>
    <t xml:space="preserve"> $18,676,000,000 </t>
  </si>
  <si>
    <t xml:space="preserve"> $3,346,000,000 </t>
  </si>
  <si>
    <t xml:space="preserve"> $5,380,000,000 </t>
  </si>
  <si>
    <t xml:space="preserve"> $4,083,000,000 </t>
  </si>
  <si>
    <t xml:space="preserve"> $20,063,000,000 </t>
  </si>
  <si>
    <t xml:space="preserve"> $4,422,000,000 </t>
  </si>
  <si>
    <t xml:space="preserve"> $5,153,000,000 </t>
  </si>
  <si>
    <t xml:space="preserve"> $4,297,000,000 </t>
  </si>
  <si>
    <t xml:space="preserve"> $21,662,000,000 </t>
  </si>
  <si>
    <t xml:space="preserve"> $4,227,000,000 </t>
  </si>
  <si>
    <t xml:space="preserve"> $4,895,000,000 </t>
  </si>
  <si>
    <t xml:space="preserve"> $4,070,000,000 </t>
  </si>
  <si>
    <t xml:space="preserve"> $22,991,000,000 </t>
  </si>
  <si>
    <t xml:space="preserve"> $4,162,000,000 </t>
  </si>
  <si>
    <t xml:space="preserve"> $5,195,000,000 </t>
  </si>
  <si>
    <t xml:space="preserve"> $3,840,000,000 </t>
  </si>
  <si>
    <t>AMP</t>
  </si>
  <si>
    <t xml:space="preserve"> $10,259,000,000 </t>
  </si>
  <si>
    <t xml:space="preserve"> $1,899,000,000 </t>
  </si>
  <si>
    <t xml:space="preserve"> $3,927,000,000 </t>
  </si>
  <si>
    <t xml:space="preserve"> $2,877,000,000 </t>
  </si>
  <si>
    <t>Asset Management &amp; Custody Banks</t>
  </si>
  <si>
    <t xml:space="preserve"> $11,230,000,000 </t>
  </si>
  <si>
    <t xml:space="preserve"> $1,954,000,000 </t>
  </si>
  <si>
    <t xml:space="preserve"> $3,862,000,000 </t>
  </si>
  <si>
    <t xml:space="preserve"> $3,132,000,000 </t>
  </si>
  <si>
    <t xml:space="preserve"> $12,296,000,000 </t>
  </si>
  <si>
    <t xml:space="preserve"> $1,982,000,000 </t>
  </si>
  <si>
    <t xml:space="preserve"> $3,808,000,000 </t>
  </si>
  <si>
    <t xml:space="preserve"> $3,603,000,000 </t>
  </si>
  <si>
    <t xml:space="preserve"> $12,200,000,000 </t>
  </si>
  <si>
    <t xml:space="preserve"> $2,261,000,000 </t>
  </si>
  <si>
    <t xml:space="preserve"> $3,750,000,000 </t>
  </si>
  <si>
    <t xml:space="preserve"> $3,630,000,000 </t>
  </si>
  <si>
    <t>AMT</t>
  </si>
  <si>
    <t xml:space="preserve"> $2,875,960,000 </t>
  </si>
  <si>
    <t xml:space="preserve"> $722,479,000 </t>
  </si>
  <si>
    <t xml:space="preserve"> $389,486,000 </t>
  </si>
  <si>
    <t xml:space="preserve"> $644,276,000 </t>
  </si>
  <si>
    <t>Specialized REITs</t>
  </si>
  <si>
    <t xml:space="preserve"> $3,361,407,000 </t>
  </si>
  <si>
    <t xml:space="preserve"> $859,873,000 </t>
  </si>
  <si>
    <t xml:space="preserve"> $487,084,000 </t>
  </si>
  <si>
    <t xml:space="preserve"> $800,145,000 </t>
  </si>
  <si>
    <t xml:space="preserve"> $4,100,048,000 </t>
  </si>
  <si>
    <t xml:space="preserve"> $1,094,265,000 </t>
  </si>
  <si>
    <t xml:space="preserve"> $515,059,000 </t>
  </si>
  <si>
    <t xml:space="preserve"> $1,003,802,000 </t>
  </si>
  <si>
    <t xml:space="preserve"> $4,771,516,000 </t>
  </si>
  <si>
    <t xml:space="preserve"> $1,308,868,000 </t>
  </si>
  <si>
    <t xml:space="preserve"> $564,531,000 </t>
  </si>
  <si>
    <t xml:space="preserve"> $1,285,328,000 </t>
  </si>
  <si>
    <t>AMZN</t>
  </si>
  <si>
    <t xml:space="preserve"> $74,452,000,000 </t>
  </si>
  <si>
    <t xml:space="preserve"> $54,181,000,000 </t>
  </si>
  <si>
    <t xml:space="preserve"> $19,526,000,000 </t>
  </si>
  <si>
    <t>Internet &amp; Direct Marketing Retail</t>
  </si>
  <si>
    <t xml:space="preserve"> $88,988,000,000 </t>
  </si>
  <si>
    <t xml:space="preserve"> $62,752,000,000 </t>
  </si>
  <si>
    <t xml:space="preserve"> $26,058,000,000 </t>
  </si>
  <si>
    <t xml:space="preserve"> $107,006,000,000 </t>
  </si>
  <si>
    <t xml:space="preserve"> $71,651,000,000 </t>
  </si>
  <si>
    <t xml:space="preserve"> $33,122,000,000 </t>
  </si>
  <si>
    <t xml:space="preserve"> $135,987,000,000 </t>
  </si>
  <si>
    <t xml:space="preserve"> $88,265,000,000 </t>
  </si>
  <si>
    <t xml:space="preserve"> $43,536,000,000 </t>
  </si>
  <si>
    <t>AN</t>
  </si>
  <si>
    <t xml:space="preserve"> $17,517,600,000 </t>
  </si>
  <si>
    <t xml:space="preserve"> $14,757,700,000 </t>
  </si>
  <si>
    <t xml:space="preserve"> $1,924,300,000 </t>
  </si>
  <si>
    <t xml:space="preserve"> $95,300,000 </t>
  </si>
  <si>
    <t>Specialty Stores</t>
  </si>
  <si>
    <t xml:space="preserve"> $19,108,800,000 </t>
  </si>
  <si>
    <t xml:space="preserve"> $16,120,100,000 </t>
  </si>
  <si>
    <t xml:space="preserve"> $2,061,000,000 </t>
  </si>
  <si>
    <t xml:space="preserve"> $106,900,000 </t>
  </si>
  <si>
    <t xml:space="preserve"> $20,862,000,000 </t>
  </si>
  <si>
    <t xml:space="preserve"> $17,600,500,000 </t>
  </si>
  <si>
    <t xml:space="preserve"> $2,245,600,000 </t>
  </si>
  <si>
    <t xml:space="preserve"> $127,400,000 </t>
  </si>
  <si>
    <t xml:space="preserve"> $21,609,000,000 </t>
  </si>
  <si>
    <t xml:space="preserve"> $18,295,800,000 </t>
  </si>
  <si>
    <t xml:space="preserve"> $2,280,300,000 </t>
  </si>
  <si>
    <t xml:space="preserve"> $143,400,000 </t>
  </si>
  <si>
    <t>ANTM</t>
  </si>
  <si>
    <t xml:space="preserve"> $61,497,200,000 </t>
  </si>
  <si>
    <t xml:space="preserve"> $48,213,600,000 </t>
  </si>
  <si>
    <t xml:space="preserve"> $8,680,500,000 </t>
  </si>
  <si>
    <t>Managed Health Care</t>
  </si>
  <si>
    <t xml:space="preserve"> $71,023,500,000 </t>
  </si>
  <si>
    <t xml:space="preserve"> $56,237,100,000 </t>
  </si>
  <si>
    <t xml:space="preserve"> $9,952,900,000 </t>
  </si>
  <si>
    <t xml:space="preserve"> $245,300,000 </t>
  </si>
  <si>
    <t xml:space="preserve"> $73,874,100,000 </t>
  </si>
  <si>
    <t xml:space="preserve"> $56,854,900,000 </t>
  </si>
  <si>
    <t xml:space="preserve"> $11,748,400,000 </t>
  </si>
  <si>
    <t xml:space="preserve"> $220,900,000 </t>
  </si>
  <si>
    <t xml:space="preserve"> $79,156,500,000 </t>
  </si>
  <si>
    <t xml:space="preserve"> $61,116,900,000 </t>
  </si>
  <si>
    <t xml:space="preserve"> $12,534,800,000 </t>
  </si>
  <si>
    <t xml:space="preserve"> $230,100,000 </t>
  </si>
  <si>
    <t>APA</t>
  </si>
  <si>
    <t xml:space="preserve"> $16,428,000,000 </t>
  </si>
  <si>
    <t xml:space="preserve"> $3,079,000,000 </t>
  </si>
  <si>
    <t xml:space="preserve"> $1,333,000,000 </t>
  </si>
  <si>
    <t xml:space="preserve"> $6,881,000,000 </t>
  </si>
  <si>
    <t>Energy</t>
  </si>
  <si>
    <t>Oil &amp; Gas Exploration &amp; Production</t>
  </si>
  <si>
    <t xml:space="preserve"> $14,771,000,000 </t>
  </si>
  <si>
    <t xml:space="preserve"> $2,938,000,000 </t>
  </si>
  <si>
    <t xml:space="preserve"> $1,286,000,000 </t>
  </si>
  <si>
    <t xml:space="preserve"> $5,866,000,000 </t>
  </si>
  <si>
    <t xml:space="preserve"> $12,691,000,000 </t>
  </si>
  <si>
    <t xml:space="preserve"> $2,511,000,000 </t>
  </si>
  <si>
    <t xml:space="preserve"> $1,095,000,000 </t>
  </si>
  <si>
    <t xml:space="preserve"> $9,720,000,000 </t>
  </si>
  <si>
    <t xml:space="preserve"> $6,383,000,000 </t>
  </si>
  <si>
    <t xml:space="preserve"> $2,065,000,000 </t>
  </si>
  <si>
    <t xml:space="preserve"> $791,000,000 </t>
  </si>
  <si>
    <t xml:space="preserve"> $29,372,000,000 </t>
  </si>
  <si>
    <t>APC</t>
  </si>
  <si>
    <t xml:space="preserve"> $14,581,000,000 </t>
  </si>
  <si>
    <t xml:space="preserve"> $2,942,000,000 </t>
  </si>
  <si>
    <t xml:space="preserve"> $2,256,000,000 </t>
  </si>
  <si>
    <t xml:space="preserve"> $18,470,000,000 </t>
  </si>
  <si>
    <t xml:space="preserve"> $3,317,000,000 </t>
  </si>
  <si>
    <t xml:space="preserve"> $2,725,000,000 </t>
  </si>
  <si>
    <t xml:space="preserve"> $4,550,000,000 </t>
  </si>
  <si>
    <t xml:space="preserve"> $8,698,000,000 </t>
  </si>
  <si>
    <t xml:space="preserve"> $3,185,000,000 </t>
  </si>
  <si>
    <t xml:space="preserve"> $2,000,000,000 </t>
  </si>
  <si>
    <t xml:space="preserve"> $4,603,000,000 </t>
  </si>
  <si>
    <t xml:space="preserve"> $7,869,000,000 </t>
  </si>
  <si>
    <t xml:space="preserve"> $2,900,000,000 </t>
  </si>
  <si>
    <t xml:space="preserve"> $2,094,000,000 </t>
  </si>
  <si>
    <t xml:space="preserve"> $4,301,000,000 </t>
  </si>
  <si>
    <t>APD</t>
  </si>
  <si>
    <t xml:space="preserve"> $10,180,400,000 </t>
  </si>
  <si>
    <t xml:space="preserve"> $7,472,100,000 </t>
  </si>
  <si>
    <t xml:space="preserve"> $1,018,600,000 </t>
  </si>
  <si>
    <t xml:space="preserve"> $133,700,000 </t>
  </si>
  <si>
    <t>Industrial Gases</t>
  </si>
  <si>
    <t xml:space="preserve"> $10,439,000,000 </t>
  </si>
  <si>
    <t xml:space="preserve"> $7,629,900,000 </t>
  </si>
  <si>
    <t xml:space="preserve"> $1,007,400,000 </t>
  </si>
  <si>
    <t xml:space="preserve"> $139,800,000 </t>
  </si>
  <si>
    <t xml:space="preserve"> $9,894,900,000 </t>
  </si>
  <si>
    <t xml:space="preserve"> $6,939,000,000 </t>
  </si>
  <si>
    <t xml:space="preserve"> $895,300,000 </t>
  </si>
  <si>
    <t xml:space="preserve"> $137,100,000 </t>
  </si>
  <si>
    <t xml:space="preserve"> $9,524,400,000 </t>
  </si>
  <si>
    <t xml:space="preserve"> $6,402,700,000 </t>
  </si>
  <si>
    <t xml:space="preserve"> $797,600,000 </t>
  </si>
  <si>
    <t xml:space="preserve"> $132,000,000 </t>
  </si>
  <si>
    <t>APH</t>
  </si>
  <si>
    <t xml:space="preserve"> $4,292,100,000 </t>
  </si>
  <si>
    <t xml:space="preserve"> $2,948,900,000 </t>
  </si>
  <si>
    <t xml:space="preserve"> $512,900,000 </t>
  </si>
  <si>
    <t>Electronic Components</t>
  </si>
  <si>
    <t xml:space="preserve"> $4,614,700,000 </t>
  </si>
  <si>
    <t xml:space="preserve"> $3,163,900,000 </t>
  </si>
  <si>
    <t xml:space="preserve"> $548,000,000 </t>
  </si>
  <si>
    <t xml:space="preserve"> $5,345,500,000 </t>
  </si>
  <si>
    <t xml:space="preserve"> $3,651,700,000 </t>
  </si>
  <si>
    <t xml:space="preserve"> $645,100,000 </t>
  </si>
  <si>
    <t xml:space="preserve"> $5,568,700,000 </t>
  </si>
  <si>
    <t xml:space="preserve"> $3,789,200,000 </t>
  </si>
  <si>
    <t xml:space="preserve"> $669,100,000 </t>
  </si>
  <si>
    <t>ARNC</t>
  </si>
  <si>
    <t xml:space="preserve"> $23,700,000,000 </t>
  </si>
  <si>
    <t xml:space="preserve"> $20,401,000,000 </t>
  </si>
  <si>
    <t xml:space="preserve"> $997,000,000 </t>
  </si>
  <si>
    <t xml:space="preserve"> $197,000,000 </t>
  </si>
  <si>
    <t xml:space="preserve"> $1,460,000,000 </t>
  </si>
  <si>
    <t>Aerospace &amp; Defense</t>
  </si>
  <si>
    <t xml:space="preserve"> $23,032,000,000 </t>
  </si>
  <si>
    <t xml:space="preserve"> $19,286,000,000 </t>
  </si>
  <si>
    <t xml:space="preserve"> $1,008,000,000 </t>
  </si>
  <si>
    <t xml:space="preserve"> $192,000,000 </t>
  </si>
  <si>
    <t xml:space="preserve"> $1,421,000,000 </t>
  </si>
  <si>
    <t xml:space="preserve"> $23,906,000,000 </t>
  </si>
  <si>
    <t xml:space="preserve"> $19,137,000,000 </t>
  </si>
  <si>
    <t xml:space="preserve"> $995,000,000 </t>
  </si>
  <si>
    <t xml:space="preserve"> $218,000,000 </t>
  </si>
  <si>
    <t xml:space="preserve"> $22,534,000,000 </t>
  </si>
  <si>
    <t xml:space="preserve"> $18,069,000,000 </t>
  </si>
  <si>
    <t xml:space="preserve"> $979,000,000 </t>
  </si>
  <si>
    <t xml:space="preserve"> $238,000,000 </t>
  </si>
  <si>
    <t xml:space="preserve"> $1,280,000,000 </t>
  </si>
  <si>
    <t>ATVI</t>
  </si>
  <si>
    <t xml:space="preserve"> $4,856,000,000 </t>
  </si>
  <si>
    <t xml:space="preserve"> $1,662,000,000 </t>
  </si>
  <si>
    <t xml:space="preserve"> $1,139,000,000 </t>
  </si>
  <si>
    <t xml:space="preserve"> $604,000,000 </t>
  </si>
  <si>
    <t>Home Entertainment Software</t>
  </si>
  <si>
    <t xml:space="preserve"> $4,583,000,000 </t>
  </si>
  <si>
    <t xml:space="preserve"> $1,531,000,000 </t>
  </si>
  <si>
    <t xml:space="preserve"> $1,096,000,000 </t>
  </si>
  <si>
    <t xml:space="preserve"> $584,000,000 </t>
  </si>
  <si>
    <t xml:space="preserve"> $4,408,000,000 </t>
  </si>
  <si>
    <t xml:space="preserve"> $1,525,000,000 </t>
  </si>
  <si>
    <t xml:space="preserve"> $1,129,000,000 </t>
  </si>
  <si>
    <t xml:space="preserve"> $571,000,000 </t>
  </si>
  <si>
    <t xml:space="preserve"> $4,664,000,000 </t>
  </si>
  <si>
    <t xml:space="preserve"> $1,585,000,000 </t>
  </si>
  <si>
    <t xml:space="preserve"> $1,114,000,000 </t>
  </si>
  <si>
    <t xml:space="preserve"> $646,000,000 </t>
  </si>
  <si>
    <t>AVGO</t>
  </si>
  <si>
    <t>11/1/2015</t>
  </si>
  <si>
    <t xml:space="preserve"> $6,824,000,000 </t>
  </si>
  <si>
    <t xml:space="preserve"> $3,271,000,000 </t>
  </si>
  <si>
    <t xml:space="preserve"> $486,000,000 </t>
  </si>
  <si>
    <t xml:space="preserve"> $1,049,000,000 </t>
  </si>
  <si>
    <t xml:space="preserve"> $249,000,000 </t>
  </si>
  <si>
    <t xml:space="preserve"> $13,240,000,000 </t>
  </si>
  <si>
    <t xml:space="preserve"> $7,300,000,000 </t>
  </si>
  <si>
    <t xml:space="preserve"> $806,000,000 </t>
  </si>
  <si>
    <t xml:space="preserve"> $2,674,000,000 </t>
  </si>
  <si>
    <t xml:space="preserve"> $1,873,000,000 </t>
  </si>
  <si>
    <t>AVY</t>
  </si>
  <si>
    <t xml:space="preserve"> $5,863,500,000 </t>
  </si>
  <si>
    <t xml:space="preserve"> $4,335,300,000 </t>
  </si>
  <si>
    <t xml:space="preserve"> $1,148,900,000 </t>
  </si>
  <si>
    <t>Paper Packaging</t>
  </si>
  <si>
    <t xml:space="preserve"> $6,140,000,000 </t>
  </si>
  <si>
    <t xml:space="preserve"> $4,502,300,000 </t>
  </si>
  <si>
    <t xml:space="preserve"> $1,174,200,000 </t>
  </si>
  <si>
    <t xml:space="preserve"> $6,330,300,000 </t>
  </si>
  <si>
    <t xml:space="preserve"> $4,679,100,000 </t>
  </si>
  <si>
    <t xml:space="preserve"> $1,158,900,000 </t>
  </si>
  <si>
    <t xml:space="preserve"> $5,966,900,000 </t>
  </si>
  <si>
    <t xml:space="preserve"> $4,321,100,000 </t>
  </si>
  <si>
    <t xml:space="preserve"> $1,108,100,000 </t>
  </si>
  <si>
    <t>AWK</t>
  </si>
  <si>
    <t xml:space="preserve"> $2,853,926,000 </t>
  </si>
  <si>
    <t xml:space="preserve"> $1,329,500,000 </t>
  </si>
  <si>
    <t xml:space="preserve"> $220,758,000 </t>
  </si>
  <si>
    <t xml:space="preserve"> $380,402,000 </t>
  </si>
  <si>
    <t>Water Utilities</t>
  </si>
  <si>
    <t xml:space="preserve"> $2,879,000,000 </t>
  </si>
  <si>
    <t xml:space="preserve"> $1,289,000,000 </t>
  </si>
  <si>
    <t xml:space="preserve"> $234,000,000 </t>
  </si>
  <si>
    <t xml:space="preserve"> $407,000,000 </t>
  </si>
  <si>
    <t xml:space="preserve"> $3,011,000,000 </t>
  </si>
  <si>
    <t xml:space="preserve"> $1,350,000,000 </t>
  </si>
  <si>
    <t xml:space="preserve"> $236,000,000 </t>
  </si>
  <si>
    <t xml:space="preserve"> $424,000,000 </t>
  </si>
  <si>
    <t xml:space="preserve"> $3,159,000,000 </t>
  </si>
  <si>
    <t xml:space="preserve"> $1,404,000,000 </t>
  </si>
  <si>
    <t xml:space="preserve"> $243,000,000 </t>
  </si>
  <si>
    <t xml:space="preserve"> $440,000,000 </t>
  </si>
  <si>
    <t>AXP</t>
  </si>
  <si>
    <t xml:space="preserve"> $33,781,000,000 </t>
  </si>
  <si>
    <t xml:space="preserve"> $480,000,000 </t>
  </si>
  <si>
    <t xml:space="preserve"> $23,392,000,000 </t>
  </si>
  <si>
    <t xml:space="preserve"> $1,712,000,000 </t>
  </si>
  <si>
    <t>Consumer Finance</t>
  </si>
  <si>
    <t xml:space="preserve"> $34,828,000,000 </t>
  </si>
  <si>
    <t xml:space="preserve"> $442,000,000 </t>
  </si>
  <si>
    <t xml:space="preserve"> $23,150,000,000 </t>
  </si>
  <si>
    <t xml:space="preserve"> $1,832,000,000 </t>
  </si>
  <si>
    <t xml:space="preserve"> $35,895,000,000 </t>
  </si>
  <si>
    <t xml:space="preserve"> $373,000,000 </t>
  </si>
  <si>
    <t xml:space="preserve"> $23,153,000,000 </t>
  </si>
  <si>
    <t xml:space="preserve"> $2,044,000,000 </t>
  </si>
  <si>
    <t xml:space="preserve"> $34,441,000,000 </t>
  </si>
  <si>
    <t xml:space="preserve"> $475,000,000 </t>
  </si>
  <si>
    <t xml:space="preserve"> $22,892,000,000 </t>
  </si>
  <si>
    <t xml:space="preserve"> $1,988,000,000 </t>
  </si>
  <si>
    <t>AYI</t>
  </si>
  <si>
    <t>8/31/2013</t>
  </si>
  <si>
    <t xml:space="preserve"> $2,089,100,000 </t>
  </si>
  <si>
    <t xml:space="preserve"> $1,251,500,000 </t>
  </si>
  <si>
    <t xml:space="preserve"> $607,600,000 </t>
  </si>
  <si>
    <t>8/31/2014</t>
  </si>
  <si>
    <t xml:space="preserve"> $2,393,500,000 </t>
  </si>
  <si>
    <t xml:space="preserve"> $1,414,300,000 </t>
  </si>
  <si>
    <t xml:space="preserve"> $680,300,000 </t>
  </si>
  <si>
    <t>8/31/2015</t>
  </si>
  <si>
    <t xml:space="preserve"> $2,706,700,000 </t>
  </si>
  <si>
    <t xml:space="preserve"> $1,561,100,000 </t>
  </si>
  <si>
    <t xml:space="preserve"> $756,900,000 </t>
  </si>
  <si>
    <t>8/31/2016</t>
  </si>
  <si>
    <t xml:space="preserve"> $3,291,300,000 </t>
  </si>
  <si>
    <t xml:space="preserve"> $1,855,100,000 </t>
  </si>
  <si>
    <t xml:space="preserve"> $946,000,000 </t>
  </si>
  <si>
    <t>AZO</t>
  </si>
  <si>
    <t xml:space="preserve"> $9,147,530,000 </t>
  </si>
  <si>
    <t xml:space="preserve"> $4,406,595,000 </t>
  </si>
  <si>
    <t xml:space="preserve"> $2,967,837,000 </t>
  </si>
  <si>
    <t>8/30/2014</t>
  </si>
  <si>
    <t xml:space="preserve"> $9,475,313,000 </t>
  </si>
  <si>
    <t xml:space="preserve"> $4,540,406,000 </t>
  </si>
  <si>
    <t xml:space="preserve"> $3,104,684,000 </t>
  </si>
  <si>
    <t>8/29/2015</t>
  </si>
  <si>
    <t xml:space="preserve"> $10,187,340,000 </t>
  </si>
  <si>
    <t xml:space="preserve"> $4,860,309,000 </t>
  </si>
  <si>
    <t xml:space="preserve"> $3,373,980,000 </t>
  </si>
  <si>
    <t>8/27/2016</t>
  </si>
  <si>
    <t xml:space="preserve"> $10,635,676,000 </t>
  </si>
  <si>
    <t xml:space="preserve"> $5,026,940,000 </t>
  </si>
  <si>
    <t xml:space="preserve"> $3,548,341,000 </t>
  </si>
  <si>
    <t>BA</t>
  </si>
  <si>
    <t xml:space="preserve"> $86,623,000,000 </t>
  </si>
  <si>
    <t xml:space="preserve"> $73,268,000,000 </t>
  </si>
  <si>
    <t xml:space="preserve"> $3,742,000,000 </t>
  </si>
  <si>
    <t xml:space="preserve"> $3,071,000,000 </t>
  </si>
  <si>
    <t xml:space="preserve"> $90,762,000,000 </t>
  </si>
  <si>
    <t xml:space="preserve"> $76,752,000,000 </t>
  </si>
  <si>
    <t xml:space="preserve"> $3,480,000,000 </t>
  </si>
  <si>
    <t xml:space="preserve"> $3,047,000,000 </t>
  </si>
  <si>
    <t xml:space="preserve"> $96,114,000,000 </t>
  </si>
  <si>
    <t xml:space="preserve"> $82,088,000,000 </t>
  </si>
  <si>
    <t xml:space="preserve"> $3,251,000,000 </t>
  </si>
  <si>
    <t xml:space="preserve"> $3,331,000,000 </t>
  </si>
  <si>
    <t xml:space="preserve"> $94,571,000,000 </t>
  </si>
  <si>
    <t xml:space="preserve"> $80,790,000,000 </t>
  </si>
  <si>
    <t xml:space="preserve"> $3,313,000,000 </t>
  </si>
  <si>
    <t xml:space="preserve"> $4,627,000,000 </t>
  </si>
  <si>
    <t>BAC</t>
  </si>
  <si>
    <t xml:space="preserve"> $100,078,000,000 </t>
  </si>
  <si>
    <t xml:space="preserve"> $3,753,000,000 </t>
  </si>
  <si>
    <t xml:space="preserve"> $70,829,000,000 </t>
  </si>
  <si>
    <t xml:space="preserve"> $9,433,000,000 </t>
  </si>
  <si>
    <t>Banks</t>
  </si>
  <si>
    <t xml:space="preserve"> $101,697,000,000 </t>
  </si>
  <si>
    <t xml:space="preserve"> $3,034,000,000 </t>
  </si>
  <si>
    <t xml:space="preserve"> $68,128,000,000 </t>
  </si>
  <si>
    <t xml:space="preserve"> $4,642,000,000 </t>
  </si>
  <si>
    <t xml:space="preserve"> $95,181,000,000 </t>
  </si>
  <si>
    <t xml:space="preserve"> $2,656,000,000 </t>
  </si>
  <si>
    <t xml:space="preserve"> $74,181,000,000 </t>
  </si>
  <si>
    <t xml:space="preserve"> $3,211,000,000 </t>
  </si>
  <si>
    <t xml:space="preserve"> $93,056,000,000 </t>
  </si>
  <si>
    <t xml:space="preserve"> $2,204,000,000 </t>
  </si>
  <si>
    <t xml:space="preserve"> $56,358,000,000 </t>
  </si>
  <si>
    <t xml:space="preserve"> $3,995,000,000 </t>
  </si>
  <si>
    <t>BAX</t>
  </si>
  <si>
    <t xml:space="preserve"> $13,936,000,000 </t>
  </si>
  <si>
    <t xml:space="preserve"> $6,802,000,000 </t>
  </si>
  <si>
    <t xml:space="preserve"> $3,283,000,000 </t>
  </si>
  <si>
    <t xml:space="preserve"> $1,081,000,000 </t>
  </si>
  <si>
    <t xml:space="preserve"> $9,413,000,000 </t>
  </si>
  <si>
    <t xml:space="preserve"> $5,251,000,000 </t>
  </si>
  <si>
    <t xml:space="preserve"> $582,000,000 </t>
  </si>
  <si>
    <t xml:space="preserve"> $10,719,000,000 </t>
  </si>
  <si>
    <t xml:space="preserve"> $6,138,000,000 </t>
  </si>
  <si>
    <t xml:space="preserve"> $3,315,000,000 </t>
  </si>
  <si>
    <t xml:space="preserve"> $610,000,000 </t>
  </si>
  <si>
    <t xml:space="preserve"> $9,968,000,000 </t>
  </si>
  <si>
    <t xml:space="preserve"> $5,822,000,000 </t>
  </si>
  <si>
    <t xml:space="preserve"> $3,094,000,000 </t>
  </si>
  <si>
    <t xml:space="preserve"> $603,000,000 </t>
  </si>
  <si>
    <t>BBBY</t>
  </si>
  <si>
    <t>3/2/2013</t>
  </si>
  <si>
    <t xml:space="preserve"> $10,914,585,000 </t>
  </si>
  <si>
    <t xml:space="preserve"> $6,525,830,000 </t>
  </si>
  <si>
    <t xml:space="preserve"> $2,750,537,000 </t>
  </si>
  <si>
    <t>3/1/2014</t>
  </si>
  <si>
    <t xml:space="preserve"> $11,503,963,000 </t>
  </si>
  <si>
    <t xml:space="preserve"> $6,938,381,000 </t>
  </si>
  <si>
    <t xml:space="preserve"> $2,950,995,000 </t>
  </si>
  <si>
    <t>2/28/2015</t>
  </si>
  <si>
    <t xml:space="preserve"> $11,881,176,000 </t>
  </si>
  <si>
    <t xml:space="preserve"> $7,261,397,000 </t>
  </si>
  <si>
    <t xml:space="preserve"> $3,065,486,000 </t>
  </si>
  <si>
    <t>2/27/2016</t>
  </si>
  <si>
    <t xml:space="preserve"> $12,103,887,000 </t>
  </si>
  <si>
    <t xml:space="preserve"> $7,483,577,000 </t>
  </si>
  <si>
    <t xml:space="preserve"> $3,205,407,000 </t>
  </si>
  <si>
    <t>BBT</t>
  </si>
  <si>
    <t xml:space="preserve"> $10,737,000,000 </t>
  </si>
  <si>
    <t xml:space="preserve"> $429,000,000 </t>
  </si>
  <si>
    <t xml:space="preserve"> $5,650,000,000 </t>
  </si>
  <si>
    <t xml:space="preserve"> $1,167,000,000 </t>
  </si>
  <si>
    <t xml:space="preserve"> $10,543,000,000 </t>
  </si>
  <si>
    <t xml:space="preserve"> $301,000,000 </t>
  </si>
  <si>
    <t xml:space="preserve"> $5,625,000,000 </t>
  </si>
  <si>
    <t xml:space="preserve"> $698,000,000 </t>
  </si>
  <si>
    <t xml:space="preserve"> $9,998,000,000 </t>
  </si>
  <si>
    <t xml:space="preserve"> $239,000,000 </t>
  </si>
  <si>
    <t xml:space="preserve"> $5,715,000,000 </t>
  </si>
  <si>
    <t xml:space="preserve"> $342,000,000 </t>
  </si>
  <si>
    <t xml:space="preserve"> $10,346,000,000 </t>
  </si>
  <si>
    <t xml:space="preserve"> $5,996,000,000 </t>
  </si>
  <si>
    <t xml:space="preserve"> $533,000,000 </t>
  </si>
  <si>
    <t>BBY</t>
  </si>
  <si>
    <t>3/3/2012</t>
  </si>
  <si>
    <t xml:space="preserve"> $45,457,000,000 </t>
  </si>
  <si>
    <t xml:space="preserve"> $34,473,000,000 </t>
  </si>
  <si>
    <t xml:space="preserve"> $8,755,000,000 </t>
  </si>
  <si>
    <t>Computer &amp; Electronics Retail</t>
  </si>
  <si>
    <t>2/1/2014</t>
  </si>
  <si>
    <t xml:space="preserve"> $40,611,000,000 </t>
  </si>
  <si>
    <t xml:space="preserve"> $31,212,000,000 </t>
  </si>
  <si>
    <t xml:space="preserve"> $8,106,000,000 </t>
  </si>
  <si>
    <t xml:space="preserve"> $40,339,000,000 </t>
  </si>
  <si>
    <t xml:space="preserve"> $31,292,000,000 </t>
  </si>
  <si>
    <t xml:space="preserve"> $7,592,000,000 </t>
  </si>
  <si>
    <t>1/30/2016</t>
  </si>
  <si>
    <t xml:space="preserve"> $39,528,000,000 </t>
  </si>
  <si>
    <t xml:space="preserve"> $30,337,000,000 </t>
  </si>
  <si>
    <t xml:space="preserve"> $7,618,000,000 </t>
  </si>
  <si>
    <t>BCR</t>
  </si>
  <si>
    <t xml:space="preserve"> $3,049,500,000 </t>
  </si>
  <si>
    <t xml:space="preserve"> $1,194,400,000 </t>
  </si>
  <si>
    <t xml:space="preserve"> $920,300,000 </t>
  </si>
  <si>
    <t xml:space="preserve"> $295,700,000 </t>
  </si>
  <si>
    <t xml:space="preserve"> $3,323,600,000 </t>
  </si>
  <si>
    <t xml:space="preserve"> $1,258,600,000 </t>
  </si>
  <si>
    <t xml:space="preserve"> $981,500,000 </t>
  </si>
  <si>
    <t xml:space="preserve"> $302,000,000 </t>
  </si>
  <si>
    <t xml:space="preserve"> $3,416,000,000 </t>
  </si>
  <si>
    <t xml:space="preserve"> $1,301,200,000 </t>
  </si>
  <si>
    <t xml:space="preserve"> $1,012,100,000 </t>
  </si>
  <si>
    <t xml:space="preserve"> $259,200,000 </t>
  </si>
  <si>
    <t xml:space="preserve"> $3,714,000,000 </t>
  </si>
  <si>
    <t xml:space="preserve"> $1,371,700,000 </t>
  </si>
  <si>
    <t xml:space="preserve"> $1,101,900,000 </t>
  </si>
  <si>
    <t xml:space="preserve"> $292,800,000 </t>
  </si>
  <si>
    <t>BDX</t>
  </si>
  <si>
    <t xml:space="preserve"> $8,054,000,000 </t>
  </si>
  <si>
    <t xml:space="preserve"> $3,883,000,000 </t>
  </si>
  <si>
    <t xml:space="preserve"> $2,422,000,000 </t>
  </si>
  <si>
    <t xml:space="preserve"> $494,000,000 </t>
  </si>
  <si>
    <t xml:space="preserve"> $8,446,000,000 </t>
  </si>
  <si>
    <t xml:space="preserve"> $4,145,000,000 </t>
  </si>
  <si>
    <t xml:space="preserve"> $2,145,000,000 </t>
  </si>
  <si>
    <t xml:space="preserve"> $550,000,000 </t>
  </si>
  <si>
    <t xml:space="preserve"> $10,282,000,000 </t>
  </si>
  <si>
    <t xml:space="preserve"> $5,587,000,000 </t>
  </si>
  <si>
    <t xml:space="preserve"> $2,563,000,000 </t>
  </si>
  <si>
    <t xml:space="preserve"> $632,000,000 </t>
  </si>
  <si>
    <t xml:space="preserve"> $12,483,000,000 </t>
  </si>
  <si>
    <t xml:space="preserve"> $6,492,000,000 </t>
  </si>
  <si>
    <t xml:space="preserve"> $3,005,000,000 </t>
  </si>
  <si>
    <t xml:space="preserve"> $828,000,000 </t>
  </si>
  <si>
    <t>BHI</t>
  </si>
  <si>
    <t xml:space="preserve"> $22,364,000,000 </t>
  </si>
  <si>
    <t xml:space="preserve"> $18,553,000,000 </t>
  </si>
  <si>
    <t xml:space="preserve"> $1,306,000,000 </t>
  </si>
  <si>
    <t xml:space="preserve"> $556,000,000 </t>
  </si>
  <si>
    <t>Oil &amp; Gas Equipment &amp; Services</t>
  </si>
  <si>
    <t xml:space="preserve"> $24,551,000,000 </t>
  </si>
  <si>
    <t xml:space="preserve"> $19,746,000,000 </t>
  </si>
  <si>
    <t xml:space="preserve"> $613,000,000 </t>
  </si>
  <si>
    <t xml:space="preserve"> $15,742,000,000 </t>
  </si>
  <si>
    <t xml:space="preserve"> $14,415,000,000 </t>
  </si>
  <si>
    <t xml:space="preserve"> $969,000,000 </t>
  </si>
  <si>
    <t xml:space="preserve"> $466,000,000 </t>
  </si>
  <si>
    <t xml:space="preserve"> $9,841,000,000 </t>
  </si>
  <si>
    <t xml:space="preserve"> $9,973,000,000 </t>
  </si>
  <si>
    <t xml:space="preserve"> $815,000,000 </t>
  </si>
  <si>
    <t xml:space="preserve"> $384,000,000 </t>
  </si>
  <si>
    <t>BIIB</t>
  </si>
  <si>
    <t xml:space="preserve"> $6,932,200,000 </t>
  </si>
  <si>
    <t xml:space="preserve"> $857,700,000 </t>
  </si>
  <si>
    <t xml:space="preserve"> $1,797,000,000 </t>
  </si>
  <si>
    <t xml:space="preserve"> $1,444,100,000 </t>
  </si>
  <si>
    <t xml:space="preserve"> $342,900,000 </t>
  </si>
  <si>
    <t xml:space="preserve"> $9,703,300,000 </t>
  </si>
  <si>
    <t xml:space="preserve"> $1,171,000,000 </t>
  </si>
  <si>
    <t xml:space="preserve"> $2,193,400,000 </t>
  </si>
  <si>
    <t xml:space="preserve"> $1,893,400,000 </t>
  </si>
  <si>
    <t xml:space="preserve"> $489,800,000 </t>
  </si>
  <si>
    <t xml:space="preserve"> $10,763,800,000 </t>
  </si>
  <si>
    <t xml:space="preserve"> $1,240,400,000 </t>
  </si>
  <si>
    <t xml:space="preserve"> $2,143,600,000 </t>
  </si>
  <si>
    <t xml:space="preserve"> $2,012,800,000 </t>
  </si>
  <si>
    <t xml:space="preserve"> $382,600,000 </t>
  </si>
  <si>
    <t xml:space="preserve"> $11,448,800,000 </t>
  </si>
  <si>
    <t xml:space="preserve"> $1,478,700,000 </t>
  </si>
  <si>
    <t xml:space="preserve"> $1,972,900,000 </t>
  </si>
  <si>
    <t xml:space="preserve"> $1,973,300,000 </t>
  </si>
  <si>
    <t xml:space="preserve"> $385,600,000 </t>
  </si>
  <si>
    <t>BLL</t>
  </si>
  <si>
    <t xml:space="preserve"> $8,735,700,000 </t>
  </si>
  <si>
    <t xml:space="preserve"> $7,174,000,000 </t>
  </si>
  <si>
    <t xml:space="preserve"> $488,300,000 </t>
  </si>
  <si>
    <t xml:space="preserve"> $282,900,000 </t>
  </si>
  <si>
    <t>Metal &amp; Glass Containers</t>
  </si>
  <si>
    <t xml:space="preserve"> $8,468,100,000 </t>
  </si>
  <si>
    <t xml:space="preserve"> $6,875,400,000 </t>
  </si>
  <si>
    <t xml:space="preserve"> $497,400,000 </t>
  </si>
  <si>
    <t xml:space="preserve"> $299,900,000 </t>
  </si>
  <si>
    <t xml:space="preserve"> $8,570,000,000 </t>
  </si>
  <si>
    <t xml:space="preserve"> $6,903,500,000 </t>
  </si>
  <si>
    <t xml:space="preserve"> $547,000,000 </t>
  </si>
  <si>
    <t xml:space="preserve"> $280,900,000 </t>
  </si>
  <si>
    <t xml:space="preserve"> $7,997,000,000 </t>
  </si>
  <si>
    <t xml:space="preserve"> $6,460,300,000 </t>
  </si>
  <si>
    <t xml:space="preserve"> $285,500,000 </t>
  </si>
  <si>
    <t>BMY</t>
  </si>
  <si>
    <t xml:space="preserve"> $17,621,000,000 </t>
  </si>
  <si>
    <t xml:space="preserve"> $4,610,000,000 </t>
  </si>
  <si>
    <t xml:space="preserve"> $5,017,000,000 </t>
  </si>
  <si>
    <t xml:space="preserve"> $3,904,000,000 </t>
  </si>
  <si>
    <t xml:space="preserve"> $16,385,000,000 </t>
  </si>
  <si>
    <t xml:space="preserve"> $4,619,000,000 </t>
  </si>
  <si>
    <t xml:space="preserve"> $4,939,000,000 </t>
  </si>
  <si>
    <t xml:space="preserve"> $3,731,000,000 </t>
  </si>
  <si>
    <t xml:space="preserve"> $15,879,000,000 </t>
  </si>
  <si>
    <t xml:space="preserve"> $3,932,000,000 </t>
  </si>
  <si>
    <t xml:space="preserve"> $4,822,000,000 </t>
  </si>
  <si>
    <t xml:space="preserve"> $4,534,000,000 </t>
  </si>
  <si>
    <t xml:space="preserve"> $16,560,000,000 </t>
  </si>
  <si>
    <t xml:space="preserve"> $3,909,000,000 </t>
  </si>
  <si>
    <t xml:space="preserve"> $4,841,000,000 </t>
  </si>
  <si>
    <t xml:space="preserve"> $5,920,000,000 </t>
  </si>
  <si>
    <t>BSX</t>
  </si>
  <si>
    <t xml:space="preserve"> $7,249,000,000 </t>
  </si>
  <si>
    <t xml:space="preserve"> $2,349,000,000 </t>
  </si>
  <si>
    <t xml:space="preserve"> $2,529,000,000 </t>
  </si>
  <si>
    <t xml:space="preserve"> $886,000,000 </t>
  </si>
  <si>
    <t xml:space="preserve"> $395,000,000 </t>
  </si>
  <si>
    <t xml:space="preserve"> $7,143,000,000 </t>
  </si>
  <si>
    <t xml:space="preserve"> $2,174,000,000 </t>
  </si>
  <si>
    <t xml:space="preserve"> $2,678,000,000 </t>
  </si>
  <si>
    <t xml:space="preserve"> $861,000,000 </t>
  </si>
  <si>
    <t xml:space="preserve"> $410,000,000 </t>
  </si>
  <si>
    <t xml:space="preserve"> $7,380,000,000 </t>
  </si>
  <si>
    <t xml:space="preserve"> $2,210,000,000 </t>
  </si>
  <si>
    <t xml:space="preserve"> $2,817,000,000 </t>
  </si>
  <si>
    <t xml:space="preserve"> $817,000,000 </t>
  </si>
  <si>
    <t xml:space="preserve"> $438,000,000 </t>
  </si>
  <si>
    <t xml:space="preserve"> $7,477,000,000 </t>
  </si>
  <si>
    <t xml:space="preserve"> $2,173,000,000 </t>
  </si>
  <si>
    <t xml:space="preserve"> $2,996,000,000 </t>
  </si>
  <si>
    <t xml:space="preserve"> $876,000,000 </t>
  </si>
  <si>
    <t xml:space="preserve"> $495,000,000 </t>
  </si>
  <si>
    <t>BWA</t>
  </si>
  <si>
    <t xml:space="preserve"> $7,436,600,000 </t>
  </si>
  <si>
    <t xml:space="preserve"> $5,879,100,000 </t>
  </si>
  <si>
    <t xml:space="preserve"> $702,300,000 </t>
  </si>
  <si>
    <t>Auto Parts &amp; Equipment</t>
  </si>
  <si>
    <t xml:space="preserve"> $8,305,100,000 </t>
  </si>
  <si>
    <t xml:space="preserve"> $6,548,700,000 </t>
  </si>
  <si>
    <t xml:space="preserve"> $792,700,000 </t>
  </si>
  <si>
    <t xml:space="preserve"> $8,023,200,000 </t>
  </si>
  <si>
    <t xml:space="preserve"> $6,320,100,000 </t>
  </si>
  <si>
    <t xml:space="preserve"> $763,400,000 </t>
  </si>
  <si>
    <t xml:space="preserve"> $9,071,000,000 </t>
  </si>
  <si>
    <t xml:space="preserve"> $7,137,900,000 </t>
  </si>
  <si>
    <t xml:space="preserve"> $1,707,200,000 </t>
  </si>
  <si>
    <t>BXP</t>
  </si>
  <si>
    <t xml:space="preserve"> $1,847,186,000 </t>
  </si>
  <si>
    <t xml:space="preserve"> $667,208,000 </t>
  </si>
  <si>
    <t xml:space="preserve"> $93,782,000 </t>
  </si>
  <si>
    <t xml:space="preserve"> $445,875,000 </t>
  </si>
  <si>
    <t xml:space="preserve"> $2,135,539,000 </t>
  </si>
  <si>
    <t xml:space="preserve"> $771,403,000 </t>
  </si>
  <si>
    <t xml:space="preserve"> $117,073,000 </t>
  </si>
  <si>
    <t xml:space="preserve"> $560,637,000 </t>
  </si>
  <si>
    <t xml:space="preserve"> $2,396,998,000 </t>
  </si>
  <si>
    <t xml:space="preserve"> $864,526,000 </t>
  </si>
  <si>
    <t xml:space="preserve"> $102,077,000 </t>
  </si>
  <si>
    <t xml:space="preserve"> $628,573,000 </t>
  </si>
  <si>
    <t xml:space="preserve"> $2,490,821,000 </t>
  </si>
  <si>
    <t xml:space="preserve"> $904,336,000 </t>
  </si>
  <si>
    <t xml:space="preserve"> $97,578,000 </t>
  </si>
  <si>
    <t xml:space="preserve"> $639,542,000 </t>
  </si>
  <si>
    <t>CAG</t>
  </si>
  <si>
    <t>5/26/2013</t>
  </si>
  <si>
    <t xml:space="preserve"> $13,469,300,000 </t>
  </si>
  <si>
    <t xml:space="preserve"> $10,104,400,000 </t>
  </si>
  <si>
    <t xml:space="preserve"> $2,065,900,000 </t>
  </si>
  <si>
    <t>Packaged Foods &amp; Meats</t>
  </si>
  <si>
    <t>5/25/2014</t>
  </si>
  <si>
    <t xml:space="preserve"> $11,838,200,000 </t>
  </si>
  <si>
    <t xml:space="preserve"> $8,910,800,000 </t>
  </si>
  <si>
    <t xml:space="preserve"> $1,778,900,000 </t>
  </si>
  <si>
    <t>5/31/2015</t>
  </si>
  <si>
    <t xml:space="preserve"> $11,937,000,000 </t>
  </si>
  <si>
    <t xml:space="preserve"> $9,061,400,000 </t>
  </si>
  <si>
    <t xml:space="preserve"> $1,545,300,000 </t>
  </si>
  <si>
    <t>5/29/2016</t>
  </si>
  <si>
    <t xml:space="preserve"> $11,642,900,000 </t>
  </si>
  <si>
    <t xml:space="preserve"> $8,552,100,000 </t>
  </si>
  <si>
    <t xml:space="preserve"> $2,209,400,000 </t>
  </si>
  <si>
    <t>CAH</t>
  </si>
  <si>
    <t>6/30/2013</t>
  </si>
  <si>
    <t xml:space="preserve"> $101,093,000,000 </t>
  </si>
  <si>
    <t xml:space="preserve"> $96,172,000,000 </t>
  </si>
  <si>
    <t xml:space="preserve"> $2,875,000,000 </t>
  </si>
  <si>
    <t xml:space="preserve"> $158,000,000 </t>
  </si>
  <si>
    <t>6/30/2014</t>
  </si>
  <si>
    <t xml:space="preserve"> $91,084,000,000 </t>
  </si>
  <si>
    <t xml:space="preserve"> $85,923,000,000 </t>
  </si>
  <si>
    <t xml:space="preserve"> $3,028,000,000 </t>
  </si>
  <si>
    <t xml:space="preserve"> $223,000,000 </t>
  </si>
  <si>
    <t>6/30/2015</t>
  </si>
  <si>
    <t xml:space="preserve"> $102,531,000,000 </t>
  </si>
  <si>
    <t xml:space="preserve"> $96,819,000,000 </t>
  </si>
  <si>
    <t xml:space="preserve"> $3,240,000,000 </t>
  </si>
  <si>
    <t xml:space="preserve"> $281,000,000 </t>
  </si>
  <si>
    <t>6/30/2016</t>
  </si>
  <si>
    <t xml:space="preserve"> $121,546,000,000 </t>
  </si>
  <si>
    <t xml:space="preserve"> $115,003,000,000 </t>
  </si>
  <si>
    <t xml:space="preserve"> $3,648,000,000 </t>
  </si>
  <si>
    <t xml:space="preserve"> $459,000,000 </t>
  </si>
  <si>
    <t>CAT</t>
  </si>
  <si>
    <t xml:space="preserve"> $55,656,000,000 </t>
  </si>
  <si>
    <t xml:space="preserve"> $41,454,000,000 </t>
  </si>
  <si>
    <t xml:space="preserve"> $6,528,000,000 </t>
  </si>
  <si>
    <t xml:space="preserve"> $2,046,000,000 </t>
  </si>
  <si>
    <t>Construction &amp; Farm Machinery &amp; Heavy Trucks</t>
  </si>
  <si>
    <t xml:space="preserve"> $55,184,000,000 </t>
  </si>
  <si>
    <t xml:space="preserve"> $41,342,000,000 </t>
  </si>
  <si>
    <t xml:space="preserve"> $8,148,000,000 </t>
  </si>
  <si>
    <t xml:space="preserve"> $2,380,000,000 </t>
  </si>
  <si>
    <t xml:space="preserve"> $47,011,000,000 </t>
  </si>
  <si>
    <t xml:space="preserve"> $34,133,000,000 </t>
  </si>
  <si>
    <t xml:space="preserve"> $6,974,000,000 </t>
  </si>
  <si>
    <t xml:space="preserve"> $2,119,000,000 </t>
  </si>
  <si>
    <t xml:space="preserve"> $38,537,000,000 </t>
  </si>
  <si>
    <t xml:space="preserve"> $28,905,000,000 </t>
  </si>
  <si>
    <t xml:space="preserve"> $6,588,000,000 </t>
  </si>
  <si>
    <t xml:space="preserve"> $1,951,000,000 </t>
  </si>
  <si>
    <t>CB</t>
  </si>
  <si>
    <t xml:space="preserve"> $17,936,000,000 </t>
  </si>
  <si>
    <t xml:space="preserve"> $12,620,000,000 </t>
  </si>
  <si>
    <t xml:space="preserve"> $2,096,000,000 </t>
  </si>
  <si>
    <t xml:space="preserve"> $(6,000,000)</t>
  </si>
  <si>
    <t xml:space="preserve"> $19,261,000,000 </t>
  </si>
  <si>
    <t xml:space="preserve"> $12,522,000,000 </t>
  </si>
  <si>
    <t xml:space="preserve"> $2,211,000,000 </t>
  </si>
  <si>
    <t xml:space="preserve"> $15,000,000 </t>
  </si>
  <si>
    <t xml:space="preserve"> $19,171,000,000 </t>
  </si>
  <si>
    <t xml:space="preserve"> $13,241,000,000 </t>
  </si>
  <si>
    <t xml:space="preserve"> $2,245,000,000 </t>
  </si>
  <si>
    <t xml:space="preserve"> $(82,000,000)</t>
  </si>
  <si>
    <t xml:space="preserve"> $18,987,000,000 </t>
  </si>
  <si>
    <t xml:space="preserve"> $12,968,000,000 </t>
  </si>
  <si>
    <t xml:space="preserve"> $2,270,000,000 </t>
  </si>
  <si>
    <t xml:space="preserve"> $120,000,000 </t>
  </si>
  <si>
    <t>CBG</t>
  </si>
  <si>
    <t xml:space="preserve"> $6,514,099,000 </t>
  </si>
  <si>
    <t xml:space="preserve"> $5,745,428,000 </t>
  </si>
  <si>
    <t xml:space="preserve"> $169,645,000 </t>
  </si>
  <si>
    <t>Real Estate Services</t>
  </si>
  <si>
    <t xml:space="preserve"> $7,184,794,000 </t>
  </si>
  <si>
    <t xml:space="preserve"> $6,293,699,000 </t>
  </si>
  <si>
    <t xml:space="preserve"> $190,390,000 </t>
  </si>
  <si>
    <t xml:space="preserve"> $9,049,918,000 </t>
  </si>
  <si>
    <t xml:space="preserve"> $8,050,222,000 </t>
  </si>
  <si>
    <t xml:space="preserve"> $265,101,000 </t>
  </si>
  <si>
    <t xml:space="preserve"> $10,855,810,000 </t>
  </si>
  <si>
    <t xml:space="preserve"> $9,716,541,000 </t>
  </si>
  <si>
    <t xml:space="preserve"> $314,096,000 </t>
  </si>
  <si>
    <t>CCI</t>
  </si>
  <si>
    <t xml:space="preserve"> $2,432,680,000 </t>
  </si>
  <si>
    <t xml:space="preserve"> $728,989,000 </t>
  </si>
  <si>
    <t xml:space="preserve"> $212,572,000 </t>
  </si>
  <si>
    <t xml:space="preserve"> $622,592,000 </t>
  </si>
  <si>
    <t xml:space="preserve"> $2,865,751,000 </t>
  </si>
  <si>
    <t xml:space="preserve"> $991,017,000 </t>
  </si>
  <si>
    <t xml:space="preserve"> $213,519,000 </t>
  </si>
  <si>
    <t xml:space="preserve"> $741,342,000 </t>
  </si>
  <si>
    <t xml:space="preserve"> $3,538,756,000 </t>
  </si>
  <si>
    <t xml:space="preserve"> $1,306,606,000 </t>
  </si>
  <si>
    <t xml:space="preserve"> $257,296,000 </t>
  </si>
  <si>
    <t xml:space="preserve"> $985,781,000 </t>
  </si>
  <si>
    <t xml:space="preserve"> $3,663,851,000 </t>
  </si>
  <si>
    <t xml:space="preserve"> $1,321,426,000 </t>
  </si>
  <si>
    <t xml:space="preserve"> $310,921,000 </t>
  </si>
  <si>
    <t xml:space="preserve"> $1,036,178,000 </t>
  </si>
  <si>
    <t>CCL</t>
  </si>
  <si>
    <t>11/30/2013</t>
  </si>
  <si>
    <t xml:space="preserve"> $15,456,000,000 </t>
  </si>
  <si>
    <t xml:space="preserve"> $10,645,000,000 </t>
  </si>
  <si>
    <t xml:space="preserve"> $1,879,000,000 </t>
  </si>
  <si>
    <t xml:space="preserve"> $1,590,000,000 </t>
  </si>
  <si>
    <t>Hotels, Resorts &amp; Cruise Lines</t>
  </si>
  <si>
    <t>11/30/2014</t>
  </si>
  <si>
    <t xml:space="preserve"> $15,884,000,000 </t>
  </si>
  <si>
    <t xml:space="preserve"> $10,421,000,000 </t>
  </si>
  <si>
    <t xml:space="preserve"> $2,054,000,000 </t>
  </si>
  <si>
    <t xml:space="preserve"> $1,637,000,000 </t>
  </si>
  <si>
    <t>11/30/2015</t>
  </si>
  <si>
    <t xml:space="preserve"> $15,714,000,000 </t>
  </si>
  <si>
    <t xml:space="preserve"> $9,447,000,000 </t>
  </si>
  <si>
    <t xml:space="preserve"> $2,067,000,000 </t>
  </si>
  <si>
    <t xml:space="preserve"> $1,626,000,000 </t>
  </si>
  <si>
    <t>11/30/2016</t>
  </si>
  <si>
    <t xml:space="preserve"> $16,389,000,000 </t>
  </si>
  <si>
    <t xml:space="preserve"> $9,383,000,000 </t>
  </si>
  <si>
    <t xml:space="preserve"> $2,197,000,000 </t>
  </si>
  <si>
    <t xml:space="preserve"> $1,738,000,000 </t>
  </si>
  <si>
    <t>CELG</t>
  </si>
  <si>
    <t xml:space="preserve"> $6,493,900,000 </t>
  </si>
  <si>
    <t xml:space="preserve"> $340,400,000 </t>
  </si>
  <si>
    <t xml:space="preserve"> $1,684,500,000 </t>
  </si>
  <si>
    <t xml:space="preserve"> $2,226,200,000 </t>
  </si>
  <si>
    <t xml:space="preserve"> $262,800,000 </t>
  </si>
  <si>
    <t xml:space="preserve"> $7,670,400,000 </t>
  </si>
  <si>
    <t xml:space="preserve"> $385,900,000 </t>
  </si>
  <si>
    <t xml:space="preserve"> $2,027,900,000 </t>
  </si>
  <si>
    <t xml:space="preserve"> $2,430,600,000 </t>
  </si>
  <si>
    <t xml:space="preserve"> $258,300,000 </t>
  </si>
  <si>
    <t xml:space="preserve"> $9,256,000,000 </t>
  </si>
  <si>
    <t xml:space="preserve"> $420,100,000 </t>
  </si>
  <si>
    <t xml:space="preserve"> $2,305,400,000 </t>
  </si>
  <si>
    <t xml:space="preserve"> $3,697,300,000 </t>
  </si>
  <si>
    <t xml:space="preserve"> $279,000,000 </t>
  </si>
  <si>
    <t xml:space="preserve"> $11,229,200,000 </t>
  </si>
  <si>
    <t xml:space="preserve"> $2,657,700,000 </t>
  </si>
  <si>
    <t xml:space="preserve"> $4,470,100,000 </t>
  </si>
  <si>
    <t>CERN</t>
  </si>
  <si>
    <t xml:space="preserve"> $2,910,748,000 </t>
  </si>
  <si>
    <t xml:space="preserve"> $514,722,000 </t>
  </si>
  <si>
    <t xml:space="preserve"> $1,468,434,000 </t>
  </si>
  <si>
    <t xml:space="preserve"> $338,786,000 </t>
  </si>
  <si>
    <t xml:space="preserve"> $12,794,000 </t>
  </si>
  <si>
    <t>Health Care Technology</t>
  </si>
  <si>
    <t xml:space="preserve"> $3,402,703,000 </t>
  </si>
  <si>
    <t xml:space="preserve"> $604,377,000 </t>
  </si>
  <si>
    <t xml:space="preserve"> $1,628,961,000 </t>
  </si>
  <si>
    <t xml:space="preserve"> $392,805,000 </t>
  </si>
  <si>
    <t xml:space="preserve"> $13,476,000 </t>
  </si>
  <si>
    <t xml:space="preserve"> $4,425,267,000 </t>
  </si>
  <si>
    <t xml:space="preserve"> $750,781,000 </t>
  </si>
  <si>
    <t xml:space="preserve"> $2,262,024,000 </t>
  </si>
  <si>
    <t xml:space="preserve"> $539,799,000 </t>
  </si>
  <si>
    <t xml:space="preserve"> $91,527,000 </t>
  </si>
  <si>
    <t xml:space="preserve"> $4,796,473,000 </t>
  </si>
  <si>
    <t xml:space="preserve"> $779,116,000 </t>
  </si>
  <si>
    <t xml:space="preserve"> $2,464,380,000 </t>
  </si>
  <si>
    <t xml:space="preserve"> $551,418,000 </t>
  </si>
  <si>
    <t xml:space="preserve"> $90,546,000 </t>
  </si>
  <si>
    <t>CF</t>
  </si>
  <si>
    <t xml:space="preserve"> $6,104,000,000 </t>
  </si>
  <si>
    <t xml:space="preserve"> $2,990,700,000 </t>
  </si>
  <si>
    <t xml:space="preserve"> $200,900,000 </t>
  </si>
  <si>
    <t>Fertilizers &amp; Agricultural Chemicals</t>
  </si>
  <si>
    <t xml:space="preserve"> $5,474,700,000 </t>
  </si>
  <si>
    <t xml:space="preserve"> $2,954,500,000 </t>
  </si>
  <si>
    <t xml:space="preserve"> $150,200,000 </t>
  </si>
  <si>
    <t xml:space="preserve"> $4,743,200,000 </t>
  </si>
  <si>
    <t xml:space="preserve"> $2,964,700,000 </t>
  </si>
  <si>
    <t xml:space="preserve"> $205,200,000 </t>
  </si>
  <si>
    <t xml:space="preserve"> $4,308,300,000 </t>
  </si>
  <si>
    <t xml:space="preserve"> $2,761,200,000 </t>
  </si>
  <si>
    <t xml:space="preserve"> $319,000,000 </t>
  </si>
  <si>
    <t>CFG</t>
  </si>
  <si>
    <t xml:space="preserve"> $5,513,000,000 </t>
  </si>
  <si>
    <t xml:space="preserve"> $375,000,000 </t>
  </si>
  <si>
    <t xml:space="preserve"> $3,380,000,000 </t>
  </si>
  <si>
    <t xml:space="preserve"> $490,000,000 </t>
  </si>
  <si>
    <t>Regional Banks</t>
  </si>
  <si>
    <t xml:space="preserve"> $5,133,000,000 </t>
  </si>
  <si>
    <t xml:space="preserve"> $216,000,000 </t>
  </si>
  <si>
    <t xml:space="preserve"> $3,142,000,000 </t>
  </si>
  <si>
    <t xml:space="preserve"> $581,000,000 </t>
  </si>
  <si>
    <t xml:space="preserve"> $5,342,000,000 </t>
  </si>
  <si>
    <t xml:space="preserve"> $160,000,000 </t>
  </si>
  <si>
    <t xml:space="preserve"> $3,247,000,000 </t>
  </si>
  <si>
    <t xml:space="preserve"> $464,000,000 </t>
  </si>
  <si>
    <t xml:space="preserve"> $5,276,000,000 </t>
  </si>
  <si>
    <t xml:space="preserve"> $237,000,000 </t>
  </si>
  <si>
    <t xml:space="preserve"> $3,113,000,000 </t>
  </si>
  <si>
    <t xml:space="preserve"> $448,000,000 </t>
  </si>
  <si>
    <t>CHD</t>
  </si>
  <si>
    <t xml:space="preserve"> $2,921,900,000 </t>
  </si>
  <si>
    <t xml:space="preserve"> $1,630,500,000 </t>
  </si>
  <si>
    <t xml:space="preserve"> $746,300,000 </t>
  </si>
  <si>
    <t>Household Products</t>
  </si>
  <si>
    <t xml:space="preserve"> $3,194,300,000 </t>
  </si>
  <si>
    <t xml:space="preserve"> $1,756,300,000 </t>
  </si>
  <si>
    <t xml:space="preserve"> $815,800,000 </t>
  </si>
  <si>
    <t xml:space="preserve"> $3,297,600,000 </t>
  </si>
  <si>
    <t xml:space="preserve"> $1,844,700,000 </t>
  </si>
  <si>
    <t xml:space="preserve"> $811,700,000 </t>
  </si>
  <si>
    <t xml:space="preserve"> $3,394,800,000 </t>
  </si>
  <si>
    <t xml:space="preserve"> $1,883,000,000 </t>
  </si>
  <si>
    <t xml:space="preserve"> $837,600,000 </t>
  </si>
  <si>
    <t>CHK</t>
  </si>
  <si>
    <t xml:space="preserve"> $12,316,000,000 </t>
  </si>
  <si>
    <t xml:space="preserve"> $7,081,000,000 </t>
  </si>
  <si>
    <t xml:space="preserve"> $723,000,000 </t>
  </si>
  <si>
    <t xml:space="preserve"> $2,811,000,000 </t>
  </si>
  <si>
    <t>Integrated Oil &amp; Gas</t>
  </si>
  <si>
    <t xml:space="preserve"> $19,080,000,000 </t>
  </si>
  <si>
    <t xml:space="preserve"> $12,930,000,000 </t>
  </si>
  <si>
    <t xml:space="preserve"> $686,000,000 </t>
  </si>
  <si>
    <t xml:space="preserve"> $2,903,000,000 </t>
  </si>
  <si>
    <t xml:space="preserve"> $23,125,000,000 </t>
  </si>
  <si>
    <t xml:space="preserve"> $16,049,000,000 </t>
  </si>
  <si>
    <t xml:space="preserve"> $554,000,000 </t>
  </si>
  <si>
    <t xml:space="preserve"> $2,915,000,000 </t>
  </si>
  <si>
    <t xml:space="preserve"> $12,764,000,000 </t>
  </si>
  <si>
    <t xml:space="preserve"> $10,295,000,000 </t>
  </si>
  <si>
    <t xml:space="preserve"> $334,000,000 </t>
  </si>
  <si>
    <t xml:space="preserve"> $2,229,000,000 </t>
  </si>
  <si>
    <t>CHRW</t>
  </si>
  <si>
    <t xml:space="preserve"> $11,359,113,000 </t>
  </si>
  <si>
    <t xml:space="preserve"> $9,641,542,000 </t>
  </si>
  <si>
    <t xml:space="preserve"> $1,042,251,000 </t>
  </si>
  <si>
    <t>Air Freight &amp; Logistics</t>
  </si>
  <si>
    <t xml:space="preserve"> $12,752,076,000 </t>
  </si>
  <si>
    <t xml:space="preserve"> $10,915,981,000 </t>
  </si>
  <si>
    <t xml:space="preserve"> $1,153,445,000 </t>
  </si>
  <si>
    <t xml:space="preserve"> $13,470,067,000 </t>
  </si>
  <si>
    <t xml:space="preserve"> $11,462,415,000 </t>
  </si>
  <si>
    <t xml:space="preserve"> $1,259,234,000 </t>
  </si>
  <si>
    <t xml:space="preserve"> $13,476,084,000 </t>
  </si>
  <si>
    <t xml:space="preserve"> $11,207,604,000 </t>
  </si>
  <si>
    <t xml:space="preserve"> $1,410,170,000 </t>
  </si>
  <si>
    <t>CHTR</t>
  </si>
  <si>
    <t xml:space="preserve"> $8,155,000,000 </t>
  </si>
  <si>
    <t xml:space="preserve"> $5,345,000,000 </t>
  </si>
  <si>
    <t xml:space="preserve"> $47,000,000 </t>
  </si>
  <si>
    <t xml:space="preserve"> $1,854,000,000 </t>
  </si>
  <si>
    <t>Cable &amp; Satellite</t>
  </si>
  <si>
    <t xml:space="preserve"> $9,108,000,000 </t>
  </si>
  <si>
    <t xml:space="preserve"> $5,973,000,000 </t>
  </si>
  <si>
    <t xml:space="preserve"> $62,000,000 </t>
  </si>
  <si>
    <t xml:space="preserve"> $2,102,000,000 </t>
  </si>
  <si>
    <t xml:space="preserve"> $9,754,000,000 </t>
  </si>
  <si>
    <t xml:space="preserve"> $6,426,000,000 </t>
  </si>
  <si>
    <t xml:space="preserve"> $89,000,000 </t>
  </si>
  <si>
    <t xml:space="preserve"> $2,125,000,000 </t>
  </si>
  <si>
    <t xml:space="preserve"> $29,003,000,000 </t>
  </si>
  <si>
    <t xml:space="preserve"> $18,655,000,000 </t>
  </si>
  <si>
    <t xml:space="preserve"> $86,000,000 </t>
  </si>
  <si>
    <t xml:space="preserve"> $6,907,000,000 </t>
  </si>
  <si>
    <t>CI</t>
  </si>
  <si>
    <t xml:space="preserve"> $29,119,000,000 </t>
  </si>
  <si>
    <t xml:space="preserve"> $17,900,000,000 </t>
  </si>
  <si>
    <t xml:space="preserve"> $8,742,000,000 </t>
  </si>
  <si>
    <t xml:space="preserve"> $32,380,000,000 </t>
  </si>
  <si>
    <t xml:space="preserve"> $20,865,000,000 </t>
  </si>
  <si>
    <t xml:space="preserve"> $9,339,000,000 </t>
  </si>
  <si>
    <t xml:space="preserve"> $34,914,000,000 </t>
  </si>
  <si>
    <t xml:space="preserve"> $21,334,000,000 </t>
  </si>
  <si>
    <t xml:space="preserve"> $10,276,000,000 </t>
  </si>
  <si>
    <t xml:space="preserve"> $37,876,000,000 </t>
  </si>
  <si>
    <t xml:space="preserve"> $23,290,000,000 </t>
  </si>
  <si>
    <t xml:space="preserve"> $11,259,000,000 </t>
  </si>
  <si>
    <t>CINF</t>
  </si>
  <si>
    <t xml:space="preserve"> $4,111,000,000 </t>
  </si>
  <si>
    <t xml:space="preserve"> $14,000,000 </t>
  </si>
  <si>
    <t xml:space="preserve"> $4,531,000,000 </t>
  </si>
  <si>
    <t xml:space="preserve"> $3,748,000,000 </t>
  </si>
  <si>
    <t xml:space="preserve"> $4,945,000,000 </t>
  </si>
  <si>
    <t xml:space="preserve"> $4,157,000,000 </t>
  </si>
  <si>
    <t xml:space="preserve"> $5,142,000,000 </t>
  </si>
  <si>
    <t xml:space="preserve"> $4,195,000,000 </t>
  </si>
  <si>
    <t xml:space="preserve"> $13,000,000 </t>
  </si>
  <si>
    <t>CL</t>
  </si>
  <si>
    <t xml:space="preserve"> $17,085,000,000 </t>
  </si>
  <si>
    <t xml:space="preserve"> $7,153,000,000 </t>
  </si>
  <si>
    <t xml:space="preserve"> $6,043,000,000 </t>
  </si>
  <si>
    <t xml:space="preserve"> $17,420,000,000 </t>
  </si>
  <si>
    <t xml:space="preserve"> $7,219,000,000 </t>
  </si>
  <si>
    <t xml:space="preserve"> $6,645,000,000 </t>
  </si>
  <si>
    <t xml:space="preserve"> $17,277,000,000 </t>
  </si>
  <si>
    <t xml:space="preserve"> $7,168,000,000 </t>
  </si>
  <si>
    <t xml:space="preserve"> $6,552,000,000 </t>
  </si>
  <si>
    <t xml:space="preserve"> $16,034,000,000 </t>
  </si>
  <si>
    <t xml:space="preserve"> $6,635,000,000 </t>
  </si>
  <si>
    <t xml:space="preserve"> $6,610,000,000 </t>
  </si>
  <si>
    <t>CLX</t>
  </si>
  <si>
    <t xml:space="preserve"> $5,533,000,000 </t>
  </si>
  <si>
    <t xml:space="preserve"> $1,291,000,000 </t>
  </si>
  <si>
    <t xml:space="preserve"> $130,000,000 </t>
  </si>
  <si>
    <t xml:space="preserve"> $5,514,000,000 </t>
  </si>
  <si>
    <t xml:space="preserve"> $3,158,000,000 </t>
  </si>
  <si>
    <t xml:space="preserve"> $1,254,000,000 </t>
  </si>
  <si>
    <t xml:space="preserve"> $125,000,000 </t>
  </si>
  <si>
    <t xml:space="preserve"> $5,655,000,000 </t>
  </si>
  <si>
    <t xml:space="preserve"> $3,190,000,000 </t>
  </si>
  <si>
    <t xml:space="preserve"> $1,321,000,000 </t>
  </si>
  <si>
    <t xml:space="preserve"> $136,000,000 </t>
  </si>
  <si>
    <t xml:space="preserve"> $5,761,000,000 </t>
  </si>
  <si>
    <t xml:space="preserve"> $3,163,000,000 </t>
  </si>
  <si>
    <t xml:space="preserve"> $1,393,000,000 </t>
  </si>
  <si>
    <t xml:space="preserve"> $141,000,000 </t>
  </si>
  <si>
    <t>CMA</t>
  </si>
  <si>
    <t xml:space="preserve"> $2,666,000,000 </t>
  </si>
  <si>
    <t xml:space="preserve"> $55,000,000 </t>
  </si>
  <si>
    <t xml:space="preserve"> $1,670,000,000 </t>
  </si>
  <si>
    <t xml:space="preserve"> $46,000,000 </t>
  </si>
  <si>
    <t xml:space="preserve"> $2,607,000,000 </t>
  </si>
  <si>
    <t xml:space="preserve"> $45,000,000 </t>
  </si>
  <si>
    <t xml:space="preserve"> $1,611,000,000 </t>
  </si>
  <si>
    <t xml:space="preserve"> $27,000,000 </t>
  </si>
  <si>
    <t xml:space="preserve"> $2,819,000,000 </t>
  </si>
  <si>
    <t xml:space="preserve"> $43,000,000 </t>
  </si>
  <si>
    <t xml:space="preserve"> $1,859,000,000 </t>
  </si>
  <si>
    <t xml:space="preserve"> $147,000,000 </t>
  </si>
  <si>
    <t xml:space="preserve"> $2,960,000,000 </t>
  </si>
  <si>
    <t xml:space="preserve"> $40,000,000 </t>
  </si>
  <si>
    <t xml:space="preserve"> $1,836,000,000 </t>
  </si>
  <si>
    <t xml:space="preserve"> $248,000,000 </t>
  </si>
  <si>
    <t>CMG</t>
  </si>
  <si>
    <t xml:space="preserve"> $3,214,591,000 </t>
  </si>
  <si>
    <t xml:space="preserve"> $2,359,822,000 </t>
  </si>
  <si>
    <t xml:space="preserve"> $203,733,000 </t>
  </si>
  <si>
    <t xml:space="preserve"> $96,054,000 </t>
  </si>
  <si>
    <t>Restaurants</t>
  </si>
  <si>
    <t xml:space="preserve"> $4,108,269,000 </t>
  </si>
  <si>
    <t xml:space="preserve"> $2,990,513,000 </t>
  </si>
  <si>
    <t xml:space="preserve"> $273,897,000 </t>
  </si>
  <si>
    <t xml:space="preserve"> $110,474,000 </t>
  </si>
  <si>
    <t xml:space="preserve"> $4,501,223,000 </t>
  </si>
  <si>
    <t xml:space="preserve"> $3,326,936,000 </t>
  </si>
  <si>
    <t xml:space="preserve"> $250,214,000 </t>
  </si>
  <si>
    <t xml:space="preserve"> $130,368,000 </t>
  </si>
  <si>
    <t xml:space="preserve"> $3,904,384,000 </t>
  </si>
  <si>
    <t xml:space="preserve"> $3,406,170,000 </t>
  </si>
  <si>
    <t xml:space="preserve"> $276,240,000 </t>
  </si>
  <si>
    <t xml:space="preserve"> $146,368,000 </t>
  </si>
  <si>
    <t>CMI</t>
  </si>
  <si>
    <t xml:space="preserve"> $17,301,000,000 </t>
  </si>
  <si>
    <t xml:space="preserve"> $13,021,000,000 </t>
  </si>
  <si>
    <t xml:space="preserve"> $1,827,000,000 </t>
  </si>
  <si>
    <t xml:space="preserve"> $713,000,000 </t>
  </si>
  <si>
    <t>Industrial Machinery</t>
  </si>
  <si>
    <t xml:space="preserve"> $19,221,000,000 </t>
  </si>
  <si>
    <t xml:space="preserve"> $14,360,000,000 </t>
  </si>
  <si>
    <t xml:space="preserve"> $2,112,000,000 </t>
  </si>
  <si>
    <t xml:space="preserve"> $754,000,000 </t>
  </si>
  <si>
    <t xml:space="preserve"> $19,110,000,000 </t>
  </si>
  <si>
    <t xml:space="preserve"> $14,163,000,000 </t>
  </si>
  <si>
    <t xml:space="preserve"> $2,169,000,000 </t>
  </si>
  <si>
    <t xml:space="preserve"> $735,000,000 </t>
  </si>
  <si>
    <t xml:space="preserve"> $17,509,000,000 </t>
  </si>
  <si>
    <t xml:space="preserve"> $13,057,000,000 </t>
  </si>
  <si>
    <t xml:space="preserve"> $2,189,000,000 </t>
  </si>
  <si>
    <t xml:space="preserve"> $636,000,000 </t>
  </si>
  <si>
    <t>CMS</t>
  </si>
  <si>
    <t xml:space="preserve"> $6,566,000,000 </t>
  </si>
  <si>
    <t xml:space="preserve"> $4,562,000,000 </t>
  </si>
  <si>
    <t xml:space="preserve"> $628,000,000 </t>
  </si>
  <si>
    <t xml:space="preserve"> $7,179,000,000 </t>
  </si>
  <si>
    <t xml:space="preserve"> $5,090,000,000 </t>
  </si>
  <si>
    <t xml:space="preserve"> $252,000,000 </t>
  </si>
  <si>
    <t xml:space="preserve"> $685,000,000 </t>
  </si>
  <si>
    <t xml:space="preserve"> $6,456,000,000 </t>
  </si>
  <si>
    <t xml:space="preserve"> $4,281,000,000 </t>
  </si>
  <si>
    <t xml:space="preserve"> $262,000,000 </t>
  </si>
  <si>
    <t xml:space="preserve"> $750,000,000 </t>
  </si>
  <si>
    <t xml:space="preserve"> $6,399,000,000 </t>
  </si>
  <si>
    <t xml:space="preserve"> $4,010,000,000 </t>
  </si>
  <si>
    <t xml:space="preserve"> $811,000,000 </t>
  </si>
  <si>
    <t>CNC</t>
  </si>
  <si>
    <t xml:space="preserve"> $8,110,000,000 </t>
  </si>
  <si>
    <t xml:space="preserve"> $6,781,000,000 </t>
  </si>
  <si>
    <t xml:space="preserve"> $1,105,000,000 </t>
  </si>
  <si>
    <t xml:space="preserve"> $88,000,000 </t>
  </si>
  <si>
    <t xml:space="preserve"> $10,863,000,000 </t>
  </si>
  <si>
    <t xml:space="preserve"> $8,995,000,000 </t>
  </si>
  <si>
    <t xml:space="preserve"> $1,264,000,000 </t>
  </si>
  <si>
    <t xml:space="preserve"> $327,000,000 </t>
  </si>
  <si>
    <t xml:space="preserve"> $12,678,000,000 </t>
  </si>
  <si>
    <t xml:space="preserve"> $2,012,000,000 </t>
  </si>
  <si>
    <t xml:space="preserve"> $1,406,000,000 </t>
  </si>
  <si>
    <t xml:space="preserve"> $22,760,000,000 </t>
  </si>
  <si>
    <t xml:space="preserve"> $17,242,000,000 </t>
  </si>
  <si>
    <t xml:space="preserve"> $2,977,000,000 </t>
  </si>
  <si>
    <t>CNP</t>
  </si>
  <si>
    <t xml:space="preserve"> $7,452,000,000 </t>
  </si>
  <si>
    <t xml:space="preserve"> $4,747,000,000 </t>
  </si>
  <si>
    <t xml:space="preserve"> $365,000,000 </t>
  </si>
  <si>
    <t xml:space="preserve"> $1,050,000,000 </t>
  </si>
  <si>
    <t xml:space="preserve"> $5,755,000,000 </t>
  </si>
  <si>
    <t xml:space="preserve"> $387,000,000 </t>
  </si>
  <si>
    <t xml:space="preserve"> $954,000,000 </t>
  </si>
  <si>
    <t xml:space="preserve"> $9,226,000,000 </t>
  </si>
  <si>
    <t xml:space="preserve"> $6,890,000,000 </t>
  </si>
  <si>
    <t xml:space="preserve"> $388,000,000 </t>
  </si>
  <si>
    <t xml:space="preserve"> $1,013,000,000 </t>
  </si>
  <si>
    <t xml:space="preserve"> $7,386,000,000 </t>
  </si>
  <si>
    <t xml:space="preserve"> $5,109,000,000 </t>
  </si>
  <si>
    <t xml:space="preserve"> $374,000,000 </t>
  </si>
  <si>
    <t xml:space="preserve"> $970,000,000 </t>
  </si>
  <si>
    <t>COF</t>
  </si>
  <si>
    <t xml:space="preserve"> $23,771,000,000 </t>
  </si>
  <si>
    <t xml:space="preserve"> $1,403,000,000 </t>
  </si>
  <si>
    <t xml:space="preserve"> $11,188,000,000 </t>
  </si>
  <si>
    <t xml:space="preserve"> $5,024,000,000 </t>
  </si>
  <si>
    <t xml:space="preserve"> $24,176,000,000 </t>
  </si>
  <si>
    <t xml:space="preserve"> $1,241,000,000 </t>
  </si>
  <si>
    <t xml:space="preserve"> $11,682,000,000 </t>
  </si>
  <si>
    <t xml:space="preserve"> $4,124,000,000 </t>
  </si>
  <si>
    <t xml:space="preserve"> $23,869,000,000 </t>
  </si>
  <si>
    <t xml:space="preserve"> $1,088,000,000 </t>
  </si>
  <si>
    <t xml:space="preserve"> $11,648,000,000 </t>
  </si>
  <si>
    <t xml:space="preserve"> $4,073,000,000 </t>
  </si>
  <si>
    <t xml:space="preserve"> $25,038,000,000 </t>
  </si>
  <si>
    <t xml:space="preserve"> $1,091,000,000 </t>
  </si>
  <si>
    <t xml:space="preserve"> $12,566,000,000 </t>
  </si>
  <si>
    <t xml:space="preserve"> $4,966,000,000 </t>
  </si>
  <si>
    <t>COG</t>
  </si>
  <si>
    <t xml:space="preserve"> $1,204,546,000 </t>
  </si>
  <si>
    <t xml:space="preserve"> $290,054,000 </t>
  </si>
  <si>
    <t xml:space="preserve"> $170,113,000 </t>
  </si>
  <si>
    <t xml:space="preserve"> $451,405,000 </t>
  </si>
  <si>
    <t xml:space="preserve"> $1,746,278,000 </t>
  </si>
  <si>
    <t xml:space="preserve"> $400,281,000 </t>
  </si>
  <si>
    <t xml:space="preserve"> $147,651,000 </t>
  </si>
  <si>
    <t xml:space="preserve"> $651,052,000 </t>
  </si>
  <si>
    <t xml:space="preserve"> $2,173,011,000 </t>
  </si>
  <si>
    <t xml:space="preserve"> $524,880,000 </t>
  </si>
  <si>
    <t xml:space="preserve"> $129,602,000 </t>
  </si>
  <si>
    <t xml:space="preserve"> $632,760,000 </t>
  </si>
  <si>
    <t xml:space="preserve"> $1,357,150,000 </t>
  </si>
  <si>
    <t xml:space="preserve"> $580,994,000 </t>
  </si>
  <si>
    <t xml:space="preserve"> $112,253,000 </t>
  </si>
  <si>
    <t xml:space="preserve"> $622,211,000 </t>
  </si>
  <si>
    <t>COL</t>
  </si>
  <si>
    <t xml:space="preserve"> $4,474,000,000 </t>
  </si>
  <si>
    <t xml:space="preserve"> $3,103,000,000 </t>
  </si>
  <si>
    <t>Industrial Conglomerates</t>
  </si>
  <si>
    <t xml:space="preserve"> $4,979,000,000 </t>
  </si>
  <si>
    <t xml:space="preserve"> $3,469,000,000 </t>
  </si>
  <si>
    <t xml:space="preserve"> $594,000,000 </t>
  </si>
  <si>
    <t xml:space="preserve"> $5,244,000,000 </t>
  </si>
  <si>
    <t xml:space="preserve"> $606,000,000 </t>
  </si>
  <si>
    <t xml:space="preserve"> $5,259,000,000 </t>
  </si>
  <si>
    <t xml:space="preserve"> $3,642,000,000 </t>
  </si>
  <si>
    <t xml:space="preserve"> $638,000,000 </t>
  </si>
  <si>
    <t>COO</t>
  </si>
  <si>
    <t>10/31/2013</t>
  </si>
  <si>
    <t xml:space="preserve"> $1,587,725,000 </t>
  </si>
  <si>
    <t xml:space="preserve"> $560,917,000 </t>
  </si>
  <si>
    <t xml:space="preserve"> $610,735,000 </t>
  </si>
  <si>
    <t xml:space="preserve"> $58,827,000 </t>
  </si>
  <si>
    <t xml:space="preserve"> $30,239,000 </t>
  </si>
  <si>
    <t>Health Care Supplies</t>
  </si>
  <si>
    <t>10/31/2014</t>
  </si>
  <si>
    <t xml:space="preserve"> $1,717,776,000 </t>
  </si>
  <si>
    <t xml:space="preserve"> $626,206,000 </t>
  </si>
  <si>
    <t xml:space="preserve"> $683,115,000 </t>
  </si>
  <si>
    <t xml:space="preserve"> $66,259,000 </t>
  </si>
  <si>
    <t xml:space="preserve"> $35,710,000 </t>
  </si>
  <si>
    <t xml:space="preserve"> $1,797,060,000 </t>
  </si>
  <si>
    <t xml:space="preserve"> $726,798,000 </t>
  </si>
  <si>
    <t xml:space="preserve"> $712,543,000 </t>
  </si>
  <si>
    <t xml:space="preserve"> $69,589,000 </t>
  </si>
  <si>
    <t xml:space="preserve"> $51,459,000 </t>
  </si>
  <si>
    <t>10/31/2016</t>
  </si>
  <si>
    <t xml:space="preserve"> $1,966,814,000 </t>
  </si>
  <si>
    <t xml:space="preserve"> $793,735,000 </t>
  </si>
  <si>
    <t xml:space="preserve"> $722,798,000 </t>
  </si>
  <si>
    <t xml:space="preserve"> $65,411,000 </t>
  </si>
  <si>
    <t xml:space="preserve"> $60,790,000 </t>
  </si>
  <si>
    <t>COST</t>
  </si>
  <si>
    <t>9/1/2013</t>
  </si>
  <si>
    <t xml:space="preserve"> $105,156,000,000 </t>
  </si>
  <si>
    <t xml:space="preserve"> $91,948,000,000 </t>
  </si>
  <si>
    <t xml:space="preserve"> $10,104,000,000 </t>
  </si>
  <si>
    <t>Hypermarkets &amp; Super Centers</t>
  </si>
  <si>
    <t xml:space="preserve"> $112,640,000,000 </t>
  </si>
  <si>
    <t xml:space="preserve"> $98,458,000,000 </t>
  </si>
  <si>
    <t xml:space="preserve"> $10,899,000,000 </t>
  </si>
  <si>
    <t>8/30/2015</t>
  </si>
  <si>
    <t xml:space="preserve"> $116,199,000,000 </t>
  </si>
  <si>
    <t xml:space="preserve"> $101,065,000,000 </t>
  </si>
  <si>
    <t xml:space="preserve"> $11,445,000,000 </t>
  </si>
  <si>
    <t>8/28/2016</t>
  </si>
  <si>
    <t xml:space="preserve"> $118,719,000,000 </t>
  </si>
  <si>
    <t xml:space="preserve"> $102,901,000,000 </t>
  </si>
  <si>
    <t xml:space="preserve"> $12,068,000,000 </t>
  </si>
  <si>
    <t>COTY</t>
  </si>
  <si>
    <t>6/30/2003</t>
  </si>
  <si>
    <t xml:space="preserve"> $1,577,000 </t>
  </si>
  <si>
    <t xml:space="preserve"> $258,000 </t>
  </si>
  <si>
    <t xml:space="preserve"> $2,410,000 </t>
  </si>
  <si>
    <t xml:space="preserve"> $65,000 </t>
  </si>
  <si>
    <t>Personal Products</t>
  </si>
  <si>
    <t>6/30/2004</t>
  </si>
  <si>
    <t xml:space="preserve"> $1,514,000 </t>
  </si>
  <si>
    <t xml:space="preserve"> $142,000 </t>
  </si>
  <si>
    <t xml:space="preserve"> $3,940,000 </t>
  </si>
  <si>
    <t xml:space="preserve"> $30,000 </t>
  </si>
  <si>
    <t xml:space="preserve"> $163,000 </t>
  </si>
  <si>
    <t>2/28/2006</t>
  </si>
  <si>
    <t xml:space="preserve"> $79,562,000 </t>
  </si>
  <si>
    <t xml:space="preserve"> $75,508,000 </t>
  </si>
  <si>
    <t xml:space="preserve"> $15,359,000 </t>
  </si>
  <si>
    <t>2/28/2007</t>
  </si>
  <si>
    <t xml:space="preserve"> $99,642,000 </t>
  </si>
  <si>
    <t xml:space="preserve"> $84,477,000 </t>
  </si>
  <si>
    <t xml:space="preserve"> $25,853,000 </t>
  </si>
  <si>
    <t>CPB</t>
  </si>
  <si>
    <t>7/28/2013</t>
  </si>
  <si>
    <t xml:space="preserve"> $8,052,000,000 </t>
  </si>
  <si>
    <t xml:space="preserve"> $5,140,000,000 </t>
  </si>
  <si>
    <t xml:space="preserve"> $1,653,000,000 </t>
  </si>
  <si>
    <t xml:space="preserve"> $128,000,000 </t>
  </si>
  <si>
    <t>8/3/2014</t>
  </si>
  <si>
    <t xml:space="preserve"> $8,268,000,000 </t>
  </si>
  <si>
    <t xml:space="preserve"> $5,297,000,000 </t>
  </si>
  <si>
    <t xml:space="preserve"> $1,527,000,000 </t>
  </si>
  <si>
    <t xml:space="preserve"> $122,000,000 </t>
  </si>
  <si>
    <t>8/2/2015</t>
  </si>
  <si>
    <t xml:space="preserve"> $8,082,000,000 </t>
  </si>
  <si>
    <t xml:space="preserve"> $5,300,000,000 </t>
  </si>
  <si>
    <t xml:space="preserve"> $1,509,000,000 </t>
  </si>
  <si>
    <t>7/31/2016</t>
  </si>
  <si>
    <t xml:space="preserve"> $7,961,000,000 </t>
  </si>
  <si>
    <t xml:space="preserve"> $5,181,000,000 </t>
  </si>
  <si>
    <t xml:space="preserve"> $124,000,000 </t>
  </si>
  <si>
    <t>CRM</t>
  </si>
  <si>
    <t xml:space="preserve"> $3,050,195,000 </t>
  </si>
  <si>
    <t xml:space="preserve"> $683,579,000 </t>
  </si>
  <si>
    <t xml:space="preserve"> $2,047,847,000 </t>
  </si>
  <si>
    <t xml:space="preserve"> $429,479,000 </t>
  </si>
  <si>
    <t xml:space="preserve"> $4,071,003,000 </t>
  </si>
  <si>
    <t xml:space="preserve"> $968,428,000 </t>
  </si>
  <si>
    <t xml:space="preserve"> $2,764,851,000 </t>
  </si>
  <si>
    <t xml:space="preserve"> $623,798,000 </t>
  </si>
  <si>
    <t xml:space="preserve"> $5,373,586,000 </t>
  </si>
  <si>
    <t xml:space="preserve"> $1,289,270,000 </t>
  </si>
  <si>
    <t xml:space="preserve"> $3,437,032,000 </t>
  </si>
  <si>
    <t xml:space="preserve"> $792,917,000 </t>
  </si>
  <si>
    <t xml:space="preserve"> $6,667,216,000 </t>
  </si>
  <si>
    <t xml:space="preserve"> $1,654,548,000 </t>
  </si>
  <si>
    <t xml:space="preserve"> $3,951,445,000 </t>
  </si>
  <si>
    <t xml:space="preserve"> $946,300,000 </t>
  </si>
  <si>
    <t>CSCO</t>
  </si>
  <si>
    <t>7/27/2013</t>
  </si>
  <si>
    <t xml:space="preserve"> $48,607,000,000 </t>
  </si>
  <si>
    <t xml:space="preserve"> $19,167,000,000 </t>
  </si>
  <si>
    <t xml:space="preserve"> $11,802,000,000 </t>
  </si>
  <si>
    <t xml:space="preserve"> $5,942,000,000 </t>
  </si>
  <si>
    <t>Networking Equipment</t>
  </si>
  <si>
    <t>7/26/2014</t>
  </si>
  <si>
    <t xml:space="preserve"> $47,142,000,000 </t>
  </si>
  <si>
    <t xml:space="preserve"> $19,373,000,000 </t>
  </si>
  <si>
    <t xml:space="preserve"> $11,437,000,000 </t>
  </si>
  <si>
    <t xml:space="preserve"> $6,294,000,000 </t>
  </si>
  <si>
    <t xml:space="preserve"> $275,000,000 </t>
  </si>
  <si>
    <t>7/25/2015</t>
  </si>
  <si>
    <t xml:space="preserve"> $49,161,000,000 </t>
  </si>
  <si>
    <t xml:space="preserve"> $19,480,000,000 </t>
  </si>
  <si>
    <t xml:space="preserve"> $11,861,000,000 </t>
  </si>
  <si>
    <t xml:space="preserve"> $6,207,000,000 </t>
  </si>
  <si>
    <t xml:space="preserve"> $359,000,000 </t>
  </si>
  <si>
    <t>7/30/2016</t>
  </si>
  <si>
    <t xml:space="preserve"> $49,247,000,000 </t>
  </si>
  <si>
    <t xml:space="preserve"> $18,287,000,000 </t>
  </si>
  <si>
    <t xml:space="preserve"> $11,433,000,000 </t>
  </si>
  <si>
    <t xml:space="preserve"> $6,296,000,000 </t>
  </si>
  <si>
    <t xml:space="preserve"> $303,000,000 </t>
  </si>
  <si>
    <t>CSRA</t>
  </si>
  <si>
    <t>4/3/2015</t>
  </si>
  <si>
    <t xml:space="preserve"> $4,069,746,000 </t>
  </si>
  <si>
    <t xml:space="preserve"> $3,282,301,000 </t>
  </si>
  <si>
    <t xml:space="preserve"> $194,207,000 </t>
  </si>
  <si>
    <t xml:space="preserve"> $137,058,000 </t>
  </si>
  <si>
    <t>IT Consulting &amp; Other Services</t>
  </si>
  <si>
    <t>4/1/2016</t>
  </si>
  <si>
    <t xml:space="preserve"> $4,250,447,000 </t>
  </si>
  <si>
    <t xml:space="preserve"> $3,575,631,000 </t>
  </si>
  <si>
    <t xml:space="preserve"> $187,244,000 </t>
  </si>
  <si>
    <t xml:space="preserve"> $182,242,000 </t>
  </si>
  <si>
    <t>CSX</t>
  </si>
  <si>
    <t xml:space="preserve"> $12,026,000,000 </t>
  </si>
  <si>
    <t xml:space="preserve"> $3,931,000,000 </t>
  </si>
  <si>
    <t xml:space="preserve"> $3,518,000,000 </t>
  </si>
  <si>
    <t xml:space="preserve"> $1,104,000,000 </t>
  </si>
  <si>
    <t>Railroads</t>
  </si>
  <si>
    <t>12/26/2014</t>
  </si>
  <si>
    <t xml:space="preserve"> $12,669,000,000 </t>
  </si>
  <si>
    <t xml:space="preserve"> $4,100,000,000 </t>
  </si>
  <si>
    <t xml:space="preserve"> $3,805,000,000 </t>
  </si>
  <si>
    <t xml:space="preserve"> $1,151,000,000 </t>
  </si>
  <si>
    <t>12/25/2015</t>
  </si>
  <si>
    <t xml:space="preserve"> $11,811,000,000 </t>
  </si>
  <si>
    <t xml:space="preserve"> $3,293,000,000 </t>
  </si>
  <si>
    <t xml:space="preserve"> $3,726,000,000 </t>
  </si>
  <si>
    <t xml:space="preserve"> $1,208,000,000 </t>
  </si>
  <si>
    <t>12/30/2016</t>
  </si>
  <si>
    <t xml:space="preserve"> $11,069,000,000 </t>
  </si>
  <si>
    <t xml:space="preserve"> $2,782,000,000 </t>
  </si>
  <si>
    <t xml:space="preserve"> $3,597,000,000 </t>
  </si>
  <si>
    <t xml:space="preserve"> $1,301,000,000 </t>
  </si>
  <si>
    <t>CTAS</t>
  </si>
  <si>
    <t>5/31/2013</t>
  </si>
  <si>
    <t xml:space="preserve"> $4,245,964,000 </t>
  </si>
  <si>
    <t xml:space="preserve"> $2,492,655,000 </t>
  </si>
  <si>
    <t xml:space="preserve"> $1,187,331,000 </t>
  </si>
  <si>
    <t>Diversified Support Services</t>
  </si>
  <si>
    <t>5/31/2014</t>
  </si>
  <si>
    <t xml:space="preserve"> $4,193,844,000 </t>
  </si>
  <si>
    <t xml:space="preserve"> $2,444,085,000 </t>
  </si>
  <si>
    <t xml:space="preserve"> $1,147,039,000 </t>
  </si>
  <si>
    <t xml:space="preserve"> $4,476,886,000 </t>
  </si>
  <si>
    <t xml:space="preserve"> $2,555,549,000 </t>
  </si>
  <si>
    <t xml:space="preserve"> $1,224,930,000 </t>
  </si>
  <si>
    <t>5/31/2016</t>
  </si>
  <si>
    <t xml:space="preserve"> $4,905,458,000 </t>
  </si>
  <si>
    <t xml:space="preserve"> $2,775,588,000 </t>
  </si>
  <si>
    <t xml:space="preserve"> $1,348,122,000 </t>
  </si>
  <si>
    <t>CTL</t>
  </si>
  <si>
    <t xml:space="preserve"> $18,376,000,000 </t>
  </si>
  <si>
    <t xml:space="preserve"> $7,639,000,000 </t>
  </si>
  <si>
    <t xml:space="preserve"> $3,244,000,000 </t>
  </si>
  <si>
    <t xml:space="preserve"> $4,780,000,000 </t>
  </si>
  <si>
    <t>Telecommunications Services</t>
  </si>
  <si>
    <t>Integrated Telecommunications Services</t>
  </si>
  <si>
    <t xml:space="preserve"> $18,095,000,000 </t>
  </si>
  <si>
    <t xml:space="preserve"> $7,507,000,000 </t>
  </si>
  <si>
    <t xml:space="preserve"> $3,502,000,000 </t>
  </si>
  <si>
    <t xml:space="preserve"> $4,541,000,000 </t>
  </si>
  <si>
    <t xml:space="preserve"> $18,031,000,000 </t>
  </si>
  <si>
    <t xml:space="preserve"> $7,846,000,000 </t>
  </si>
  <si>
    <t xml:space="preserve"> $3,347,000,000 </t>
  </si>
  <si>
    <t xml:space="preserve"> $4,428,000,000 </t>
  </si>
  <si>
    <t xml:space="preserve"> $7,778,000,000 </t>
  </si>
  <si>
    <t xml:space="preserve"> $3,328,000,000 </t>
  </si>
  <si>
    <t xml:space="preserve"> $4,189,000,000 </t>
  </si>
  <si>
    <t>CTSH</t>
  </si>
  <si>
    <t xml:space="preserve"> $7,346,472,000 </t>
  </si>
  <si>
    <t xml:space="preserve"> $4,278,241,000 </t>
  </si>
  <si>
    <t xml:space="preserve"> $1,557,646,000 </t>
  </si>
  <si>
    <t xml:space="preserve"> $149,089,000 </t>
  </si>
  <si>
    <t xml:space="preserve"> $8,843,200,000 </t>
  </si>
  <si>
    <t xml:space="preserve"> $5,265,500,000 </t>
  </si>
  <si>
    <t xml:space="preserve"> $1,727,600,000 </t>
  </si>
  <si>
    <t xml:space="preserve"> $172,200,000 </t>
  </si>
  <si>
    <t xml:space="preserve"> $10,262,700,000 </t>
  </si>
  <si>
    <t xml:space="preserve"> $6,141,100,000 </t>
  </si>
  <si>
    <t xml:space="preserve"> $2,037,000,000 </t>
  </si>
  <si>
    <t xml:space="preserve"> $199,700,000 </t>
  </si>
  <si>
    <t xml:space="preserve"> $12,416,000,000 </t>
  </si>
  <si>
    <t xml:space="preserve"> $7,440,200,000 </t>
  </si>
  <si>
    <t xml:space="preserve"> $2,508,600,000 </t>
  </si>
  <si>
    <t xml:space="preserve"> $325,200,000 </t>
  </si>
  <si>
    <t>CTXS</t>
  </si>
  <si>
    <t xml:space="preserve"> $2,918,434,000 </t>
  </si>
  <si>
    <t xml:space="preserve"> $502,795,000 </t>
  </si>
  <si>
    <t xml:space="preserve"> $1,476,916,000 </t>
  </si>
  <si>
    <t xml:space="preserve"> $516,338,000 </t>
  </si>
  <si>
    <t xml:space="preserve"> $41,668,000 </t>
  </si>
  <si>
    <t xml:space="preserve"> $3,142,856,000 </t>
  </si>
  <si>
    <t xml:space="preserve"> $620,219,000 </t>
  </si>
  <si>
    <t xml:space="preserve"> $1,600,187,000 </t>
  </si>
  <si>
    <t xml:space="preserve"> $553,817,000 </t>
  </si>
  <si>
    <t xml:space="preserve"> $39,577,000 </t>
  </si>
  <si>
    <t xml:space="preserve"> $3,275,594,000 </t>
  </si>
  <si>
    <t xml:space="preserve"> $614,364,000 </t>
  </si>
  <si>
    <t xml:space="preserve"> $1,538,027,000 </t>
  </si>
  <si>
    <t xml:space="preserve"> $563,975,000 </t>
  </si>
  <si>
    <t xml:space="preserve"> $41,595,000 </t>
  </si>
  <si>
    <t xml:space="preserve"> $3,418,265,000 </t>
  </si>
  <si>
    <t xml:space="preserve"> $559,541,000 </t>
  </si>
  <si>
    <t xml:space="preserve"> $1,620,006,000 </t>
  </si>
  <si>
    <t xml:space="preserve"> $489,265,000 </t>
  </si>
  <si>
    <t xml:space="preserve"> $29,173,000 </t>
  </si>
  <si>
    <t>CVS</t>
  </si>
  <si>
    <t xml:space="preserve"> $126,761,000,000 </t>
  </si>
  <si>
    <t xml:space="preserve"> $102,978,000,000 </t>
  </si>
  <si>
    <t>Drug Retail</t>
  </si>
  <si>
    <t xml:space="preserve"> $139,367,000,000 </t>
  </si>
  <si>
    <t xml:space="preserve"> $114,000,000,000 </t>
  </si>
  <si>
    <t xml:space="preserve"> $153,290,000,000 </t>
  </si>
  <si>
    <t xml:space="preserve"> $126,762,000,000 </t>
  </si>
  <si>
    <t xml:space="preserve"> $177,526,000,000 </t>
  </si>
  <si>
    <t xml:space="preserve"> $148,669,000,000 </t>
  </si>
  <si>
    <t>CVX</t>
  </si>
  <si>
    <t xml:space="preserve"> $230,590,000,000 </t>
  </si>
  <si>
    <t xml:space="preserve"> $163,336,000,000 </t>
  </si>
  <si>
    <t xml:space="preserve"> $17,100,000,000 </t>
  </si>
  <si>
    <t xml:space="preserve"> $13,413,000,000 </t>
  </si>
  <si>
    <t xml:space="preserve"> $220,156,000,000 </t>
  </si>
  <si>
    <t xml:space="preserve"> $159,323,000,000 </t>
  </si>
  <si>
    <t xml:space="preserve"> $17,573,000,000 </t>
  </si>
  <si>
    <t xml:space="preserve"> $14,186,000,000 </t>
  </si>
  <si>
    <t xml:space="preserve"> $200,494,000,000 </t>
  </si>
  <si>
    <t xml:space="preserve"> $144,956,000,000 </t>
  </si>
  <si>
    <t xml:space="preserve"> $17,034,000,000 </t>
  </si>
  <si>
    <t xml:space="preserve"> $16,793,000,000 </t>
  </si>
  <si>
    <t xml:space="preserve"> $129,925,000,000 </t>
  </si>
  <si>
    <t xml:space="preserve"> $92,785,000,000 </t>
  </si>
  <si>
    <t xml:space="preserve"> $16,473,000,000 </t>
  </si>
  <si>
    <t xml:space="preserve"> $21,037,000,000 </t>
  </si>
  <si>
    <t>CXO</t>
  </si>
  <si>
    <t xml:space="preserve"> $1,819,814,000 </t>
  </si>
  <si>
    <t xml:space="preserve"> $343,743,000 </t>
  </si>
  <si>
    <t xml:space="preserve"> $133,796,000 </t>
  </si>
  <si>
    <t xml:space="preserve"> $579,315,000 </t>
  </si>
  <si>
    <t xml:space="preserve"> $2,319,919,000 </t>
  </si>
  <si>
    <t xml:space="preserve"> $455,436,000 </t>
  </si>
  <si>
    <t xml:space="preserve"> $169,815,000 </t>
  </si>
  <si>
    <t xml:space="preserve"> $778,655,000 </t>
  </si>
  <si>
    <t xml:space="preserve"> $2,660,147,000 </t>
  </si>
  <si>
    <t xml:space="preserve"> $538,374,000 </t>
  </si>
  <si>
    <t xml:space="preserve"> $204,161,000 </t>
  </si>
  <si>
    <t xml:space="preserve"> $986,812,000 </t>
  </si>
  <si>
    <t xml:space="preserve"> $1,803,573,000 </t>
  </si>
  <si>
    <t xml:space="preserve"> $541,359,000 </t>
  </si>
  <si>
    <t xml:space="preserve"> $230,734,000 </t>
  </si>
  <si>
    <t xml:space="preserve"> $1,230,853,000 </t>
  </si>
  <si>
    <t>D</t>
  </si>
  <si>
    <t xml:space="preserve"> $12,835,000,000 </t>
  </si>
  <si>
    <t xml:space="preserve"> $8,300,000,000 </t>
  </si>
  <si>
    <t xml:space="preserve"> $1,127,000,000 </t>
  </si>
  <si>
    <t xml:space="preserve"> $13,120,000,000 </t>
  </si>
  <si>
    <t xml:space="preserve"> $8,033,000,000 </t>
  </si>
  <si>
    <t xml:space="preserve"> $563,000,000 </t>
  </si>
  <si>
    <t xml:space="preserve"> $12,436,000,000 </t>
  </si>
  <si>
    <t xml:space="preserve"> $7,881,000,000 </t>
  </si>
  <si>
    <t xml:space="preserve"> $1,292,000,000 </t>
  </si>
  <si>
    <t xml:space="preserve"> $11,683,000,000 </t>
  </si>
  <si>
    <t xml:space="preserve"> $6,201,000,000 </t>
  </si>
  <si>
    <t xml:space="preserve"> $551,000,000 </t>
  </si>
  <si>
    <t xml:space="preserve"> $1,395,000,000 </t>
  </si>
  <si>
    <t>DAL</t>
  </si>
  <si>
    <t xml:space="preserve"> $37,773,000,000 </t>
  </si>
  <si>
    <t xml:space="preserve"> $20,964,000,000 </t>
  </si>
  <si>
    <t xml:space="preserve"> $11,349,000,000 </t>
  </si>
  <si>
    <t xml:space="preserve"> $1,658,000,000 </t>
  </si>
  <si>
    <t xml:space="preserve"> $40,362,000,000 </t>
  </si>
  <si>
    <t xml:space="preserve"> $22,967,000,000 </t>
  </si>
  <si>
    <t xml:space="preserve"> $12,702,000,000 </t>
  </si>
  <si>
    <t xml:space="preserve"> $1,771,000,000 </t>
  </si>
  <si>
    <t xml:space="preserve"> $40,704,000,000 </t>
  </si>
  <si>
    <t xml:space="preserve"> $17,096,000,000 </t>
  </si>
  <si>
    <t xml:space="preserve"> $1,835,000,000 </t>
  </si>
  <si>
    <t xml:space="preserve"> $39,639,000,000 </t>
  </si>
  <si>
    <t xml:space="preserve"> $15,940,000,000 </t>
  </si>
  <si>
    <t xml:space="preserve"> $14,845,000,000 </t>
  </si>
  <si>
    <t xml:space="preserve"> $1,902,000,000 </t>
  </si>
  <si>
    <t>DD</t>
  </si>
  <si>
    <t xml:space="preserve"> $28,998,000,000 </t>
  </si>
  <si>
    <t xml:space="preserve"> $17,642,000,000 </t>
  </si>
  <si>
    <t xml:space="preserve"> $6,564,000,000 </t>
  </si>
  <si>
    <t>Diversified Chemicals</t>
  </si>
  <si>
    <t xml:space="preserve"> $28,406,000,000 </t>
  </si>
  <si>
    <t xml:space="preserve"> $17,023,000,000 </t>
  </si>
  <si>
    <t xml:space="preserve"> $5,536,000,000 </t>
  </si>
  <si>
    <t xml:space="preserve"> $1,958,000,000 </t>
  </si>
  <si>
    <t xml:space="preserve"> $25,130,000,000 </t>
  </si>
  <si>
    <t xml:space="preserve"> $15,112,000,000 </t>
  </si>
  <si>
    <t xml:space="preserve"> $5,074,000,000 </t>
  </si>
  <si>
    <t xml:space="preserve"> $1,898,000,000 </t>
  </si>
  <si>
    <t xml:space="preserve"> $24,594,000,000 </t>
  </si>
  <si>
    <t xml:space="preserve"> $14,469,000,000 </t>
  </si>
  <si>
    <t xml:space="preserve"> $5,005,000,000 </t>
  </si>
  <si>
    <t xml:space="preserve"> $1,641,000,000 </t>
  </si>
  <si>
    <t>DE</t>
  </si>
  <si>
    <t xml:space="preserve"> $37,795,400,000 </t>
  </si>
  <si>
    <t xml:space="preserve"> $25,667,300,000 </t>
  </si>
  <si>
    <t xml:space="preserve"> $4,426,100,000 </t>
  </si>
  <si>
    <t xml:space="preserve"> $1,477,300,000 </t>
  </si>
  <si>
    <t xml:space="preserve"> $36,066,900,000 </t>
  </si>
  <si>
    <t xml:space="preserve"> $24,775,800,000 </t>
  </si>
  <si>
    <t xml:space="preserve"> $4,377,700,000 </t>
  </si>
  <si>
    <t xml:space="preserve"> $1,452,000,000 </t>
  </si>
  <si>
    <t xml:space="preserve"> $28,862,800,000 </t>
  </si>
  <si>
    <t xml:space="preserve"> $20,143,200,000 </t>
  </si>
  <si>
    <t xml:space="preserve"> $3,834,400,000 </t>
  </si>
  <si>
    <t xml:space="preserve"> $1,425,100,000 </t>
  </si>
  <si>
    <t xml:space="preserve"> $26,644,000,000 </t>
  </si>
  <si>
    <t xml:space="preserve"> $18,248,900,000 </t>
  </si>
  <si>
    <t xml:space="preserve"> $4,018,300,000 </t>
  </si>
  <si>
    <t xml:space="preserve"> $1,389,100,000 </t>
  </si>
  <si>
    <t>DFS</t>
  </si>
  <si>
    <t>11/30/2012</t>
  </si>
  <si>
    <t xml:space="preserve"> $8,984,000,000 </t>
  </si>
  <si>
    <t xml:space="preserve"> $3,052,000,000 </t>
  </si>
  <si>
    <t xml:space="preserve"> $848,000,000 </t>
  </si>
  <si>
    <t xml:space="preserve"> $9,370,000,000 </t>
  </si>
  <si>
    <t xml:space="preserve"> $3,194,000,000 </t>
  </si>
  <si>
    <t xml:space="preserve"> $1,086,000,000 </t>
  </si>
  <si>
    <t xml:space="preserve"> $9,611,000,000 </t>
  </si>
  <si>
    <t xml:space="preserve"> $614,000,000 </t>
  </si>
  <si>
    <t xml:space="preserve"> $3,340,000,000 </t>
  </si>
  <si>
    <t xml:space="preserve"> $1,443,000,000 </t>
  </si>
  <si>
    <t xml:space="preserve"> $10,002,000,000 </t>
  </si>
  <si>
    <t xml:space="preserve"> $623,000,000 </t>
  </si>
  <si>
    <t xml:space="preserve"> $3,615,000,000 </t>
  </si>
  <si>
    <t xml:space="preserve"> $1,512,000,000 </t>
  </si>
  <si>
    <t>DG</t>
  </si>
  <si>
    <t>2/1/2013</t>
  </si>
  <si>
    <t xml:space="preserve"> $16,022,128,000 </t>
  </si>
  <si>
    <t xml:space="preserve"> $10,936,727,000 </t>
  </si>
  <si>
    <t xml:space="preserve"> $3,430,125,000 </t>
  </si>
  <si>
    <t>General Merchandise Stores</t>
  </si>
  <si>
    <t xml:space="preserve"> $17,504,167,000 </t>
  </si>
  <si>
    <t xml:space="preserve"> $12,068,425,000 </t>
  </si>
  <si>
    <t xml:space="preserve"> $3,699,557,000 </t>
  </si>
  <si>
    <t>1/30/2015</t>
  </si>
  <si>
    <t xml:space="preserve"> $18,909,588,000 </t>
  </si>
  <si>
    <t xml:space="preserve"> $13,107,081,000 </t>
  </si>
  <si>
    <t xml:space="preserve"> $4,033,414,000 </t>
  </si>
  <si>
    <t>1/29/2016</t>
  </si>
  <si>
    <t xml:space="preserve"> $20,368,562,000 </t>
  </si>
  <si>
    <t xml:space="preserve"> $14,062,471,000 </t>
  </si>
  <si>
    <t xml:space="preserve"> $4,365,797,000 </t>
  </si>
  <si>
    <t>DGX</t>
  </si>
  <si>
    <t xml:space="preserve"> $7,383,000,000 </t>
  </si>
  <si>
    <t xml:space="preserve"> $4,365,000,000 </t>
  </si>
  <si>
    <t xml:space="preserve"> $1,742,000,000 </t>
  </si>
  <si>
    <t xml:space="preserve"> $75,000,000 </t>
  </si>
  <si>
    <t>Health Care Facilities</t>
  </si>
  <si>
    <t xml:space="preserve"> $7,146,000,000 </t>
  </si>
  <si>
    <t xml:space="preserve"> $4,326,000,000 </t>
  </si>
  <si>
    <t xml:space="preserve"> $1,740,000,000 </t>
  </si>
  <si>
    <t xml:space="preserve"> $79,000,000 </t>
  </si>
  <si>
    <t xml:space="preserve"> $7,435,000,000 </t>
  </si>
  <si>
    <t xml:space="preserve"> $4,637,000,000 </t>
  </si>
  <si>
    <t xml:space="preserve"> $1,721,000,000 </t>
  </si>
  <si>
    <t xml:space="preserve"> $94,000,000 </t>
  </si>
  <si>
    <t xml:space="preserve"> $7,493,000,000 </t>
  </si>
  <si>
    <t xml:space="preserve"> $1,356,000,000 </t>
  </si>
  <si>
    <t xml:space="preserve"> $81,000,000 </t>
  </si>
  <si>
    <t>DHI</t>
  </si>
  <si>
    <t xml:space="preserve"> $6,259,300,000 </t>
  </si>
  <si>
    <t xml:space="preserve"> $4,853,500,000 </t>
  </si>
  <si>
    <t xml:space="preserve"> $649,900,000 </t>
  </si>
  <si>
    <t>Homebuilding</t>
  </si>
  <si>
    <t xml:space="preserve"> $8,024,900,000 </t>
  </si>
  <si>
    <t xml:space="preserve"> $6,268,600,000 </t>
  </si>
  <si>
    <t xml:space="preserve"> $826,900,000 </t>
  </si>
  <si>
    <t xml:space="preserve"> $10,824,000,000 </t>
  </si>
  <si>
    <t xml:space="preserve"> $8,535,700,000 </t>
  </si>
  <si>
    <t xml:space="preserve"> $1,003,000,000 </t>
  </si>
  <si>
    <t xml:space="preserve"> $12,157,400,000 </t>
  </si>
  <si>
    <t xml:space="preserve"> $9,502,600,000 </t>
  </si>
  <si>
    <t xml:space="preserve"> $1,100,300,000 </t>
  </si>
  <si>
    <t>DHR</t>
  </si>
  <si>
    <t xml:space="preserve"> $18,260,400,000 </t>
  </si>
  <si>
    <t xml:space="preserve"> $8,846,100,000 </t>
  </si>
  <si>
    <t xml:space="preserve"> $5,181,200,000 </t>
  </si>
  <si>
    <t xml:space="preserve"> $1,137,900,000 </t>
  </si>
  <si>
    <t xml:space="preserve"> $18,283,100,000 </t>
  </si>
  <si>
    <t xml:space="preserve"> $8,941,100,000 </t>
  </si>
  <si>
    <t xml:space="preserve"> $5,117,100,000 </t>
  </si>
  <si>
    <t xml:space="preserve"> $1,104,400,000 </t>
  </si>
  <si>
    <t xml:space="preserve"> $19,154,000,000 </t>
  </si>
  <si>
    <t xml:space="preserve"> $9,261,400,000 </t>
  </si>
  <si>
    <t xml:space="preserve"> $5,389,000,000 </t>
  </si>
  <si>
    <t xml:space="preserve"> $1,157,000,000 </t>
  </si>
  <si>
    <t xml:space="preserve"> $20,563,100,000 </t>
  </si>
  <si>
    <t xml:space="preserve"> $9,800,600,000 </t>
  </si>
  <si>
    <t xml:space="preserve"> $6,054,300,000 </t>
  </si>
  <si>
    <t xml:space="preserve"> $1,239,100,000 </t>
  </si>
  <si>
    <t>DIS</t>
  </si>
  <si>
    <t xml:space="preserve"> $45,041,000,000 </t>
  </si>
  <si>
    <t xml:space="preserve"> $25,034,000,000 </t>
  </si>
  <si>
    <t xml:space="preserve"> $8,365,000,000 </t>
  </si>
  <si>
    <t xml:space="preserve"> $2,192,000,000 </t>
  </si>
  <si>
    <t>Broadcasting &amp; Cable TV</t>
  </si>
  <si>
    <t xml:space="preserve"> $48,813,000,000 </t>
  </si>
  <si>
    <t xml:space="preserve"> $26,420,000,000 </t>
  </si>
  <si>
    <t xml:space="preserve"> $8,565,000,000 </t>
  </si>
  <si>
    <t xml:space="preserve"> $2,288,000,000 </t>
  </si>
  <si>
    <t>10/3/2015</t>
  </si>
  <si>
    <t xml:space="preserve"> $52,465,000,000 </t>
  </si>
  <si>
    <t xml:space="preserve"> $28,364,000,000 </t>
  </si>
  <si>
    <t xml:space="preserve"> $8,523,000,000 </t>
  </si>
  <si>
    <t xml:space="preserve"> $2,354,000,000 </t>
  </si>
  <si>
    <t>10/1/2016</t>
  </si>
  <si>
    <t xml:space="preserve"> $55,632,000,000 </t>
  </si>
  <si>
    <t xml:space="preserve"> $29,993,000,000 </t>
  </si>
  <si>
    <t xml:space="preserve"> $8,754,000,000 </t>
  </si>
  <si>
    <t xml:space="preserve"> $2,527,000,000 </t>
  </si>
  <si>
    <t>DISCA</t>
  </si>
  <si>
    <t xml:space="preserve"> $5,535,000,000 </t>
  </si>
  <si>
    <t xml:space="preserve"> $1,689,000,000 </t>
  </si>
  <si>
    <t xml:space="preserve"> $1,598,000,000 </t>
  </si>
  <si>
    <t xml:space="preserve"> $276,000,000 </t>
  </si>
  <si>
    <t xml:space="preserve"> $6,265,000,000 </t>
  </si>
  <si>
    <t xml:space="preserve"> $2,124,000,000 </t>
  </si>
  <si>
    <t xml:space="preserve"> $1,692,000,000 </t>
  </si>
  <si>
    <t xml:space="preserve"> $329,000,000 </t>
  </si>
  <si>
    <t xml:space="preserve"> $6,394,000,000 </t>
  </si>
  <si>
    <t xml:space="preserve"> $2,343,000,000 </t>
  </si>
  <si>
    <t xml:space="preserve"> $1,669,000,000 </t>
  </si>
  <si>
    <t xml:space="preserve"> $330,000,000 </t>
  </si>
  <si>
    <t xml:space="preserve"> $6,497,000,000 </t>
  </si>
  <si>
    <t xml:space="preserve"> $2,432,000,000 </t>
  </si>
  <si>
    <t xml:space="preserve"> $1,690,000,000 </t>
  </si>
  <si>
    <t>DISCK</t>
  </si>
  <si>
    <t>DLPH</t>
  </si>
  <si>
    <t xml:space="preserve"> $15,051,000,000 </t>
  </si>
  <si>
    <t xml:space="preserve"> $12,274,000,000 </t>
  </si>
  <si>
    <t xml:space="preserve"> $916,000,000 </t>
  </si>
  <si>
    <t xml:space="preserve"> $97,000,000 </t>
  </si>
  <si>
    <t xml:space="preserve"> $15,499,000,000 </t>
  </si>
  <si>
    <t xml:space="preserve"> $12,471,000,000 </t>
  </si>
  <si>
    <t xml:space="preserve"> $1,036,000,000 </t>
  </si>
  <si>
    <t xml:space="preserve"> $15,165,000,000 </t>
  </si>
  <si>
    <t xml:space="preserve"> $12,155,000,000 </t>
  </si>
  <si>
    <t xml:space="preserve"> $1,017,000,000 </t>
  </si>
  <si>
    <t xml:space="preserve"> $93,000,000 </t>
  </si>
  <si>
    <t xml:space="preserve"> $16,661,000,000 </t>
  </si>
  <si>
    <t xml:space="preserve"> $13,107,000,000 </t>
  </si>
  <si>
    <t xml:space="preserve"> $1,145,000,000 </t>
  </si>
  <si>
    <t xml:space="preserve"> $134,000,000 </t>
  </si>
  <si>
    <t>DLR</t>
  </si>
  <si>
    <t xml:space="preserve"> $1,279,067,000 </t>
  </si>
  <si>
    <t xml:space="preserve"> $461,898,000 </t>
  </si>
  <si>
    <t xml:space="preserve"> $68,538,000 </t>
  </si>
  <si>
    <t xml:space="preserve"> $382,553,000 </t>
  </si>
  <si>
    <t xml:space="preserve"> $1,482,259,000 </t>
  </si>
  <si>
    <t xml:space="preserve"> $555,660,000 </t>
  </si>
  <si>
    <t xml:space="preserve"> $69,323,000 </t>
  </si>
  <si>
    <t xml:space="preserve"> $475,464,000 </t>
  </si>
  <si>
    <t xml:space="preserve"> $1,616,438,000 </t>
  </si>
  <si>
    <t xml:space="preserve"> $603,321,000 </t>
  </si>
  <si>
    <t xml:space="preserve"> $89,468,000 </t>
  </si>
  <si>
    <t xml:space="preserve"> $538,513,000 </t>
  </si>
  <si>
    <t xml:space="preserve"> $1,763,336,000 </t>
  </si>
  <si>
    <t xml:space="preserve"> $651,282,000 </t>
  </si>
  <si>
    <t xml:space="preserve"> $139,616,000 </t>
  </si>
  <si>
    <t xml:space="preserve"> $570,527,000 </t>
  </si>
  <si>
    <t>DLTR</t>
  </si>
  <si>
    <t>2/2/2013</t>
  </si>
  <si>
    <t xml:space="preserve"> $7,394,500,000 </t>
  </si>
  <si>
    <t xml:space="preserve"> $4,741,800,000 </t>
  </si>
  <si>
    <t xml:space="preserve"> $1,732,600,000 </t>
  </si>
  <si>
    <t xml:space="preserve"> $7,840,300,000 </t>
  </si>
  <si>
    <t xml:space="preserve"> $5,050,500,000 </t>
  </si>
  <si>
    <t xml:space="preserve"> $1,819,500,000 </t>
  </si>
  <si>
    <t xml:space="preserve"> $8,602,200,000 </t>
  </si>
  <si>
    <t xml:space="preserve"> $5,568,200,000 </t>
  </si>
  <si>
    <t xml:space="preserve"> $1,993,800,000 </t>
  </si>
  <si>
    <t xml:space="preserve"> $15,498,400,000 </t>
  </si>
  <si>
    <t xml:space="preserve"> $10,841,700,000 </t>
  </si>
  <si>
    <t xml:space="preserve"> $3,607,000,000 </t>
  </si>
  <si>
    <t>DNB</t>
  </si>
  <si>
    <t xml:space="preserve"> $1,663,000,000 </t>
  </si>
  <si>
    <t xml:space="preserve"> $1,123,200,000 </t>
  </si>
  <si>
    <t xml:space="preserve"> $78,300,000 </t>
  </si>
  <si>
    <t>Research &amp; Consulting Services</t>
  </si>
  <si>
    <t xml:space="preserve"> $1,558,400,000 </t>
  </si>
  <si>
    <t xml:space="preserve"> $1,058,000,000 </t>
  </si>
  <si>
    <t xml:space="preserve"> $60,400,000 </t>
  </si>
  <si>
    <t xml:space="preserve"> $1,584,500,000 </t>
  </si>
  <si>
    <t xml:space="preserve"> $1,105,700,000 </t>
  </si>
  <si>
    <t xml:space="preserve"> $52,500,000 </t>
  </si>
  <si>
    <t xml:space="preserve"> $1,637,100,000 </t>
  </si>
  <si>
    <t xml:space="preserve"> $1,209,100,000 </t>
  </si>
  <si>
    <t xml:space="preserve"> $58,700,000 </t>
  </si>
  <si>
    <t>DOV</t>
  </si>
  <si>
    <t xml:space="preserve"> $7,155,096,000 </t>
  </si>
  <si>
    <t xml:space="preserve"> $4,376,505,000 </t>
  </si>
  <si>
    <t xml:space="preserve"> $1,616,921,000 </t>
  </si>
  <si>
    <t xml:space="preserve"> $7,752,728,000 </t>
  </si>
  <si>
    <t xml:space="preserve"> $4,778,479,000 </t>
  </si>
  <si>
    <t xml:space="preserve"> $1,758,765,000 </t>
  </si>
  <si>
    <t xml:space="preserve"> $6,956,311,000 </t>
  </si>
  <si>
    <t xml:space="preserve"> $4,388,167,000 </t>
  </si>
  <si>
    <t xml:space="preserve"> $1,647,382,000 </t>
  </si>
  <si>
    <t xml:space="preserve"> $6,794,342,000 </t>
  </si>
  <si>
    <t xml:space="preserve"> $4,322,373,000 </t>
  </si>
  <si>
    <t xml:space="preserve"> $1,757,523,000 </t>
  </si>
  <si>
    <t>DPS</t>
  </si>
  <si>
    <t xml:space="preserve"> $5,997,000,000 </t>
  </si>
  <si>
    <t xml:space="preserve"> $2,499,000,000 </t>
  </si>
  <si>
    <t xml:space="preserve"> $2,337,000,000 </t>
  </si>
  <si>
    <t xml:space="preserve"> $115,000,000 </t>
  </si>
  <si>
    <t>Soft Drinks</t>
  </si>
  <si>
    <t xml:space="preserve"> $6,121,000,000 </t>
  </si>
  <si>
    <t xml:space="preserve"> $2,491,000,000 </t>
  </si>
  <si>
    <t xml:space="preserve"> $2,335,000,000 </t>
  </si>
  <si>
    <t xml:space="preserve"> $6,282,000,000 </t>
  </si>
  <si>
    <t xml:space="preserve"> $2,559,000,000 </t>
  </si>
  <si>
    <t xml:space="preserve"> $2,320,000,000 </t>
  </si>
  <si>
    <t xml:space="preserve"> $105,000,000 </t>
  </si>
  <si>
    <t xml:space="preserve"> $6,440,000,000 </t>
  </si>
  <si>
    <t xml:space="preserve"> $2,582,000,000 </t>
  </si>
  <si>
    <t xml:space="preserve"> $2,326,000,000 </t>
  </si>
  <si>
    <t xml:space="preserve"> $99,000,000 </t>
  </si>
  <si>
    <t>DRI</t>
  </si>
  <si>
    <t xml:space="preserve"> $5,921,000,000 </t>
  </si>
  <si>
    <t xml:space="preserve"> $4,616,600,000 </t>
  </si>
  <si>
    <t xml:space="preserve"> $625,200,000 </t>
  </si>
  <si>
    <t xml:space="preserve"> $278,300,000 </t>
  </si>
  <si>
    <t xml:space="preserve"> $6,285,600,000 </t>
  </si>
  <si>
    <t xml:space="preserve"> $4,990,500,000 </t>
  </si>
  <si>
    <t xml:space="preserve"> $665,400,000 </t>
  </si>
  <si>
    <t xml:space="preserve"> $304,400,000 </t>
  </si>
  <si>
    <t xml:space="preserve"> $6,764,000,000 </t>
  </si>
  <si>
    <t xml:space="preserve"> $5,341,500,000 </t>
  </si>
  <si>
    <t xml:space="preserve"> $673,500,000 </t>
  </si>
  <si>
    <t xml:space="preserve"> $319,300,000 </t>
  </si>
  <si>
    <t xml:space="preserve"> $6,933,500,000 </t>
  </si>
  <si>
    <t xml:space="preserve"> $5,392,400,000 </t>
  </si>
  <si>
    <t xml:space="preserve"> $622,900,000 </t>
  </si>
  <si>
    <t xml:space="preserve"> $290,200,000 </t>
  </si>
  <si>
    <t>DUK</t>
  </si>
  <si>
    <t xml:space="preserve"> $17,912,000,000 </t>
  </si>
  <si>
    <t xml:space="preserve"> $11,235,000,000 </t>
  </si>
  <si>
    <t xml:space="preserve"> $965,000,000 </t>
  </si>
  <si>
    <t xml:space="preserve"> $22,756,000,000 </t>
  </si>
  <si>
    <t xml:space="preserve"> $13,545,000,000 </t>
  </si>
  <si>
    <t xml:space="preserve"> $1,274,000,000 </t>
  </si>
  <si>
    <t xml:space="preserve"> $2,668,000,000 </t>
  </si>
  <si>
    <t xml:space="preserve"> $23,925,000,000 </t>
  </si>
  <si>
    <t xml:space="preserve"> $14,323,000,000 </t>
  </si>
  <si>
    <t xml:space="preserve"> $1,213,000,000 </t>
  </si>
  <si>
    <t xml:space="preserve"> $3,066,000,000 </t>
  </si>
  <si>
    <t xml:space="preserve"> $23,459,000,000 </t>
  </si>
  <si>
    <t xml:space="preserve"> $13,728,000,000 </t>
  </si>
  <si>
    <t xml:space="preserve"> $1,135,000,000 </t>
  </si>
  <si>
    <t xml:space="preserve"> $3,144,000,000 </t>
  </si>
  <si>
    <t>DVA</t>
  </si>
  <si>
    <t xml:space="preserve"> $8,186,280,000 </t>
  </si>
  <si>
    <t xml:space="preserve"> $5,583,549,000 </t>
  </si>
  <si>
    <t xml:space="preserve"> $889,879,000 </t>
  </si>
  <si>
    <t xml:space="preserve"> $341,969,000 </t>
  </si>
  <si>
    <t xml:space="preserve"> $11,764,050,000 </t>
  </si>
  <si>
    <t xml:space="preserve"> $8,198,377,000 </t>
  </si>
  <si>
    <t xml:space="preserve"> $1,516,508,000 </t>
  </si>
  <si>
    <t xml:space="preserve"> $528,737,000 </t>
  </si>
  <si>
    <t xml:space="preserve"> $12,795,106,000 </t>
  </si>
  <si>
    <t xml:space="preserve"> $9,119,305,000 </t>
  </si>
  <si>
    <t xml:space="preserve"> $1,278,506,000 </t>
  </si>
  <si>
    <t xml:space="preserve"> $590,935,000 </t>
  </si>
  <si>
    <t xml:space="preserve"> $13,781,837,000 </t>
  </si>
  <si>
    <t xml:space="preserve"> $9,824,834,000 </t>
  </si>
  <si>
    <t xml:space="preserve"> $1,947,135,000 </t>
  </si>
  <si>
    <t xml:space="preserve"> $638,024,000 </t>
  </si>
  <si>
    <t>DVN</t>
  </si>
  <si>
    <t xml:space="preserve"> $10,397,000,000 </t>
  </si>
  <si>
    <t xml:space="preserve"> $2,268,000,000 </t>
  </si>
  <si>
    <t xml:space="preserve"> $2,743,000,000 </t>
  </si>
  <si>
    <t xml:space="preserve"> $2,780,000,000 </t>
  </si>
  <si>
    <t xml:space="preserve"> $20,638,000,000 </t>
  </si>
  <si>
    <t xml:space="preserve"> $2,332,000,000 </t>
  </si>
  <si>
    <t xml:space="preserve"> $8,290,000,000 </t>
  </si>
  <si>
    <t xml:space="preserve"> $3,319,000,000 </t>
  </si>
  <si>
    <t xml:space="preserve"> $13,145,000,000 </t>
  </si>
  <si>
    <t xml:space="preserve"> $2,104,000,000 </t>
  </si>
  <si>
    <t xml:space="preserve"> $7,741,000,000 </t>
  </si>
  <si>
    <t xml:space="preserve"> $3,129,000,000 </t>
  </si>
  <si>
    <t xml:space="preserve"> $12,197,000,000 </t>
  </si>
  <si>
    <t xml:space="preserve"> $1,582,000,000 </t>
  </si>
  <si>
    <t xml:space="preserve"> $6,476,000,000 </t>
  </si>
  <si>
    <t xml:space="preserve"> $1,792,000,000 </t>
  </si>
  <si>
    <t>EA</t>
  </si>
  <si>
    <t>3/31/2013</t>
  </si>
  <si>
    <t xml:space="preserve"> $3,797,000,000 </t>
  </si>
  <si>
    <t xml:space="preserve"> $1,388,000,000 </t>
  </si>
  <si>
    <t xml:space="preserve"> $1,078,000,000 </t>
  </si>
  <si>
    <t xml:space="preserve"> $1,153,000,000 </t>
  </si>
  <si>
    <t xml:space="preserve"> $30,000,000 </t>
  </si>
  <si>
    <t>3/31/2014</t>
  </si>
  <si>
    <t xml:space="preserve"> $3,575,000,000 </t>
  </si>
  <si>
    <t xml:space="preserve"> $1,347,000,000 </t>
  </si>
  <si>
    <t xml:space="preserve"> $1,055,000,000 </t>
  </si>
  <si>
    <t xml:space="preserve"> $1,125,000,000 </t>
  </si>
  <si>
    <t xml:space="preserve"> $16,000,000 </t>
  </si>
  <si>
    <t>3/31/2015</t>
  </si>
  <si>
    <t xml:space="preserve"> $4,515,000,000 </t>
  </si>
  <si>
    <t xml:space="preserve"> $1,429,000,000 </t>
  </si>
  <si>
    <t xml:space="preserve"> $1,030,000,000 </t>
  </si>
  <si>
    <t xml:space="preserve"> $1,094,000,000 </t>
  </si>
  <si>
    <t>3/31/2016</t>
  </si>
  <si>
    <t xml:space="preserve"> $4,396,000,000 </t>
  </si>
  <si>
    <t xml:space="preserve"> $1,354,000,000 </t>
  </si>
  <si>
    <t xml:space="preserve"> $1,028,000,000 </t>
  </si>
  <si>
    <t xml:space="preserve"> $1,109,000,000 </t>
  </si>
  <si>
    <t xml:space="preserve"> $7,000,000 </t>
  </si>
  <si>
    <t>EBAY</t>
  </si>
  <si>
    <t xml:space="preserve"> $8,257,000,000 </t>
  </si>
  <si>
    <t xml:space="preserve"> $1,492,000,000 </t>
  </si>
  <si>
    <t xml:space="preserve"> $3,260,000,000 </t>
  </si>
  <si>
    <t xml:space="preserve"> $915,000,000 </t>
  </si>
  <si>
    <t xml:space="preserve"> $8,790,000,000 </t>
  </si>
  <si>
    <t xml:space="preserve"> $3,593,000,000 </t>
  </si>
  <si>
    <t xml:space="preserve"> $983,000,000 </t>
  </si>
  <si>
    <t xml:space="preserve"> $8,592,000,000 </t>
  </si>
  <si>
    <t xml:space="preserve"> $3,660,000,000 </t>
  </si>
  <si>
    <t xml:space="preserve"> $923,000,000 </t>
  </si>
  <si>
    <t xml:space="preserve"> $41,000,000 </t>
  </si>
  <si>
    <t xml:space="preserve"> $8,979,000,000 </t>
  </si>
  <si>
    <t xml:space="preserve"> $2,007,000,000 </t>
  </si>
  <si>
    <t xml:space="preserve"> $3,499,000,000 </t>
  </si>
  <si>
    <t xml:space="preserve"> $34,000,000 </t>
  </si>
  <si>
    <t>ECL</t>
  </si>
  <si>
    <t xml:space="preserve"> $11,838,700,000 </t>
  </si>
  <si>
    <t xml:space="preserve"> $6,385,400,000 </t>
  </si>
  <si>
    <t xml:space="preserve"> $13,253,400,000 </t>
  </si>
  <si>
    <t xml:space="preserve"> $7,161,200,000 </t>
  </si>
  <si>
    <t xml:space="preserve"> $4,360,300,000 </t>
  </si>
  <si>
    <t xml:space="preserve"> $14,280,500,000 </t>
  </si>
  <si>
    <t xml:space="preserve"> $7,679,100,000 </t>
  </si>
  <si>
    <t xml:space="preserve"> $4,577,600,000 </t>
  </si>
  <si>
    <t xml:space="preserve"> $13,545,100,000 </t>
  </si>
  <si>
    <t xml:space="preserve"> $7,223,500,000 </t>
  </si>
  <si>
    <t xml:space="preserve"> $4,345,500,000 </t>
  </si>
  <si>
    <t>ED</t>
  </si>
  <si>
    <t xml:space="preserve"> $12,354,000,000 </t>
  </si>
  <si>
    <t xml:space="preserve"> $7,191,000,000 </t>
  </si>
  <si>
    <t xml:space="preserve"> $1,895,000,000 </t>
  </si>
  <si>
    <t xml:space="preserve"> $1,024,000,000 </t>
  </si>
  <si>
    <t xml:space="preserve"> $12,919,000,000 </t>
  </si>
  <si>
    <t xml:space="preserve"> $7,807,000,000 </t>
  </si>
  <si>
    <t xml:space="preserve"> $1,877,000,000 </t>
  </si>
  <si>
    <t xml:space="preserve"> $1,071,000,000 </t>
  </si>
  <si>
    <t xml:space="preserve"> $12,554,000,000 </t>
  </si>
  <si>
    <t xml:space="preserve"> $7,060,000,000 </t>
  </si>
  <si>
    <t xml:space="preserve"> $1,937,000,000 </t>
  </si>
  <si>
    <t xml:space="preserve"> $1,130,000,000 </t>
  </si>
  <si>
    <t xml:space="preserve"> $12,075,000,000 </t>
  </si>
  <si>
    <t xml:space="preserve"> $6,357,000,000 </t>
  </si>
  <si>
    <t xml:space="preserve"> $2,031,000,000 </t>
  </si>
  <si>
    <t xml:space="preserve"> $1,216,000,000 </t>
  </si>
  <si>
    <t>EFX</t>
  </si>
  <si>
    <t xml:space="preserve"> $2,073,000,000 </t>
  </si>
  <si>
    <t xml:space="preserve"> $759,500,000 </t>
  </si>
  <si>
    <t xml:space="preserve"> $2,303,900,000 </t>
  </si>
  <si>
    <t xml:space="preserve"> $787,300,000 </t>
  </si>
  <si>
    <t xml:space="preserve"> $715,800,000 </t>
  </si>
  <si>
    <t xml:space="preserve"> $189,600,000 </t>
  </si>
  <si>
    <t xml:space="preserve"> $2,436,400,000 </t>
  </si>
  <si>
    <t xml:space="preserve"> $844,700,000 </t>
  </si>
  <si>
    <t xml:space="preserve"> $751,700,000 </t>
  </si>
  <si>
    <t xml:space="preserve"> $201,800,000 </t>
  </si>
  <si>
    <t xml:space="preserve"> $2,663,600,000 </t>
  </si>
  <si>
    <t xml:space="preserve"> $887,400,000 </t>
  </si>
  <si>
    <t xml:space="preserve"> $884,300,000 </t>
  </si>
  <si>
    <t xml:space="preserve"> $198,000,000 </t>
  </si>
  <si>
    <t>EIX</t>
  </si>
  <si>
    <t xml:space="preserve"> $11,862,000,000 </t>
  </si>
  <si>
    <t xml:space="preserve"> $7,747,000,000 </t>
  </si>
  <si>
    <t xml:space="preserve"> $296,000,000 </t>
  </si>
  <si>
    <t xml:space="preserve"> $1,562,000,000 </t>
  </si>
  <si>
    <t xml:space="preserve"> $12,581,000,000 </t>
  </si>
  <si>
    <t xml:space="preserve"> $8,364,000,000 </t>
  </si>
  <si>
    <t xml:space="preserve"> $309,000,000 </t>
  </si>
  <si>
    <t xml:space="preserve"> $1,622,000,000 </t>
  </si>
  <si>
    <t xml:space="preserve"> $1,720,000,000 </t>
  </si>
  <si>
    <t xml:space="preserve"> $11,524,000,000 </t>
  </si>
  <si>
    <t xml:space="preserve"> $7,256,000,000 </t>
  </si>
  <si>
    <t xml:space="preserve"> $336,000,000 </t>
  </si>
  <si>
    <t xml:space="preserve"> $1,919,000,000 </t>
  </si>
  <si>
    <t>EL</t>
  </si>
  <si>
    <t xml:space="preserve"> $10,181,700,000 </t>
  </si>
  <si>
    <t xml:space="preserve"> $2,025,900,000 </t>
  </si>
  <si>
    <t xml:space="preserve"> $6,597,000,000 </t>
  </si>
  <si>
    <t xml:space="preserve"> $10,968,800,000 </t>
  </si>
  <si>
    <t xml:space="preserve"> $2,158,200,000 </t>
  </si>
  <si>
    <t xml:space="preserve"> $6,985,900,000 </t>
  </si>
  <si>
    <t xml:space="preserve"> $10,780,400,000 </t>
  </si>
  <si>
    <t xml:space="preserve"> $2,100,600,000 </t>
  </si>
  <si>
    <t xml:space="preserve"> $7,073,500,000 </t>
  </si>
  <si>
    <t xml:space="preserve"> $11,262,300,000 </t>
  </si>
  <si>
    <t xml:space="preserve"> $2,181,100,000 </t>
  </si>
  <si>
    <t xml:space="preserve"> $7,337,800,000 </t>
  </si>
  <si>
    <t>EMN</t>
  </si>
  <si>
    <t xml:space="preserve"> $8,102,000,000 </t>
  </si>
  <si>
    <t xml:space="preserve"> $6,340,000,000 </t>
  </si>
  <si>
    <t xml:space="preserve"> $644,000,000 </t>
  </si>
  <si>
    <t xml:space="preserve"> $9,350,000,000 </t>
  </si>
  <si>
    <t xml:space="preserve"> $6,574,000,000 </t>
  </si>
  <si>
    <t xml:space="preserve"> $645,000,000 </t>
  </si>
  <si>
    <t xml:space="preserve"> $193,000,000 </t>
  </si>
  <si>
    <t xml:space="preserve"> $9,527,000,000 </t>
  </si>
  <si>
    <t xml:space="preserve"> $7,306,000,000 </t>
  </si>
  <si>
    <t xml:space="preserve"> $755,000,000 </t>
  </si>
  <si>
    <t xml:space="preserve"> $227,000,000 </t>
  </si>
  <si>
    <t xml:space="preserve"> $9,648,000,000 </t>
  </si>
  <si>
    <t xml:space="preserve"> $7,068,000,000 </t>
  </si>
  <si>
    <t xml:space="preserve"> $762,000,000 </t>
  </si>
  <si>
    <t xml:space="preserve"> $251,000,000 </t>
  </si>
  <si>
    <t>EMR</t>
  </si>
  <si>
    <t xml:space="preserve"> $24,669,000,000 </t>
  </si>
  <si>
    <t xml:space="preserve"> $14,717,000,000 </t>
  </si>
  <si>
    <t xml:space="preserve"> $6,010,000,000 </t>
  </si>
  <si>
    <t xml:space="preserve"> $17,733,000,000 </t>
  </si>
  <si>
    <t xml:space="preserve"> $9,971,000,000 </t>
  </si>
  <si>
    <t xml:space="preserve"> $4,375,000,000 </t>
  </si>
  <si>
    <t xml:space="preserve"> $16,249,000,000 </t>
  </si>
  <si>
    <t xml:space="preserve"> $9,241,000,000 </t>
  </si>
  <si>
    <t xml:space="preserve"> $4,065,000,000 </t>
  </si>
  <si>
    <t xml:space="preserve"> $14,522,000,000 </t>
  </si>
  <si>
    <t xml:space="preserve"> $8,260,000,000 </t>
  </si>
  <si>
    <t xml:space="preserve"> $3,758,000,000 </t>
  </si>
  <si>
    <t>EOG</t>
  </si>
  <si>
    <t xml:space="preserve"> $11,682,636,000 </t>
  </si>
  <si>
    <t xml:space="preserve"> $1,699,428,000 </t>
  </si>
  <si>
    <t xml:space="preserve"> $3,862,434,000 </t>
  </si>
  <si>
    <t xml:space="preserve"> $3,169,703,000 </t>
  </si>
  <si>
    <t xml:space="preserve"> $14,487,118,000 </t>
  </si>
  <si>
    <t xml:space="preserve"> $2,066,893,000 </t>
  </si>
  <si>
    <t xml:space="preserve"> $4,621,096,000 </t>
  </si>
  <si>
    <t xml:space="preserve"> $3,600,976,000 </t>
  </si>
  <si>
    <t xml:space="preserve"> $18,035,340,000 </t>
  </si>
  <si>
    <t xml:space="preserve"> $2,534,389,000 </t>
  </si>
  <si>
    <t xml:space="preserve"> $5,285,634,000 </t>
  </si>
  <si>
    <t xml:space="preserve"> $3,997,041,000 </t>
  </si>
  <si>
    <t xml:space="preserve"> $8,757,428,000 </t>
  </si>
  <si>
    <t xml:space="preserve"> $2,177,757,000 </t>
  </si>
  <si>
    <t xml:space="preserve"> $3,174,320,000 </t>
  </si>
  <si>
    <t xml:space="preserve"> $3,313,644,000 </t>
  </si>
  <si>
    <t>EQIX</t>
  </si>
  <si>
    <t xml:space="preserve"> $1,887,376,000 </t>
  </si>
  <si>
    <t xml:space="preserve"> $944,617,000 </t>
  </si>
  <si>
    <t xml:space="preserve"> $531,180,000 </t>
  </si>
  <si>
    <t xml:space="preserve"> $2,152,766,000 </t>
  </si>
  <si>
    <t xml:space="preserve"> $1,064,403,000 </t>
  </si>
  <si>
    <t xml:space="preserve"> $621,413,000 </t>
  </si>
  <si>
    <t xml:space="preserve"> $2,443,776,000 </t>
  </si>
  <si>
    <t xml:space="preserve"> $1,197,885,000 </t>
  </si>
  <si>
    <t xml:space="preserve"> $734,119,000 </t>
  </si>
  <si>
    <t xml:space="preserve"> $2,725,867,000 </t>
  </si>
  <si>
    <t xml:space="preserve"> $1,291,506,000 </t>
  </si>
  <si>
    <t xml:space="preserve"> $825,296,000 </t>
  </si>
  <si>
    <t>EQR</t>
  </si>
  <si>
    <t xml:space="preserve"> $1,747,502,000 </t>
  </si>
  <si>
    <t xml:space="preserve"> $625,507,000 </t>
  </si>
  <si>
    <t xml:space="preserve"> $47,233,000 </t>
  </si>
  <si>
    <t xml:space="preserve"> $560,669,000 </t>
  </si>
  <si>
    <t xml:space="preserve"> $2,387,702,000 </t>
  </si>
  <si>
    <t xml:space="preserve"> $834,228,000 </t>
  </si>
  <si>
    <t xml:space="preserve"> $62,179,000 </t>
  </si>
  <si>
    <t xml:space="preserve"> $978,973,000 </t>
  </si>
  <si>
    <t xml:space="preserve"> $2,614,748,000 </t>
  </si>
  <si>
    <t xml:space="preserve"> $883,564,000 </t>
  </si>
  <si>
    <t xml:space="preserve"> $50,948,000 </t>
  </si>
  <si>
    <t xml:space="preserve"> $758,861,000 </t>
  </si>
  <si>
    <t xml:space="preserve"> $2,744,965,000 </t>
  </si>
  <si>
    <t xml:space="preserve"> $905,168,000 </t>
  </si>
  <si>
    <t xml:space="preserve"> $65,082,000 </t>
  </si>
  <si>
    <t xml:space="preserve"> $765,895,000 </t>
  </si>
  <si>
    <t>EQT</t>
  </si>
  <si>
    <t xml:space="preserve"> $1,859,177,000 </t>
  </si>
  <si>
    <t xml:space="preserve"> $354,561,000 </t>
  </si>
  <si>
    <t xml:space="preserve"> $200,849,000 </t>
  </si>
  <si>
    <t xml:space="preserve"> $653,132,000 </t>
  </si>
  <si>
    <t xml:space="preserve"> $2,388,768,000 </t>
  </si>
  <si>
    <t xml:space="preserve"> $443,974,000 </t>
  </si>
  <si>
    <t xml:space="preserve"> $238,134,000 </t>
  </si>
  <si>
    <t xml:space="preserve"> $679,298,000 </t>
  </si>
  <si>
    <t xml:space="preserve"> $523,043,000 </t>
  </si>
  <si>
    <t xml:space="preserve"> $249,925,000 </t>
  </si>
  <si>
    <t xml:space="preserve"> $819,216,000 </t>
  </si>
  <si>
    <t xml:space="preserve"> $1,857,339,000 </t>
  </si>
  <si>
    <t xml:space="preserve"> $613,909,000 </t>
  </si>
  <si>
    <t xml:space="preserve"> $272,747,000 </t>
  </si>
  <si>
    <t xml:space="preserve"> $927,920,000 </t>
  </si>
  <si>
    <t>ES</t>
  </si>
  <si>
    <t xml:space="preserve"> $6,273,787,000 </t>
  </si>
  <si>
    <t xml:space="preserve"> $3,667,434,000 </t>
  </si>
  <si>
    <t xml:space="preserve"> $747,356,000 </t>
  </si>
  <si>
    <t xml:space="preserve"> $740,791,000 </t>
  </si>
  <si>
    <t xml:space="preserve"> $7,301,204,000 </t>
  </si>
  <si>
    <t xml:space="preserve"> $3,997,940,000 </t>
  </si>
  <si>
    <t xml:space="preserve"> $914,149,000 </t>
  </si>
  <si>
    <t xml:space="preserve"> $859,680,000 </t>
  </si>
  <si>
    <t xml:space="preserve"> $7,741,856,000 </t>
  </si>
  <si>
    <t xml:space="preserve"> $4,449,139,000 </t>
  </si>
  <si>
    <t xml:space="preserve"> $1,034,507,000 </t>
  </si>
  <si>
    <t xml:space="preserve"> $625,361,000 </t>
  </si>
  <si>
    <t xml:space="preserve"> $7,954,827,000 </t>
  </si>
  <si>
    <t xml:space="preserve"> $4,416,194,000 </t>
  </si>
  <si>
    <t xml:space="preserve"> $1,086,274,000 </t>
  </si>
  <si>
    <t xml:space="preserve"> $688,195,000 </t>
  </si>
  <si>
    <t>ESS</t>
  </si>
  <si>
    <t xml:space="preserve"> $535,153,000 </t>
  </si>
  <si>
    <t xml:space="preserve"> $172,167,000 </t>
  </si>
  <si>
    <t xml:space="preserve"> $24,573,000 </t>
  </si>
  <si>
    <t xml:space="preserve"> $169,173,000 </t>
  </si>
  <si>
    <t>Residential REITs</t>
  </si>
  <si>
    <t xml:space="preserve"> $610,590,000 </t>
  </si>
  <si>
    <t xml:space="preserve"> $197,336,000 </t>
  </si>
  <si>
    <t xml:space="preserve"> $26,684,000 </t>
  </si>
  <si>
    <t xml:space="preserve"> $192,420,000 </t>
  </si>
  <si>
    <t xml:space="preserve"> $970,938,000 </t>
  </si>
  <si>
    <t xml:space="preserve"> $312,546,000 </t>
  </si>
  <si>
    <t xml:space="preserve"> $40,878,000 </t>
  </si>
  <si>
    <t xml:space="preserve"> $360,592,000 </t>
  </si>
  <si>
    <t xml:space="preserve"> $1,194,407,000 </t>
  </si>
  <si>
    <t xml:space="preserve"> $363,508,000 </t>
  </si>
  <si>
    <t xml:space="preserve"> $40,090,000 </t>
  </si>
  <si>
    <t xml:space="preserve"> $453,423,000 </t>
  </si>
  <si>
    <t>ETFC</t>
  </si>
  <si>
    <t xml:space="preserve"> $1,365,000,000 </t>
  </si>
  <si>
    <t xml:space="preserve"> $921,000,000 </t>
  </si>
  <si>
    <t xml:space="preserve"> $471,000,000 </t>
  </si>
  <si>
    <t>Investment Banking &amp; Brokerage</t>
  </si>
  <si>
    <t xml:space="preserve"> $1,466,000,000 </t>
  </si>
  <si>
    <t xml:space="preserve"> $888,000,000 </t>
  </si>
  <si>
    <t xml:space="preserve"> $256,000,000 </t>
  </si>
  <si>
    <t xml:space="preserve"> $958,000,000 </t>
  </si>
  <si>
    <t xml:space="preserve"> $1,048,000,000 </t>
  </si>
  <si>
    <t xml:space="preserve"> $61,000,000 </t>
  </si>
  <si>
    <t>ETN</t>
  </si>
  <si>
    <t xml:space="preserve"> $16,311,000,000 </t>
  </si>
  <si>
    <t xml:space="preserve"> $11,448,000,000 </t>
  </si>
  <si>
    <t xml:space="preserve"> $2,894,000,000 </t>
  </si>
  <si>
    <t xml:space="preserve"> $439,000,000 </t>
  </si>
  <si>
    <t xml:space="preserve"> $22,046,000,000 </t>
  </si>
  <si>
    <t xml:space="preserve"> $15,369,000,000 </t>
  </si>
  <si>
    <t xml:space="preserve"> $3,886,000,000 </t>
  </si>
  <si>
    <t xml:space="preserve"> $22,552,000,000 </t>
  </si>
  <si>
    <t xml:space="preserve"> $15,646,000,000 </t>
  </si>
  <si>
    <t xml:space="preserve"> $3,810,000,000 </t>
  </si>
  <si>
    <t xml:space="preserve"> $647,000,000 </t>
  </si>
  <si>
    <t xml:space="preserve"> $20,855,000,000 </t>
  </si>
  <si>
    <t xml:space="preserve"> $14,292,000,000 </t>
  </si>
  <si>
    <t xml:space="preserve"> $3,596,000,000 </t>
  </si>
  <si>
    <t xml:space="preserve"> $625,000,000 </t>
  </si>
  <si>
    <t>ETR</t>
  </si>
  <si>
    <t xml:space="preserve"> $10,302,079,000 </t>
  </si>
  <si>
    <t xml:space="preserve"> $6,583,627,000 </t>
  </si>
  <si>
    <t xml:space="preserve"> $917,162,000 </t>
  </si>
  <si>
    <t xml:space="preserve"> $1,144,585,000 </t>
  </si>
  <si>
    <t xml:space="preserve"> $11,390,947,000 </t>
  </si>
  <si>
    <t xml:space="preserve"> $7,588,885,000 </t>
  </si>
  <si>
    <t xml:space="preserve"> $888,051,000 </t>
  </si>
  <si>
    <t xml:space="preserve"> $1,261,044,000 </t>
  </si>
  <si>
    <t xml:space="preserve"> $12,494,921,000 </t>
  </si>
  <si>
    <t xml:space="preserve"> $8,126,187,000 </t>
  </si>
  <si>
    <t xml:space="preserve"> $863,455,000 </t>
  </si>
  <si>
    <t xml:space="preserve"> $1,318,638,000 </t>
  </si>
  <si>
    <t xml:space="preserve"> $11,513,251,000 </t>
  </si>
  <si>
    <t xml:space="preserve"> $7,449,273,000 </t>
  </si>
  <si>
    <t xml:space="preserve"> $1,074,998,000 </t>
  </si>
  <si>
    <t xml:space="preserve"> $1,337,276,000 </t>
  </si>
  <si>
    <t>EW</t>
  </si>
  <si>
    <t xml:space="preserve"> $1,899,600,000 </t>
  </si>
  <si>
    <t xml:space="preserve"> $491,000,000 </t>
  </si>
  <si>
    <t xml:space="preserve"> $697,400,000 </t>
  </si>
  <si>
    <t xml:space="preserve"> $291,300,000 </t>
  </si>
  <si>
    <t xml:space="preserve"> $2,045,500,000 </t>
  </si>
  <si>
    <t xml:space="preserve"> $516,600,000 </t>
  </si>
  <si>
    <t xml:space="preserve"> $749,700,000 </t>
  </si>
  <si>
    <t xml:space="preserve"> $323,000,000 </t>
  </si>
  <si>
    <t xml:space="preserve"> $2,322,900,000 </t>
  </si>
  <si>
    <t xml:space="preserve"> $625,600,000 </t>
  </si>
  <si>
    <t xml:space="preserve"> $928,700,000 </t>
  </si>
  <si>
    <t xml:space="preserve"> $346,500,000 </t>
  </si>
  <si>
    <t xml:space="preserve"> $2,493,700,000 </t>
  </si>
  <si>
    <t xml:space="preserve"> $617,200,000 </t>
  </si>
  <si>
    <t xml:space="preserve"> $850,700,000 </t>
  </si>
  <si>
    <t xml:space="preserve"> $383,100,000 </t>
  </si>
  <si>
    <t>EXC</t>
  </si>
  <si>
    <t xml:space="preserve"> $24,888,000,000 </t>
  </si>
  <si>
    <t xml:space="preserve"> $17,994,000,000 </t>
  </si>
  <si>
    <t xml:space="preserve"> $2,153,000,000 </t>
  </si>
  <si>
    <t xml:space="preserve"> $27,429,000,000 </t>
  </si>
  <si>
    <t xml:space="preserve"> $21,571,000,000 </t>
  </si>
  <si>
    <t xml:space="preserve"> $1,154,000,000 </t>
  </si>
  <si>
    <t xml:space="preserve"> $2,314,000,000 </t>
  </si>
  <si>
    <t xml:space="preserve"> $29,447,000,000 </t>
  </si>
  <si>
    <t xml:space="preserve"> $21,406,000,000 </t>
  </si>
  <si>
    <t xml:space="preserve"> $1,200,000,000 </t>
  </si>
  <si>
    <t xml:space="preserve"> $2,450,000,000 </t>
  </si>
  <si>
    <t xml:space="preserve"> $31,360,000,000 </t>
  </si>
  <si>
    <t xml:space="preserve"> $22,688,000,000 </t>
  </si>
  <si>
    <t xml:space="preserve"> $1,576,000,000 </t>
  </si>
  <si>
    <t xml:space="preserve"> $3,936,000,000 </t>
  </si>
  <si>
    <t>EXPD</t>
  </si>
  <si>
    <t xml:space="preserve"> $5,992,215,000 </t>
  </si>
  <si>
    <t xml:space="preserve"> $4,156,845,000 </t>
  </si>
  <si>
    <t xml:space="preserve"> $1,264,632,000 </t>
  </si>
  <si>
    <t xml:space="preserve"> $39,940,000 </t>
  </si>
  <si>
    <t xml:space="preserve"> $6,080,257,000 </t>
  </si>
  <si>
    <t xml:space="preserve"> $4,197,404,000 </t>
  </si>
  <si>
    <t xml:space="preserve"> $1,282,709,000 </t>
  </si>
  <si>
    <t xml:space="preserve"> $48,071,000 </t>
  </si>
  <si>
    <t xml:space="preserve"> $6,564,721,000 </t>
  </si>
  <si>
    <t xml:space="preserve"> $4,583,294,000 </t>
  </si>
  <si>
    <t xml:space="preserve"> $1,337,487,000 </t>
  </si>
  <si>
    <t xml:space="preserve"> $49,292,000 </t>
  </si>
  <si>
    <t xml:space="preserve"> $6,616,632,000 </t>
  </si>
  <si>
    <t xml:space="preserve"> $4,428,855,000 </t>
  </si>
  <si>
    <t xml:space="preserve"> $1,420,281,000 </t>
  </si>
  <si>
    <t xml:space="preserve"> $46,012,000 </t>
  </si>
  <si>
    <t>EXPE</t>
  </si>
  <si>
    <t xml:space="preserve"> $4,771,259,000 </t>
  </si>
  <si>
    <t xml:space="preserve"> $1,038,034,000 </t>
  </si>
  <si>
    <t xml:space="preserve"> $3,151,043,000 </t>
  </si>
  <si>
    <t xml:space="preserve"> $71,731,000 </t>
  </si>
  <si>
    <t xml:space="preserve"> $5,763,485,000 </t>
  </si>
  <si>
    <t xml:space="preserve"> $1,179,081,000 </t>
  </si>
  <si>
    <t xml:space="preserve"> $3,919,856,000 </t>
  </si>
  <si>
    <t xml:space="preserve"> $76,773,000 </t>
  </si>
  <si>
    <t xml:space="preserve"> $6,672,317,000 </t>
  </si>
  <si>
    <t xml:space="preserve"> $1,309,559,000 </t>
  </si>
  <si>
    <t xml:space="preserve"> $4,785,243,000 </t>
  </si>
  <si>
    <t xml:space="preserve"> $156,458,000 </t>
  </si>
  <si>
    <t xml:space="preserve"> $8,773,564,000 </t>
  </si>
  <si>
    <t xml:space="preserve"> $1,596,698,000 </t>
  </si>
  <si>
    <t xml:space="preserve"> $6,280,728,000 </t>
  </si>
  <si>
    <t xml:space="preserve"> $317,141,000 </t>
  </si>
  <si>
    <t>EXR</t>
  </si>
  <si>
    <t xml:space="preserve"> $409,396,000 </t>
  </si>
  <si>
    <t xml:space="preserve"> $114,028,000 </t>
  </si>
  <si>
    <t xml:space="preserve"> $58,323,000 </t>
  </si>
  <si>
    <t xml:space="preserve"> $74,453,000 </t>
  </si>
  <si>
    <t xml:space="preserve"> $520,613,000 </t>
  </si>
  <si>
    <t xml:space="preserve"> $140,012,000 </t>
  </si>
  <si>
    <t xml:space="preserve"> $63,268,000 </t>
  </si>
  <si>
    <t xml:space="preserve"> $95,232,000 </t>
  </si>
  <si>
    <t xml:space="preserve"> $647,155,000 </t>
  </si>
  <si>
    <t xml:space="preserve"> $172,416,000 </t>
  </si>
  <si>
    <t xml:space="preserve"> $71,369,000 </t>
  </si>
  <si>
    <t xml:space="preserve"> $115,076,000 </t>
  </si>
  <si>
    <t xml:space="preserve"> $782,270,000 </t>
  </si>
  <si>
    <t xml:space="preserve"> $203,965,000 </t>
  </si>
  <si>
    <t xml:space="preserve"> $80,791,000 </t>
  </si>
  <si>
    <t xml:space="preserve"> $133,457,000 </t>
  </si>
  <si>
    <t>F</t>
  </si>
  <si>
    <t xml:space="preserve"> $146,917,000,000 </t>
  </si>
  <si>
    <t xml:space="preserve"> $123,050,000,000 </t>
  </si>
  <si>
    <t xml:space="preserve"> $10,850,000,000 </t>
  </si>
  <si>
    <t>Automobile Manufacturers</t>
  </si>
  <si>
    <t xml:space="preserve"> $144,077,000,000 </t>
  </si>
  <si>
    <t xml:space="preserve"> $131,903,000,000 </t>
  </si>
  <si>
    <t xml:space="preserve"> $11,842,000,000 </t>
  </si>
  <si>
    <t xml:space="preserve"> $149,558,000,000 </t>
  </si>
  <si>
    <t xml:space="preserve"> $131,409,000,000 </t>
  </si>
  <si>
    <t xml:space="preserve"> $10,502,000,000 </t>
  </si>
  <si>
    <t xml:space="preserve"> $151,800,000,000 </t>
  </si>
  <si>
    <t xml:space="preserve"> $135,488,000,000 </t>
  </si>
  <si>
    <t xml:space="preserve"> $12,196,000,000 </t>
  </si>
  <si>
    <t>FAST</t>
  </si>
  <si>
    <t xml:space="preserve"> $3,326,106,000 </t>
  </si>
  <si>
    <t xml:space="preserve"> $1,606,661,000 </t>
  </si>
  <si>
    <t xml:space="preserve"> $1,007,431,000 </t>
  </si>
  <si>
    <t xml:space="preserve"> $3,733,507,000 </t>
  </si>
  <si>
    <t xml:space="preserve"> $1,836,105,000 </t>
  </si>
  <si>
    <t xml:space="preserve"> $1,110,776,000 </t>
  </si>
  <si>
    <t xml:space="preserve"> $3,869,187,000 </t>
  </si>
  <si>
    <t xml:space="preserve"> $1,920,253,000 </t>
  </si>
  <si>
    <t xml:space="preserve"> $1,121,590,000 </t>
  </si>
  <si>
    <t xml:space="preserve"> $3,962,036,000 </t>
  </si>
  <si>
    <t xml:space="preserve"> $1,997,259,000 </t>
  </si>
  <si>
    <t xml:space="preserve"> $1,169,470,000 </t>
  </si>
  <si>
    <t>FB</t>
  </si>
  <si>
    <t xml:space="preserve"> $7,872,000,000 </t>
  </si>
  <si>
    <t xml:space="preserve"> $1,875,000,000 </t>
  </si>
  <si>
    <t xml:space="preserve"> $1,778,000,000 </t>
  </si>
  <si>
    <t xml:space="preserve"> $1,415,000,000 </t>
  </si>
  <si>
    <t xml:space="preserve"> $12,466,000,000 </t>
  </si>
  <si>
    <t xml:space="preserve"> $2,653,000,000 </t>
  </si>
  <si>
    <t xml:space="preserve"> $17,928,000,000 </t>
  </si>
  <si>
    <t xml:space="preserve"> $2,867,000,000 </t>
  </si>
  <si>
    <t xml:space="preserve"> $4,020,000,000 </t>
  </si>
  <si>
    <t xml:space="preserve"> $4,816,000,000 </t>
  </si>
  <si>
    <t xml:space="preserve"> $27,638,000,000 </t>
  </si>
  <si>
    <t xml:space="preserve"> $3,789,000,000 </t>
  </si>
  <si>
    <t xml:space="preserve"> $5,503,000,000 </t>
  </si>
  <si>
    <t xml:space="preserve"> $5,919,000,000 </t>
  </si>
  <si>
    <t>FBHS</t>
  </si>
  <si>
    <t xml:space="preserve"> $3,134,800,000 </t>
  </si>
  <si>
    <t xml:space="preserve"> $2,093,200,000 </t>
  </si>
  <si>
    <t xml:space="preserve"> $873,100,000 </t>
  </si>
  <si>
    <t xml:space="preserve"> $7,400,000 </t>
  </si>
  <si>
    <t xml:space="preserve"> $3,703,600,000 </t>
  </si>
  <si>
    <t xml:space="preserve"> $2,408,500,000 </t>
  </si>
  <si>
    <t xml:space="preserve"> $938,700,000 </t>
  </si>
  <si>
    <t xml:space="preserve"> $9,400,000 </t>
  </si>
  <si>
    <t xml:space="preserve"> $4,013,600,000 </t>
  </si>
  <si>
    <t xml:space="preserve"> $2,646,700,000 </t>
  </si>
  <si>
    <t xml:space="preserve"> $943,300,000 </t>
  </si>
  <si>
    <t xml:space="preserve"> $13,100,000 </t>
  </si>
  <si>
    <t xml:space="preserve"> $4,579,400,000 </t>
  </si>
  <si>
    <t xml:space="preserve"> $2,997,500,000 </t>
  </si>
  <si>
    <t xml:space="preserve"> $1,047,600,000 </t>
  </si>
  <si>
    <t xml:space="preserve"> $21,600,000 </t>
  </si>
  <si>
    <t>FCX</t>
  </si>
  <si>
    <t xml:space="preserve"> $18,010,000,000 </t>
  </si>
  <si>
    <t xml:space="preserve"> $11,561,000,000 </t>
  </si>
  <si>
    <t xml:space="preserve"> $431,000,000 </t>
  </si>
  <si>
    <t xml:space="preserve"> $285,000,000 </t>
  </si>
  <si>
    <t>Copper</t>
  </si>
  <si>
    <t xml:space="preserve"> $20,921,000,000 </t>
  </si>
  <si>
    <t xml:space="preserve"> $14,637,000,000 </t>
  </si>
  <si>
    <t xml:space="preserve"> $657,000,000 </t>
  </si>
  <si>
    <t xml:space="preserve"> $210,000,000 </t>
  </si>
  <si>
    <t xml:space="preserve"> $21,438,000,000 </t>
  </si>
  <si>
    <t xml:space="preserve"> $19,504,000,000 </t>
  </si>
  <si>
    <t xml:space="preserve"> $592,000,000 </t>
  </si>
  <si>
    <t xml:space="preserve"> $126,000,000 </t>
  </si>
  <si>
    <t xml:space="preserve"> $15,877,000,000 </t>
  </si>
  <si>
    <t xml:space="preserve"> $28,524,000,000 </t>
  </si>
  <si>
    <t xml:space="preserve"> $569,000,000 </t>
  </si>
  <si>
    <t xml:space="preserve"> $127,000,000 </t>
  </si>
  <si>
    <t>FDX</t>
  </si>
  <si>
    <t xml:space="preserve"> $44,287,000,000 </t>
  </si>
  <si>
    <t xml:space="preserve"> $16,448,000,000 </t>
  </si>
  <si>
    <t xml:space="preserve"> $20,359,000,000 </t>
  </si>
  <si>
    <t xml:space="preserve"> $2,386,000,000 </t>
  </si>
  <si>
    <t xml:space="preserve"> $45,567,000,000 </t>
  </si>
  <si>
    <t xml:space="preserve"> $17,052,000,000 </t>
  </si>
  <si>
    <t xml:space="preserve"> $22,113,000,000 </t>
  </si>
  <si>
    <t xml:space="preserve"> $2,587,000,000 </t>
  </si>
  <si>
    <t xml:space="preserve"> $47,453,000,000 </t>
  </si>
  <si>
    <t xml:space="preserve"> $16,984,000,000 </t>
  </si>
  <si>
    <t xml:space="preserve"> $25,715,000,000 </t>
  </si>
  <si>
    <t xml:space="preserve"> $2,611,000,000 </t>
  </si>
  <si>
    <t xml:space="preserve"> $50,365,000,000 </t>
  </si>
  <si>
    <t xml:space="preserve"> $17,327,000,000 </t>
  </si>
  <si>
    <t xml:space="preserve"> $27,330,000,000 </t>
  </si>
  <si>
    <t xml:space="preserve"> $2,631,000,000 </t>
  </si>
  <si>
    <t>FE</t>
  </si>
  <si>
    <t xml:space="preserve"> $15,255,000,000 </t>
  </si>
  <si>
    <t xml:space="preserve"> $6,717,000,000 </t>
  </si>
  <si>
    <t xml:space="preserve"> $5,353,000,000 </t>
  </si>
  <si>
    <t xml:space="preserve"> $1,051,000,000 </t>
  </si>
  <si>
    <t xml:space="preserve"> $14,892,000,000 </t>
  </si>
  <si>
    <t xml:space="preserve"> $6,459,000,000 </t>
  </si>
  <si>
    <t xml:space="preserve"> $4,315,000,000 </t>
  </si>
  <si>
    <t xml:space="preserve"> $1,741,000,000 </t>
  </si>
  <si>
    <t xml:space="preserve"> $15,049,000,000 </t>
  </si>
  <si>
    <t xml:space="preserve"> $6,996,000,000 </t>
  </si>
  <si>
    <t xml:space="preserve"> $5,759,000,000 </t>
  </si>
  <si>
    <t xml:space="preserve"> $1,232,000,000 </t>
  </si>
  <si>
    <t xml:space="preserve"> $15,026,000,000 </t>
  </si>
  <si>
    <t xml:space="preserve"> $6,173,000,000 </t>
  </si>
  <si>
    <t xml:space="preserve"> $4,969,000,000 </t>
  </si>
  <si>
    <t xml:space="preserve"> $1,550,000,000 </t>
  </si>
  <si>
    <t>FFIV</t>
  </si>
  <si>
    <t xml:space="preserve"> $1,481,314,000 </t>
  </si>
  <si>
    <t xml:space="preserve"> $253,047,000 </t>
  </si>
  <si>
    <t xml:space="preserve"> $587,835,000 </t>
  </si>
  <si>
    <t xml:space="preserve"> $209,614,000 </t>
  </si>
  <si>
    <t xml:space="preserve"> $1,732,046,000 </t>
  </si>
  <si>
    <t xml:space="preserve"> $309,959,000 </t>
  </si>
  <si>
    <t xml:space="preserve"> $664,738,000 </t>
  </si>
  <si>
    <t xml:space="preserve"> $263,792,000 </t>
  </si>
  <si>
    <t xml:space="preserve"> $1,919,823,000 </t>
  </si>
  <si>
    <t xml:space="preserve"> $332,261,000 </t>
  </si>
  <si>
    <t xml:space="preserve"> $738,080,000 </t>
  </si>
  <si>
    <t xml:space="preserve"> $296,583,000 </t>
  </si>
  <si>
    <t xml:space="preserve"> $1,995,034,000 </t>
  </si>
  <si>
    <t xml:space="preserve"> $337,205,000 </t>
  </si>
  <si>
    <t xml:space="preserve"> $767,174,000 </t>
  </si>
  <si>
    <t xml:space="preserve"> $334,227,000 </t>
  </si>
  <si>
    <t>FIS</t>
  </si>
  <si>
    <t xml:space="preserve"> $5,795,800,000 </t>
  </si>
  <si>
    <t xml:space="preserve"> $3,956,200,000 </t>
  </si>
  <si>
    <t xml:space="preserve"> $763,300,000 </t>
  </si>
  <si>
    <t xml:space="preserve"> $6,063,400,000 </t>
  </si>
  <si>
    <t xml:space="preserve"> $4,092,700,000 </t>
  </si>
  <si>
    <t xml:space="preserve"> $907,800,000 </t>
  </si>
  <si>
    <t xml:space="preserve"> $6,413,800,000 </t>
  </si>
  <si>
    <t xml:space="preserve"> $4,328,300,000 </t>
  </si>
  <si>
    <t xml:space="preserve"> $814,900,000 </t>
  </si>
  <si>
    <t xml:space="preserve"> $6,595,200,000 </t>
  </si>
  <si>
    <t xml:space="preserve"> $4,393,200,000 </t>
  </si>
  <si>
    <t xml:space="preserve"> $1,102,800,000 </t>
  </si>
  <si>
    <t>FISV</t>
  </si>
  <si>
    <t xml:space="preserve"> $4,436,000,000 </t>
  </si>
  <si>
    <t xml:space="preserve"> $2,564,000,000 </t>
  </si>
  <si>
    <t xml:space="preserve"> $824,000,000 </t>
  </si>
  <si>
    <t xml:space="preserve"> $4,814,000,000 </t>
  </si>
  <si>
    <t xml:space="preserve"> $2,776,000,000 </t>
  </si>
  <si>
    <t xml:space="preserve"> $977,000,000 </t>
  </si>
  <si>
    <t xml:space="preserve"> $5,066,000,000 </t>
  </si>
  <si>
    <t xml:space="preserve"> $2,881,000,000 </t>
  </si>
  <si>
    <t xml:space="preserve"> $975,000,000 </t>
  </si>
  <si>
    <t xml:space="preserve"> $5,254,000,000 </t>
  </si>
  <si>
    <t xml:space="preserve"> $2,909,000,000 </t>
  </si>
  <si>
    <t xml:space="preserve"> $1,034,000,000 </t>
  </si>
  <si>
    <t>FL</t>
  </si>
  <si>
    <t xml:space="preserve"> $6,182,000,000 </t>
  </si>
  <si>
    <t xml:space="preserve"> $4,148,000,000 </t>
  </si>
  <si>
    <t xml:space="preserve"> $1,294,000,000 </t>
  </si>
  <si>
    <t xml:space="preserve"> $118,000,000 </t>
  </si>
  <si>
    <t>Apparel Retail</t>
  </si>
  <si>
    <t xml:space="preserve"> $6,505,000,000 </t>
  </si>
  <si>
    <t xml:space="preserve"> $4,372,000,000 </t>
  </si>
  <si>
    <t xml:space="preserve"> $1,334,000,000 </t>
  </si>
  <si>
    <t xml:space="preserve"> $133,000,000 </t>
  </si>
  <si>
    <t xml:space="preserve"> $7,151,000,000 </t>
  </si>
  <si>
    <t xml:space="preserve"> $4,777,000,000 </t>
  </si>
  <si>
    <t xml:space="preserve"> $1,426,000,000 </t>
  </si>
  <si>
    <t xml:space="preserve"> $139,000,000 </t>
  </si>
  <si>
    <t xml:space="preserve"> $7,412,000,000 </t>
  </si>
  <si>
    <t xml:space="preserve"> $4,907,000,000 </t>
  </si>
  <si>
    <t xml:space="preserve"> $148,000,000 </t>
  </si>
  <si>
    <t>FLIR</t>
  </si>
  <si>
    <t xml:space="preserve"> $1,405,358,000 </t>
  </si>
  <si>
    <t xml:space="preserve"> $670,174,000 </t>
  </si>
  <si>
    <t xml:space="preserve"> $292,500,000 </t>
  </si>
  <si>
    <t xml:space="preserve"> $137,354,000 </t>
  </si>
  <si>
    <t>Electronic Equipment &amp; Instruments</t>
  </si>
  <si>
    <t xml:space="preserve"> $1,496,372,000 </t>
  </si>
  <si>
    <t xml:space="preserve"> $759,362,000 </t>
  </si>
  <si>
    <t xml:space="preserve"> $322,739,000 </t>
  </si>
  <si>
    <t xml:space="preserve"> $147,696,000 </t>
  </si>
  <si>
    <t xml:space="preserve"> $1,530,654,000 </t>
  </si>
  <si>
    <t xml:space="preserve"> $780,281,000 </t>
  </si>
  <si>
    <t xml:space="preserve"> $331,995,000 </t>
  </si>
  <si>
    <t xml:space="preserve"> $142,751,000 </t>
  </si>
  <si>
    <t xml:space="preserve"> $1,557,067,000 </t>
  </si>
  <si>
    <t xml:space="preserve"> $803,506,000 </t>
  </si>
  <si>
    <t xml:space="preserve"> $313,544,000 </t>
  </si>
  <si>
    <t xml:space="preserve"> $132,892,000 </t>
  </si>
  <si>
    <t>FLR</t>
  </si>
  <si>
    <t xml:space="preserve"> $27,351,573,000 </t>
  </si>
  <si>
    <t xml:space="preserve"> $25,986,382,000 </t>
  </si>
  <si>
    <t xml:space="preserve"> $175,148,000 </t>
  </si>
  <si>
    <t>Diversified Commercial Services</t>
  </si>
  <si>
    <t xml:space="preserve"> $21,531,577,000 </t>
  </si>
  <si>
    <t xml:space="preserve"> $20,132,544,000 </t>
  </si>
  <si>
    <t xml:space="preserve"> $182,711,000 </t>
  </si>
  <si>
    <t xml:space="preserve"> $18,114,048,000 </t>
  </si>
  <si>
    <t xml:space="preserve"> $17,019,352,000 </t>
  </si>
  <si>
    <t xml:space="preserve"> $408,225,000 </t>
  </si>
  <si>
    <t xml:space="preserve"> $19,036,525,000 </t>
  </si>
  <si>
    <t xml:space="preserve"> $18,246,209,000 </t>
  </si>
  <si>
    <t xml:space="preserve"> $191,073,000 </t>
  </si>
  <si>
    <t>FLS</t>
  </si>
  <si>
    <t xml:space="preserve"> $4,954,619,000 </t>
  </si>
  <si>
    <t xml:space="preserve"> $3,266,524,000 </t>
  </si>
  <si>
    <t xml:space="preserve"> $966,829,000 </t>
  </si>
  <si>
    <t xml:space="preserve"> $4,877,885,000 </t>
  </si>
  <si>
    <t xml:space="preserve"> $3,163,268,000 </t>
  </si>
  <si>
    <t xml:space="preserve"> $936,900,000 </t>
  </si>
  <si>
    <t xml:space="preserve"> $4,561,030,000 </t>
  </si>
  <si>
    <t xml:space="preserve"> $3,073,712,000 </t>
  </si>
  <si>
    <t xml:space="preserve"> $971,611,000 </t>
  </si>
  <si>
    <t xml:space="preserve"> $3,991,462,000 </t>
  </si>
  <si>
    <t xml:space="preserve"> $2,759,908,000 </t>
  </si>
  <si>
    <t xml:space="preserve"> $965,322,000 </t>
  </si>
  <si>
    <t>FMC</t>
  </si>
  <si>
    <t xml:space="preserve"> $3,409,900,000 </t>
  </si>
  <si>
    <t xml:space="preserve"> $2,141,600,000 </t>
  </si>
  <si>
    <t xml:space="preserve"> $489,700,000 </t>
  </si>
  <si>
    <t xml:space="preserve"> $112,000,000 </t>
  </si>
  <si>
    <t xml:space="preserve"> $3,130,700,000 </t>
  </si>
  <si>
    <t xml:space="preserve"> $1,929,800,000 </t>
  </si>
  <si>
    <t xml:space="preserve"> $496,100,000 </t>
  </si>
  <si>
    <t xml:space="preserve"> $115,600,000 </t>
  </si>
  <si>
    <t xml:space="preserve"> $3,258,700,000 </t>
  </si>
  <si>
    <t xml:space="preserve"> $2,047,800,000 </t>
  </si>
  <si>
    <t xml:space="preserve"> $589,800,000 </t>
  </si>
  <si>
    <t xml:space="preserve"> $126,300,000 </t>
  </si>
  <si>
    <t xml:space="preserve"> $3,276,500,000 </t>
  </si>
  <si>
    <t xml:space="preserve"> $2,201,100,000 </t>
  </si>
  <si>
    <t xml:space="preserve"> $737,900,000 </t>
  </si>
  <si>
    <t xml:space="preserve"> $143,700,000 </t>
  </si>
  <si>
    <t>FRT</t>
  </si>
  <si>
    <t xml:space="preserve"> $637,413,000 </t>
  </si>
  <si>
    <t xml:space="preserve"> $190,454,000 </t>
  </si>
  <si>
    <t xml:space="preserve"> $31,970,000 </t>
  </si>
  <si>
    <t xml:space="preserve"> $160,828,000 </t>
  </si>
  <si>
    <t>Retail REITs</t>
  </si>
  <si>
    <t xml:space="preserve"> $686,090,000 </t>
  </si>
  <si>
    <t xml:space="preserve"> $211,923,000 </t>
  </si>
  <si>
    <t xml:space="preserve"> $32,316,000 </t>
  </si>
  <si>
    <t xml:space="preserve"> $170,814,000 </t>
  </si>
  <si>
    <t xml:space="preserve"> $744,012,000 </t>
  </si>
  <si>
    <t xml:space="preserve"> $233,417,000 </t>
  </si>
  <si>
    <t xml:space="preserve"> $35,645,000 </t>
  </si>
  <si>
    <t xml:space="preserve"> $174,796,000 </t>
  </si>
  <si>
    <t xml:space="preserve"> $801,591,000 </t>
  </si>
  <si>
    <t xml:space="preserve"> $253,612,000 </t>
  </si>
  <si>
    <t xml:space="preserve"> $33,399,000 </t>
  </si>
  <si>
    <t xml:space="preserve"> $193,585,000 </t>
  </si>
  <si>
    <t>FSLR</t>
  </si>
  <si>
    <t xml:space="preserve"> $3,368,545,000 </t>
  </si>
  <si>
    <t xml:space="preserve"> $2,515,796,000 </t>
  </si>
  <si>
    <t xml:space="preserve"> $280,928,000 </t>
  </si>
  <si>
    <t xml:space="preserve"> $132,460,000 </t>
  </si>
  <si>
    <t xml:space="preserve"> $3,309,616,000 </t>
  </si>
  <si>
    <t xml:space="preserve"> $2,444,984,000 </t>
  </si>
  <si>
    <t xml:space="preserve"> $270,261,000 </t>
  </si>
  <si>
    <t xml:space="preserve"> $134,300,000 </t>
  </si>
  <si>
    <t xml:space="preserve"> $3,391,187,000 </t>
  </si>
  <si>
    <t xml:space="preserve"> $2,566,246,000 </t>
  </si>
  <si>
    <t xml:space="preserve"> $253,827,000 </t>
  </si>
  <si>
    <t xml:space="preserve"> $143,969,000 </t>
  </si>
  <si>
    <t xml:space="preserve"> $3,578,995,000 </t>
  </si>
  <si>
    <t xml:space="preserve"> $2,659,728,000 </t>
  </si>
  <si>
    <t xml:space="preserve"> $255,192,000 </t>
  </si>
  <si>
    <t xml:space="preserve"> $130,593,000 </t>
  </si>
  <si>
    <t>FTR</t>
  </si>
  <si>
    <t xml:space="preserve"> $5,011,853,000 </t>
  </si>
  <si>
    <t xml:space="preserve"> $2,676,141,000 </t>
  </si>
  <si>
    <t xml:space="preserve"> $1,266,807,000 </t>
  </si>
  <si>
    <t xml:space="preserve"> $4,762,000,000 </t>
  </si>
  <si>
    <t xml:space="preserve"> $2,616,000,000 </t>
  </si>
  <si>
    <t xml:space="preserve"> $1,170,000,000 </t>
  </si>
  <si>
    <t xml:space="preserve"> $4,772,000,000 </t>
  </si>
  <si>
    <t xml:space="preserve"> $2,671,000,000 </t>
  </si>
  <si>
    <t xml:space="preserve"> $5,576,000,000 </t>
  </si>
  <si>
    <t xml:space="preserve"> $3,275,000,000 </t>
  </si>
  <si>
    <t>GD</t>
  </si>
  <si>
    <t xml:space="preserve"> $30,930,000,000 </t>
  </si>
  <si>
    <t xml:space="preserve"> $25,202,000,000 </t>
  </si>
  <si>
    <t xml:space="preserve"> $2,039,000,000 </t>
  </si>
  <si>
    <t xml:space="preserve"> $30,852,000,000 </t>
  </si>
  <si>
    <t xml:space="preserve"> $24,979,000,000 </t>
  </si>
  <si>
    <t xml:space="preserve"> $1,984,000,000 </t>
  </si>
  <si>
    <t xml:space="preserve"> $31,469,000,000 </t>
  </si>
  <si>
    <t xml:space="preserve"> $25,339,000,000 </t>
  </si>
  <si>
    <t xml:space="preserve"> $1,952,000,000 </t>
  </si>
  <si>
    <t xml:space="preserve"> $31,353,000,000 </t>
  </si>
  <si>
    <t xml:space="preserve"> $25,104,000,000 </t>
  </si>
  <si>
    <t xml:space="preserve"> $1,940,000,000 </t>
  </si>
  <si>
    <t>GGP</t>
  </si>
  <si>
    <t xml:space="preserve"> $2,426,301,000 </t>
  </si>
  <si>
    <t xml:space="preserve"> $800,336,000 </t>
  </si>
  <si>
    <t xml:space="preserve"> $72,163,000 </t>
  </si>
  <si>
    <t xml:space="preserve"> $768,820,000 </t>
  </si>
  <si>
    <t xml:space="preserve"> $2,486,017,000 </t>
  </si>
  <si>
    <t xml:space="preserve"> $815,095,000 </t>
  </si>
  <si>
    <t xml:space="preserve"> $76,864,000 </t>
  </si>
  <si>
    <t xml:space="preserve"> $749,722,000 </t>
  </si>
  <si>
    <t xml:space="preserve"> $2,535,559,000 </t>
  </si>
  <si>
    <t xml:space="preserve"> $783,602,000 </t>
  </si>
  <si>
    <t xml:space="preserve"> $88,705,000 </t>
  </si>
  <si>
    <t xml:space="preserve"> $708,406,000 </t>
  </si>
  <si>
    <t xml:space="preserve"> $2,403,906,000 </t>
  </si>
  <si>
    <t xml:space="preserve"> $747,276,000 </t>
  </si>
  <si>
    <t xml:space="preserve"> $72,363,000 </t>
  </si>
  <si>
    <t xml:space="preserve"> $643,689,000 </t>
  </si>
  <si>
    <t>GILD</t>
  </si>
  <si>
    <t xml:space="preserve"> $9,702,000,000 </t>
  </si>
  <si>
    <t xml:space="preserve"> $2,471,000,000 </t>
  </si>
  <si>
    <t xml:space="preserve"> $1,760,000,000 </t>
  </si>
  <si>
    <t xml:space="preserve"> $11,202,000,000 </t>
  </si>
  <si>
    <t xml:space="preserve"> $2,859,000,000 </t>
  </si>
  <si>
    <t xml:space="preserve"> $1,699,000,000 </t>
  </si>
  <si>
    <t xml:space="preserve"> $2,120,000,000 </t>
  </si>
  <si>
    <t xml:space="preserve"> $24,890,000,000 </t>
  </si>
  <si>
    <t xml:space="preserve"> $3,788,000,000 </t>
  </si>
  <si>
    <t xml:space="preserve"> $2,983,000,000 </t>
  </si>
  <si>
    <t xml:space="preserve"> $2,854,000,000 </t>
  </si>
  <si>
    <t xml:space="preserve"> $32,639,000,000 </t>
  </si>
  <si>
    <t xml:space="preserve"> $4,006,000,000 </t>
  </si>
  <si>
    <t xml:space="preserve"> $3,426,000,000 </t>
  </si>
  <si>
    <t xml:space="preserve"> $3,014,000,000 </t>
  </si>
  <si>
    <t>GIS</t>
  </si>
  <si>
    <t xml:space="preserve"> $17,774,100,000 </t>
  </si>
  <si>
    <t xml:space="preserve"> $11,350,200,000 </t>
  </si>
  <si>
    <t xml:space="preserve"> $3,552,300,000 </t>
  </si>
  <si>
    <t xml:space="preserve"> $17,909,600,000 </t>
  </si>
  <si>
    <t xml:space="preserve"> $11,539,800,000 </t>
  </si>
  <si>
    <t xml:space="preserve"> $3,474,300,000 </t>
  </si>
  <si>
    <t xml:space="preserve"> $17,630,300,000 </t>
  </si>
  <si>
    <t xml:space="preserve"> $11,681,100,000 </t>
  </si>
  <si>
    <t xml:space="preserve"> $16,563,100,000 </t>
  </si>
  <si>
    <t xml:space="preserve"> $10,733,600,000 </t>
  </si>
  <si>
    <t xml:space="preserve"> $3,118,900,000 </t>
  </si>
  <si>
    <t>GLW</t>
  </si>
  <si>
    <t xml:space="preserve"> $7,819,000,000 </t>
  </si>
  <si>
    <t xml:space="preserve"> $4,495,000,000 </t>
  </si>
  <si>
    <t xml:space="preserve"> $1,126,000,000 </t>
  </si>
  <si>
    <t xml:space="preserve"> $710,000,000 </t>
  </si>
  <si>
    <t xml:space="preserve"> $31,000,000 </t>
  </si>
  <si>
    <t xml:space="preserve"> $9,715,000,000 </t>
  </si>
  <si>
    <t xml:space="preserve"> $5,663,000,000 </t>
  </si>
  <si>
    <t xml:space="preserve"> $1,202,000,000 </t>
  </si>
  <si>
    <t xml:space="preserve"> $33,000,000 </t>
  </si>
  <si>
    <t xml:space="preserve"> $9,111,000,000 </t>
  </si>
  <si>
    <t xml:space="preserve"> $5,458,000,000 </t>
  </si>
  <si>
    <t xml:space="preserve"> $1,508,000,000 </t>
  </si>
  <si>
    <t xml:space="preserve"> $769,000,000 </t>
  </si>
  <si>
    <t xml:space="preserve"> $54,000,000 </t>
  </si>
  <si>
    <t xml:space="preserve"> $9,390,000,000 </t>
  </si>
  <si>
    <t xml:space="preserve"> $5,644,000,000 </t>
  </si>
  <si>
    <t xml:space="preserve"> $1,472,000,000 </t>
  </si>
  <si>
    <t xml:space="preserve"> $742,000,000 </t>
  </si>
  <si>
    <t xml:space="preserve"> $64,000,000 </t>
  </si>
  <si>
    <t>GM</t>
  </si>
  <si>
    <t xml:space="preserve"> $155,427,000,000 </t>
  </si>
  <si>
    <t xml:space="preserve"> $137,373,000,000 </t>
  </si>
  <si>
    <t xml:space="preserve"> $12,382,000,000 </t>
  </si>
  <si>
    <t xml:space="preserve"> $155,929,000,000 </t>
  </si>
  <si>
    <t xml:space="preserve"> $142,121,000,000 </t>
  </si>
  <si>
    <t xml:space="preserve"> $12,158,000,000 </t>
  </si>
  <si>
    <t xml:space="preserve"> $152,356,000,000 </t>
  </si>
  <si>
    <t xml:space="preserve"> $134,054,000,000 </t>
  </si>
  <si>
    <t xml:space="preserve"> $13,405,000,000 </t>
  </si>
  <si>
    <t xml:space="preserve"> $166,380,000,000 </t>
  </si>
  <si>
    <t xml:space="preserve"> $145,125,000,000 </t>
  </si>
  <si>
    <t xml:space="preserve"> $11,710,000,000 </t>
  </si>
  <si>
    <t>GPC</t>
  </si>
  <si>
    <t xml:space="preserve"> $13,013,868,000 </t>
  </si>
  <si>
    <t xml:space="preserve"> $9,235,777,000 </t>
  </si>
  <si>
    <t xml:space="preserve"> $2,656,530,000 </t>
  </si>
  <si>
    <t xml:space="preserve"> $98,383,000 </t>
  </si>
  <si>
    <t xml:space="preserve"> $14,077,843,000 </t>
  </si>
  <si>
    <t xml:space="preserve"> $9,857,923,000 </t>
  </si>
  <si>
    <t xml:space="preserve"> $3,028,028,000 </t>
  </si>
  <si>
    <t xml:space="preserve"> $133,957,000 </t>
  </si>
  <si>
    <t xml:space="preserve"> $15,341,647,000 </t>
  </si>
  <si>
    <t xml:space="preserve"> $10,747,886,000 </t>
  </si>
  <si>
    <t xml:space="preserve"> $3,314,030,000 </t>
  </si>
  <si>
    <t xml:space="preserve"> $148,313,000 </t>
  </si>
  <si>
    <t xml:space="preserve"> $15,280,044,000 </t>
  </si>
  <si>
    <t xml:space="preserve"> $10,724,192,000 </t>
  </si>
  <si>
    <t xml:space="preserve"> $3,277,390,000 </t>
  </si>
  <si>
    <t xml:space="preserve"> $141,675,000 </t>
  </si>
  <si>
    <t>GPN</t>
  </si>
  <si>
    <t xml:space="preserve"> $2,375,923,000 </t>
  </si>
  <si>
    <t xml:space="preserve"> $862,075,000 </t>
  </si>
  <si>
    <t xml:space="preserve"> $1,156,635,000 </t>
  </si>
  <si>
    <t xml:space="preserve"> $2,554,236,000 </t>
  </si>
  <si>
    <t xml:space="preserve"> $952,225,000 </t>
  </si>
  <si>
    <t xml:space="preserve"> $1,196,512,000 </t>
  </si>
  <si>
    <t xml:space="preserve"> $2,773,718,000 </t>
  </si>
  <si>
    <t xml:space="preserve"> $1,022,107,000 </t>
  </si>
  <si>
    <t xml:space="preserve"> $1,295,014,000 </t>
  </si>
  <si>
    <t xml:space="preserve"> $2,898,150,000 </t>
  </si>
  <si>
    <t xml:space="preserve"> $1,147,639,000 </t>
  </si>
  <si>
    <t xml:space="preserve"> $1,325,567,000 </t>
  </si>
  <si>
    <t>GPS</t>
  </si>
  <si>
    <t xml:space="preserve"> $15,651,000,000 </t>
  </si>
  <si>
    <t xml:space="preserve"> $9,480,000,000 </t>
  </si>
  <si>
    <t xml:space="preserve"> $16,148,000,000 </t>
  </si>
  <si>
    <t xml:space="preserve"> $9,855,000,000 </t>
  </si>
  <si>
    <t xml:space="preserve"> $16,435,000,000 </t>
  </si>
  <si>
    <t xml:space="preserve"> $10,146,000,000 </t>
  </si>
  <si>
    <t xml:space="preserve"> $15,797,000,000 </t>
  </si>
  <si>
    <t xml:space="preserve"> $10,077,000,000 </t>
  </si>
  <si>
    <t>GRMN</t>
  </si>
  <si>
    <t xml:space="preserve"> $2,715,675,000 </t>
  </si>
  <si>
    <t xml:space="preserve"> $1,277,195,000 </t>
  </si>
  <si>
    <t xml:space="preserve"> $508,547,000 </t>
  </si>
  <si>
    <t xml:space="preserve"> $325,773,000 </t>
  </si>
  <si>
    <t>Consumer Electronics</t>
  </si>
  <si>
    <t xml:space="preserve"> $2,631,851,000 </t>
  </si>
  <si>
    <t xml:space="preserve"> $1,224,551,000 </t>
  </si>
  <si>
    <t xml:space="preserve"> $468,345,000 </t>
  </si>
  <si>
    <t xml:space="preserve"> $364,923,000 </t>
  </si>
  <si>
    <t>12/27/2014</t>
  </si>
  <si>
    <t xml:space="preserve"> $2,870,658,000 </t>
  </si>
  <si>
    <t xml:space="preserve"> $1,266,246,000 </t>
  </si>
  <si>
    <t xml:space="preserve"> $518,665,000 </t>
  </si>
  <si>
    <t xml:space="preserve"> $395,121,000 </t>
  </si>
  <si>
    <t>12/26/2015</t>
  </si>
  <si>
    <t xml:space="preserve"> $2,820,270,000 </t>
  </si>
  <si>
    <t xml:space="preserve"> $1,281,566,000 </t>
  </si>
  <si>
    <t xml:space="preserve"> $562,080,000 </t>
  </si>
  <si>
    <t xml:space="preserve"> $427,043,000 </t>
  </si>
  <si>
    <t>GT</t>
  </si>
  <si>
    <t xml:space="preserve"> $19,540,000,000 </t>
  </si>
  <si>
    <t xml:space="preserve"> $15,422,000,000 </t>
  </si>
  <si>
    <t xml:space="preserve"> $2,816,000,000 </t>
  </si>
  <si>
    <t>Tires &amp; Rubber</t>
  </si>
  <si>
    <t xml:space="preserve"> $18,138,000,000 </t>
  </si>
  <si>
    <t xml:space="preserve"> $13,906,000,000 </t>
  </si>
  <si>
    <t xml:space="preserve"> $2,815,000,000 </t>
  </si>
  <si>
    <t xml:space="preserve"> $16,443,000,000 </t>
  </si>
  <si>
    <t xml:space="preserve"> $12,164,000,000 </t>
  </si>
  <si>
    <t xml:space="preserve"> $2,728,000,000 </t>
  </si>
  <si>
    <t xml:space="preserve"> $15,158,000,000 </t>
  </si>
  <si>
    <t xml:space="preserve"> $10,972,000,000 </t>
  </si>
  <si>
    <t xml:space="preserve"> $2,617,000,000 </t>
  </si>
  <si>
    <t>GWW</t>
  </si>
  <si>
    <t xml:space="preserve"> $8,950,045,000 </t>
  </si>
  <si>
    <t xml:space="preserve"> $5,033,885,000 </t>
  </si>
  <si>
    <t xml:space="preserve"> $2,785,035,000 </t>
  </si>
  <si>
    <t>Industrial Materials</t>
  </si>
  <si>
    <t xml:space="preserve"> $9,437,758,000 </t>
  </si>
  <si>
    <t xml:space="preserve"> $5,301,275,000 </t>
  </si>
  <si>
    <t xml:space="preserve"> $2,839,629,000 </t>
  </si>
  <si>
    <t xml:space="preserve"> $9,964,953,000 </t>
  </si>
  <si>
    <t xml:space="preserve"> $5,650,711,000 </t>
  </si>
  <si>
    <t xml:space="preserve"> $2,967,125,000 </t>
  </si>
  <si>
    <t xml:space="preserve"> $9,973,384,000 </t>
  </si>
  <si>
    <t xml:space="preserve"> $5,741,956,000 </t>
  </si>
  <si>
    <t xml:space="preserve"> $2,931,108,000 </t>
  </si>
  <si>
    <t>HAL</t>
  </si>
  <si>
    <t xml:space="preserve"> $29,402,000,000 </t>
  </si>
  <si>
    <t xml:space="preserve"> $24,931,000,000 </t>
  </si>
  <si>
    <t xml:space="preserve"> $32,870,000,000 </t>
  </si>
  <si>
    <t xml:space="preserve"> $27,334,000,000 </t>
  </si>
  <si>
    <t xml:space="preserve"> $293,000,000 </t>
  </si>
  <si>
    <t xml:space="preserve"> $23,633,000,000 </t>
  </si>
  <si>
    <t xml:space="preserve"> $21,113,000,000 </t>
  </si>
  <si>
    <t xml:space="preserve"> $200,000,000 </t>
  </si>
  <si>
    <t xml:space="preserve"> $15,887,000,000 </t>
  </si>
  <si>
    <t xml:space="preserve"> $15,023,000,000 </t>
  </si>
  <si>
    <t xml:space="preserve"> $228,000,000 </t>
  </si>
  <si>
    <t>HAR</t>
  </si>
  <si>
    <t xml:space="preserve"> $4,297,842,000 </t>
  </si>
  <si>
    <t xml:space="preserve"> $3,193,722,000 </t>
  </si>
  <si>
    <t xml:space="preserve"> $902,869,000 </t>
  </si>
  <si>
    <t xml:space="preserve"> $5,348,483,000 </t>
  </si>
  <si>
    <t xml:space="preserve"> $3,891,816,000 </t>
  </si>
  <si>
    <t xml:space="preserve"> $1,126,940,000 </t>
  </si>
  <si>
    <t xml:space="preserve"> $6,155,297,000 </t>
  </si>
  <si>
    <t xml:space="preserve"> $4,338,193,000 </t>
  </si>
  <si>
    <t xml:space="preserve"> $1,347,510,000 </t>
  </si>
  <si>
    <t xml:space="preserve"> $6,911,676,000 </t>
  </si>
  <si>
    <t xml:space="preserve"> $4,818,585,000 </t>
  </si>
  <si>
    <t xml:space="preserve"> $1,513,064,000 </t>
  </si>
  <si>
    <t>HAS</t>
  </si>
  <si>
    <t xml:space="preserve"> $4,088,983,000 </t>
  </si>
  <si>
    <t xml:space="preserve"> $1,671,980,000 </t>
  </si>
  <si>
    <t xml:space="preserve"> $1,269,586,000 </t>
  </si>
  <si>
    <t xml:space="preserve"> $201,197,000 </t>
  </si>
  <si>
    <t xml:space="preserve"> $92,369,000 </t>
  </si>
  <si>
    <t>Leisure Products</t>
  </si>
  <si>
    <t>12/29/2013</t>
  </si>
  <si>
    <t xml:space="preserve"> $4,082,157,000 </t>
  </si>
  <si>
    <t xml:space="preserve"> $1,672,901,000 </t>
  </si>
  <si>
    <t xml:space="preserve"> $1,269,777,000 </t>
  </si>
  <si>
    <t xml:space="preserve"> $207,591,000 </t>
  </si>
  <si>
    <t xml:space="preserve"> $125,876,000 </t>
  </si>
  <si>
    <t>12/28/2014</t>
  </si>
  <si>
    <t xml:space="preserve"> $4,277,207,000 </t>
  </si>
  <si>
    <t xml:space="preserve"> $1,698,372,000 </t>
  </si>
  <si>
    <t xml:space="preserve"> $1,315,793,000 </t>
  </si>
  <si>
    <t xml:space="preserve"> $222,556,000 </t>
  </si>
  <si>
    <t xml:space="preserve"> $99,794,000 </t>
  </si>
  <si>
    <t>12/27/2015</t>
  </si>
  <si>
    <t xml:space="preserve"> $4,447,509,000 </t>
  </si>
  <si>
    <t xml:space="preserve"> $1,677,033,000 </t>
  </si>
  <si>
    <t xml:space="preserve"> $1,370,183,000 </t>
  </si>
  <si>
    <t xml:space="preserve"> $242,944,000 </t>
  </si>
  <si>
    <t xml:space="preserve"> $86,171,000 </t>
  </si>
  <si>
    <t>HBAN</t>
  </si>
  <si>
    <t xml:space="preserve"> $3,036,584,000 </t>
  </si>
  <si>
    <t xml:space="preserve"> $162,167,000 </t>
  </si>
  <si>
    <t xml:space="preserve"> $1,789,327,000 </t>
  </si>
  <si>
    <t xml:space="preserve"> $193,937,000 </t>
  </si>
  <si>
    <t xml:space="preserve"> $2,872,833,000 </t>
  </si>
  <si>
    <t xml:space="preserve"> $116,241,000 </t>
  </si>
  <si>
    <t xml:space="preserve"> $1,716,639,000 </t>
  </si>
  <si>
    <t xml:space="preserve"> $131,409,000 </t>
  </si>
  <si>
    <t xml:space="preserve"> $2,955,641,000 </t>
  </si>
  <si>
    <t xml:space="preserve"> $86,453,000 </t>
  </si>
  <si>
    <t xml:space="preserve"> $1,843,069,000 </t>
  </si>
  <si>
    <t xml:space="preserve"> $120,266,000 </t>
  </si>
  <si>
    <t xml:space="preserve"> $3,153,251,000 </t>
  </si>
  <si>
    <t xml:space="preserve"> $82,175,000 </t>
  </si>
  <si>
    <t xml:space="preserve"> $1,948,041,000 </t>
  </si>
  <si>
    <t xml:space="preserve"> $127,821,000 </t>
  </si>
  <si>
    <t>HBI</t>
  </si>
  <si>
    <t xml:space="preserve"> $4,627,802,000 </t>
  </si>
  <si>
    <t xml:space="preserve"> $3,016,109,000 </t>
  </si>
  <si>
    <t xml:space="preserve"> $1,096,507,000 </t>
  </si>
  <si>
    <t>Apparel, Accessories &amp; Luxury Goods</t>
  </si>
  <si>
    <t xml:space="preserve"> $5,324,746,000 </t>
  </si>
  <si>
    <t xml:space="preserve"> $3,420,339,000 </t>
  </si>
  <si>
    <t xml:space="preserve"> $1,340,453,000 </t>
  </si>
  <si>
    <t xml:space="preserve"> $5,731,549,000 </t>
  </si>
  <si>
    <t xml:space="preserve"> $3,595,217,000 </t>
  </si>
  <si>
    <t xml:space="preserve"> $1,541,214,000 </t>
  </si>
  <si>
    <t xml:space="preserve"> $6,028,199,000 </t>
  </si>
  <si>
    <t xml:space="preserve"> $3,752,151,000 </t>
  </si>
  <si>
    <t xml:space="preserve"> $1,500,399,000 </t>
  </si>
  <si>
    <t>HCA</t>
  </si>
  <si>
    <t xml:space="preserve"> $33,013,000,000 </t>
  </si>
  <si>
    <t xml:space="preserve"> $5,717,000,000 </t>
  </si>
  <si>
    <t xml:space="preserve"> $20,801,000,000 </t>
  </si>
  <si>
    <t xml:space="preserve"> $1,679,000,000 </t>
  </si>
  <si>
    <t xml:space="preserve"> $34,182,000,000 </t>
  </si>
  <si>
    <t xml:space="preserve"> $5,970,000,000 </t>
  </si>
  <si>
    <t xml:space="preserve"> $21,667,000,000 </t>
  </si>
  <si>
    <t xml:space="preserve"> $1,753,000,000 </t>
  </si>
  <si>
    <t xml:space="preserve"> $36,918,000,000 </t>
  </si>
  <si>
    <t xml:space="preserve"> $6,262,000,000 </t>
  </si>
  <si>
    <t xml:space="preserve"> $23,271,000,000 </t>
  </si>
  <si>
    <t xml:space="preserve"> $1,820,000,000 </t>
  </si>
  <si>
    <t xml:space="preserve"> $39,678,000,000 </t>
  </si>
  <si>
    <t xml:space="preserve"> $6,638,000,000 </t>
  </si>
  <si>
    <t xml:space="preserve"> $25,171,000,000 </t>
  </si>
  <si>
    <t xml:space="preserve"> $1,904,000,000 </t>
  </si>
  <si>
    <t>HCN</t>
  </si>
  <si>
    <t xml:space="preserve"> $1,765,979,000 </t>
  </si>
  <si>
    <t xml:space="preserve"> $567,989,000 </t>
  </si>
  <si>
    <t xml:space="preserve"> $158,950,000 </t>
  </si>
  <si>
    <t xml:space="preserve"> $506,220,000 </t>
  </si>
  <si>
    <t xml:space="preserve"> $2,847,945,000 </t>
  </si>
  <si>
    <t xml:space="preserve"> $1,206,813,000 </t>
  </si>
  <si>
    <t xml:space="preserve"> $241,719,000 </t>
  </si>
  <si>
    <t xml:space="preserve"> $865,800,000 </t>
  </si>
  <si>
    <t xml:space="preserve"> $3,305,879,000 </t>
  </si>
  <si>
    <t xml:space="preserve"> $1,403,358,000 </t>
  </si>
  <si>
    <t xml:space="preserve"> $212,481,000 </t>
  </si>
  <si>
    <t xml:space="preserve"> $844,130,000 </t>
  </si>
  <si>
    <t xml:space="preserve"> $3,775,685,000 </t>
  </si>
  <si>
    <t xml:space="preserve"> $1,622,257,000 </t>
  </si>
  <si>
    <t xml:space="preserve"> $258,342,000 </t>
  </si>
  <si>
    <t xml:space="preserve"> $826,240,000 </t>
  </si>
  <si>
    <t>HCP</t>
  </si>
  <si>
    <t xml:space="preserve"> $2,013,719,000 </t>
  </si>
  <si>
    <t xml:space="preserve"> $401,324,000 </t>
  </si>
  <si>
    <t xml:space="preserve"> $423,312,000 </t>
  </si>
  <si>
    <t xml:space="preserve"> $1,563,210,000 </t>
  </si>
  <si>
    <t xml:space="preserve"> $463,059,000 </t>
  </si>
  <si>
    <t xml:space="preserve"> $455,016,000 </t>
  </si>
  <si>
    <t xml:space="preserve"> $1,828,305,000 </t>
  </si>
  <si>
    <t xml:space="preserve"> $706,644,000 </t>
  </si>
  <si>
    <t xml:space="preserve"> $504,905,000 </t>
  </si>
  <si>
    <t xml:space="preserve"> $2,040,486,000 </t>
  </si>
  <si>
    <t xml:space="preserve"> $842,010,000 </t>
  </si>
  <si>
    <t xml:space="preserve"> $568,108,000 </t>
  </si>
  <si>
    <t>HD</t>
  </si>
  <si>
    <t>2/3/2013</t>
  </si>
  <si>
    <t xml:space="preserve"> $74,754,000,000 </t>
  </si>
  <si>
    <t xml:space="preserve"> $48,912,000,000 </t>
  </si>
  <si>
    <t xml:space="preserve"> $16,508,000,000 </t>
  </si>
  <si>
    <t xml:space="preserve"> $1,568,000,000 </t>
  </si>
  <si>
    <t>Home Improvement Retail</t>
  </si>
  <si>
    <t>2/2/2014</t>
  </si>
  <si>
    <t xml:space="preserve"> $78,812,000,000 </t>
  </si>
  <si>
    <t xml:space="preserve"> $51,897,000,000 </t>
  </si>
  <si>
    <t xml:space="preserve"> $16,122,000,000 </t>
  </si>
  <si>
    <t xml:space="preserve"> $1,627,000,000 </t>
  </si>
  <si>
    <t>2/1/2015</t>
  </si>
  <si>
    <t xml:space="preserve"> $83,176,000,000 </t>
  </si>
  <si>
    <t xml:space="preserve"> $54,787,000,000 </t>
  </si>
  <si>
    <t xml:space="preserve"> $16,280,000,000 </t>
  </si>
  <si>
    <t xml:space="preserve"> $1,640,000,000 </t>
  </si>
  <si>
    <t xml:space="preserve"> $88,519,000,000 </t>
  </si>
  <si>
    <t xml:space="preserve"> $58,254,000,000 </t>
  </si>
  <si>
    <t xml:space="preserve"> $16,801,000,000 </t>
  </si>
  <si>
    <t>HES</t>
  </si>
  <si>
    <t xml:space="preserve"> $12,245,000,000 </t>
  </si>
  <si>
    <t xml:space="preserve"> $3,535,000,000 </t>
  </si>
  <si>
    <t xml:space="preserve"> $2,866,000,000 </t>
  </si>
  <si>
    <t xml:space="preserve"> $11,905,000,000 </t>
  </si>
  <si>
    <t xml:space="preserve"> $3,969,000,000 </t>
  </si>
  <si>
    <t xml:space="preserve"> $1,045,000,000 </t>
  </si>
  <si>
    <t xml:space="preserve"> $2,687,000,000 </t>
  </si>
  <si>
    <t xml:space="preserve"> $863,000,000 </t>
  </si>
  <si>
    <t xml:space="preserve"> $3,224,000,000 </t>
  </si>
  <si>
    <t xml:space="preserve"> $6,636,000,000 </t>
  </si>
  <si>
    <t xml:space="preserve"> $3,323,000,000 </t>
  </si>
  <si>
    <t xml:space="preserve"> $703,000,000 </t>
  </si>
  <si>
    <t xml:space="preserve"> $3,955,000,000 </t>
  </si>
  <si>
    <t>HIG</t>
  </si>
  <si>
    <t xml:space="preserve"> $22,086,000,000 </t>
  </si>
  <si>
    <t xml:space="preserve"> $13,195,000,000 </t>
  </si>
  <si>
    <t xml:space="preserve"> $7,080,000,000 </t>
  </si>
  <si>
    <t xml:space="preserve"> $20,673,000,000 </t>
  </si>
  <si>
    <t xml:space="preserve"> $11,048,000,000 </t>
  </si>
  <si>
    <t xml:space="preserve"> $18,614,000,000 </t>
  </si>
  <si>
    <t xml:space="preserve"> $10,805,000,000 </t>
  </si>
  <si>
    <t xml:space="preserve"> $5,757,000,000 </t>
  </si>
  <si>
    <t xml:space="preserve"> $18,377,000,000 </t>
  </si>
  <si>
    <t xml:space="preserve"> $10,775,000,000 </t>
  </si>
  <si>
    <t xml:space="preserve"> $5,274,000,000 </t>
  </si>
  <si>
    <t>HOG</t>
  </si>
  <si>
    <t xml:space="preserve"> $5,580,506,000 </t>
  </si>
  <si>
    <t xml:space="preserve"> $3,440,623,000 </t>
  </si>
  <si>
    <t xml:space="preserve"> $1,111,232,000 </t>
  </si>
  <si>
    <t>Motorcycle Manufacturers</t>
  </si>
  <si>
    <t xml:space="preserve"> $5,899,872,000 </t>
  </si>
  <si>
    <t xml:space="preserve"> $3,621,417,000 </t>
  </si>
  <si>
    <t xml:space="preserve"> $1,124,753,000 </t>
  </si>
  <si>
    <t xml:space="preserve"> $6,228,508,000 </t>
  </si>
  <si>
    <t xml:space="preserve"> $3,788,023,000 </t>
  </si>
  <si>
    <t xml:space="preserve"> $1,159,502,000 </t>
  </si>
  <si>
    <t xml:space="preserve"> $5,995,402,000 </t>
  </si>
  <si>
    <t xml:space="preserve"> $3,619,612,000 </t>
  </si>
  <si>
    <t xml:space="preserve"> $1,220,095,000 </t>
  </si>
  <si>
    <t>HOLX</t>
  </si>
  <si>
    <t xml:space="preserve"> $2,492,300,000 </t>
  </si>
  <si>
    <t xml:space="preserve"> $1,330,900,000 </t>
  </si>
  <si>
    <t xml:space="preserve"> $661,100,000 </t>
  </si>
  <si>
    <t xml:space="preserve"> $197,600,000 </t>
  </si>
  <si>
    <t xml:space="preserve"> $112,600,000 </t>
  </si>
  <si>
    <t xml:space="preserve"> $2,530,700,000 </t>
  </si>
  <si>
    <t xml:space="preserve"> $1,285,200,000 </t>
  </si>
  <si>
    <t xml:space="preserve"> $591,500,000 </t>
  </si>
  <si>
    <t xml:space="preserve"> $203,200,000 </t>
  </si>
  <si>
    <t xml:space="preserve"> $113,800,000 </t>
  </si>
  <si>
    <t xml:space="preserve"> $2,705,000,000 </t>
  </si>
  <si>
    <t xml:space="preserve"> $1,272,300,000 </t>
  </si>
  <si>
    <t xml:space="preserve"> $624,000,000 </t>
  </si>
  <si>
    <t xml:space="preserve"> $214,900,000 </t>
  </si>
  <si>
    <t xml:space="preserve"> $110,200,000 </t>
  </si>
  <si>
    <t xml:space="preserve"> $2,832,700,000 </t>
  </si>
  <si>
    <t xml:space="preserve"> $1,269,400,000 </t>
  </si>
  <si>
    <t xml:space="preserve"> $682,400,000 </t>
  </si>
  <si>
    <t xml:space="preserve"> $232,100,000 </t>
  </si>
  <si>
    <t xml:space="preserve"> $89,700,000 </t>
  </si>
  <si>
    <t>HON</t>
  </si>
  <si>
    <t xml:space="preserve"> $39,055,000,000 </t>
  </si>
  <si>
    <t xml:space="preserve"> $5,190,000,000 </t>
  </si>
  <si>
    <t xml:space="preserve"> $40,306,000,000 </t>
  </si>
  <si>
    <t xml:space="preserve"> $28,957,000,000 </t>
  </si>
  <si>
    <t xml:space="preserve"> $5,518,000,000 </t>
  </si>
  <si>
    <t xml:space="preserve"> $38,581,000,000 </t>
  </si>
  <si>
    <t xml:space="preserve"> $26,747,000,000 </t>
  </si>
  <si>
    <t xml:space="preserve"> $5,006,000,000 </t>
  </si>
  <si>
    <t xml:space="preserve"> $39,302,000,000 </t>
  </si>
  <si>
    <t xml:space="preserve"> $27,150,000,000 </t>
  </si>
  <si>
    <t xml:space="preserve"> $5,469,000,000 </t>
  </si>
  <si>
    <t>HP</t>
  </si>
  <si>
    <t xml:space="preserve"> $3,387,614,000 </t>
  </si>
  <si>
    <t xml:space="preserve"> $1,852,768,000 </t>
  </si>
  <si>
    <t xml:space="preserve"> $126,250,000 </t>
  </si>
  <si>
    <t xml:space="preserve"> $15,235,000 </t>
  </si>
  <si>
    <t xml:space="preserve"> $455,623,000 </t>
  </si>
  <si>
    <t>Oil &amp; Gas Drilling</t>
  </si>
  <si>
    <t xml:space="preserve"> $3,715,968,000 </t>
  </si>
  <si>
    <t xml:space="preserve"> $2,006,715,000 </t>
  </si>
  <si>
    <t xml:space="preserve"> $116,190,000 </t>
  </si>
  <si>
    <t xml:space="preserve"> $15,905,000 </t>
  </si>
  <si>
    <t xml:space="preserve"> $523,984,000 </t>
  </si>
  <si>
    <t xml:space="preserve"> $3,161,702,000 </t>
  </si>
  <si>
    <t xml:space="preserve"> $1,703,476,000 </t>
  </si>
  <si>
    <t xml:space="preserve"> $122,878,000 </t>
  </si>
  <si>
    <t xml:space="preserve"> $16,104,000 </t>
  </si>
  <si>
    <t xml:space="preserve"> $608,039,000 </t>
  </si>
  <si>
    <t xml:space="preserve"> $1,624,232,000 </t>
  </si>
  <si>
    <t xml:space="preserve"> $898,805,000 </t>
  </si>
  <si>
    <t xml:space="preserve"> $136,287,000 </t>
  </si>
  <si>
    <t xml:space="preserve"> $10,269,000 </t>
  </si>
  <si>
    <t xml:space="preserve"> $598,587,000 </t>
  </si>
  <si>
    <t>HPE</t>
  </si>
  <si>
    <t xml:space="preserve"> $55,123,000,000 </t>
  </si>
  <si>
    <t xml:space="preserve"> $39,486,000,000 </t>
  </si>
  <si>
    <t xml:space="preserve"> $8,717,000,000 </t>
  </si>
  <si>
    <t xml:space="preserve"> $906,000,000 </t>
  </si>
  <si>
    <t>Technology Hardware, Storage &amp; Peripherals</t>
  </si>
  <si>
    <t xml:space="preserve"> $52,107,000,000 </t>
  </si>
  <si>
    <t xml:space="preserve"> $37,168,000,000 </t>
  </si>
  <si>
    <t xml:space="preserve"> $9,047,000,000 </t>
  </si>
  <si>
    <t xml:space="preserve"> $2,338,000,000 </t>
  </si>
  <si>
    <t xml:space="preserve"> $852,000,000 </t>
  </si>
  <si>
    <t xml:space="preserve"> $50,123,000,000 </t>
  </si>
  <si>
    <t xml:space="preserve"> $35,507,000,000 </t>
  </si>
  <si>
    <t xml:space="preserve"> $8,419,000,000 </t>
  </si>
  <si>
    <t xml:space="preserve"> $2,298,000,000 </t>
  </si>
  <si>
    <t>HPQ</t>
  </si>
  <si>
    <t xml:space="preserve"> $112,298,000,000 </t>
  </si>
  <si>
    <t xml:space="preserve"> $86,380,000,000 </t>
  </si>
  <si>
    <t xml:space="preserve"> $13,267,000,000 </t>
  </si>
  <si>
    <t xml:space="preserve"> $3,135,000,000 </t>
  </si>
  <si>
    <t xml:space="preserve"> $1,373,000,000 </t>
  </si>
  <si>
    <t xml:space="preserve"> $56,651,000,000 </t>
  </si>
  <si>
    <t xml:space="preserve"> $45,431,000,000 </t>
  </si>
  <si>
    <t xml:space="preserve"> $5,361,000,000 </t>
  </si>
  <si>
    <t xml:space="preserve"> $1,298,000,000 </t>
  </si>
  <si>
    <t xml:space="preserve"> $129,000,000 </t>
  </si>
  <si>
    <t xml:space="preserve"> $51,463,000,000 </t>
  </si>
  <si>
    <t xml:space="preserve"> $41,524,000,000 </t>
  </si>
  <si>
    <t xml:space="preserve"> $4,663,000,000 </t>
  </si>
  <si>
    <t xml:space="preserve"> $1,191,000,000 </t>
  </si>
  <si>
    <t xml:space="preserve"> $102,000,000 </t>
  </si>
  <si>
    <t xml:space="preserve"> $48,238,000,000 </t>
  </si>
  <si>
    <t xml:space="preserve"> $39,240,000,000 </t>
  </si>
  <si>
    <t xml:space="preserve"> $4,019,000,000 </t>
  </si>
  <si>
    <t xml:space="preserve"> $1,209,000,000 </t>
  </si>
  <si>
    <t>HRB</t>
  </si>
  <si>
    <t>4/30/2013</t>
  </si>
  <si>
    <t xml:space="preserve"> $2,807,114,000 </t>
  </si>
  <si>
    <t xml:space="preserve"> $1,123,773,000 </t>
  </si>
  <si>
    <t xml:space="preserve"> $828,095,000 </t>
  </si>
  <si>
    <t xml:space="preserve"> $92,407,000 </t>
  </si>
  <si>
    <t>4/30/2014</t>
  </si>
  <si>
    <t xml:space="preserve"> $3,024,295,000 </t>
  </si>
  <si>
    <t xml:space="preserve"> $1,179,405,000 </t>
  </si>
  <si>
    <t xml:space="preserve"> $830,789,000 </t>
  </si>
  <si>
    <t xml:space="preserve"> $115,604,000 </t>
  </si>
  <si>
    <t>4/30/2015</t>
  </si>
  <si>
    <t xml:space="preserve"> $3,078,658,000 </t>
  </si>
  <si>
    <t xml:space="preserve"> $1,231,104,000 </t>
  </si>
  <si>
    <t xml:space="preserve"> $818,091,000 </t>
  </si>
  <si>
    <t xml:space="preserve"> $159,804,000 </t>
  </si>
  <si>
    <t>4/30/2016</t>
  </si>
  <si>
    <t xml:space="preserve"> $3,038,153,000 </t>
  </si>
  <si>
    <t xml:space="preserve"> $1,250,320,000 </t>
  </si>
  <si>
    <t xml:space="preserve"> $905,648,000 </t>
  </si>
  <si>
    <t xml:space="preserve"> $173,598,000 </t>
  </si>
  <si>
    <t>HRL</t>
  </si>
  <si>
    <t xml:space="preserve"> $8,751,654,000 </t>
  </si>
  <si>
    <t xml:space="preserve"> $7,338,838,000 </t>
  </si>
  <si>
    <t xml:space="preserve"> $627,340,000 </t>
  </si>
  <si>
    <t xml:space="preserve"> $9,316,256,000 </t>
  </si>
  <si>
    <t xml:space="preserve"> $7,751,273,000 </t>
  </si>
  <si>
    <t xml:space="preserve"> $650,948,000 </t>
  </si>
  <si>
    <t xml:space="preserve"> $9,263,863,000 </t>
  </si>
  <si>
    <t xml:space="preserve"> $7,455,282,000 </t>
  </si>
  <si>
    <t xml:space="preserve"> $743,611,000 </t>
  </si>
  <si>
    <t xml:space="preserve"> $9,523,224,000 </t>
  </si>
  <si>
    <t xml:space="preserve"> $7,365,049,000 </t>
  </si>
  <si>
    <t xml:space="preserve"> $871,974,000 </t>
  </si>
  <si>
    <t>HRS</t>
  </si>
  <si>
    <t>6/28/2013</t>
  </si>
  <si>
    <t xml:space="preserve"> $5,112,000,000 </t>
  </si>
  <si>
    <t xml:space="preserve"> $3,385,000,000 </t>
  </si>
  <si>
    <t xml:space="preserve"> $914,000,000 </t>
  </si>
  <si>
    <t>Telecommunications Equipment</t>
  </si>
  <si>
    <t>6/27/2014</t>
  </si>
  <si>
    <t xml:space="preserve"> $5,012,000,000 </t>
  </si>
  <si>
    <t xml:space="preserve"> $3,310,000,000 </t>
  </si>
  <si>
    <t xml:space="preserve"> $820,000,000 </t>
  </si>
  <si>
    <t>7/3/2015</t>
  </si>
  <si>
    <t xml:space="preserve"> $5,083,000,000 </t>
  </si>
  <si>
    <t xml:space="preserve"> $3,348,000,000 </t>
  </si>
  <si>
    <t xml:space="preserve"> $976,000,000 </t>
  </si>
  <si>
    <t>7/1/2016</t>
  </si>
  <si>
    <t xml:space="preserve"> $7,467,000,000 </t>
  </si>
  <si>
    <t xml:space="preserve"> $5,132,000,000 </t>
  </si>
  <si>
    <t xml:space="preserve"> $1,186,000,000 </t>
  </si>
  <si>
    <t>HSIC</t>
  </si>
  <si>
    <t xml:space="preserve"> $8,939,967,000 </t>
  </si>
  <si>
    <t xml:space="preserve"> $6,432,454,000 </t>
  </si>
  <si>
    <t xml:space="preserve"> $1,873,360,000 </t>
  </si>
  <si>
    <t xml:space="preserve"> $9,560,647,000 </t>
  </si>
  <si>
    <t xml:space="preserve"> $6,904,633,000 </t>
  </si>
  <si>
    <t xml:space="preserve"> $1,978,960,000 </t>
  </si>
  <si>
    <t xml:space="preserve"> $10,371,390,000 </t>
  </si>
  <si>
    <t xml:space="preserve"> $7,460,075,000 </t>
  </si>
  <si>
    <t xml:space="preserve"> $2,196,173,000 </t>
  </si>
  <si>
    <t xml:space="preserve"> $10,629,719,000 </t>
  </si>
  <si>
    <t xml:space="preserve"> $7,617,460,000 </t>
  </si>
  <si>
    <t xml:space="preserve"> $2,243,356,000 </t>
  </si>
  <si>
    <t>HST</t>
  </si>
  <si>
    <t xml:space="preserve"> $5,059,000,000 </t>
  </si>
  <si>
    <t xml:space="preserve"> $1,885,000,000 </t>
  </si>
  <si>
    <t xml:space="preserve"> $2,101,000,000 </t>
  </si>
  <si>
    <t xml:space="preserve"> $722,000,000 </t>
  </si>
  <si>
    <t xml:space="preserve"> $5,166,000,000 </t>
  </si>
  <si>
    <t xml:space="preserve"> $1,989,000,000 </t>
  </si>
  <si>
    <t xml:space="preserve"> $1,968,000,000 </t>
  </si>
  <si>
    <t xml:space="preserve"> $697,000,000 </t>
  </si>
  <si>
    <t xml:space="preserve"> $5,354,000,000 </t>
  </si>
  <si>
    <t xml:space="preserve"> $2,033,000,000 </t>
  </si>
  <si>
    <t xml:space="preserve"> $1,920,000,000 </t>
  </si>
  <si>
    <t xml:space="preserve"> $701,000,000 </t>
  </si>
  <si>
    <t xml:space="preserve"> $5,387,000,000 </t>
  </si>
  <si>
    <t xml:space="preserve"> $2,011,000,000 </t>
  </si>
  <si>
    <t xml:space="preserve"> $716,000,000 </t>
  </si>
  <si>
    <t>HSY</t>
  </si>
  <si>
    <t xml:space="preserve"> $6,644,252,000 </t>
  </si>
  <si>
    <t xml:space="preserve"> $3,784,370,000 </t>
  </si>
  <si>
    <t xml:space="preserve"> $1,703,796,000 </t>
  </si>
  <si>
    <t xml:space="preserve"> $7,146,079,000 </t>
  </si>
  <si>
    <t xml:space="preserve"> $3,865,231,000 </t>
  </si>
  <si>
    <t xml:space="preserve"> $1,924,132,000 </t>
  </si>
  <si>
    <t xml:space="preserve"> $7,421,768,000 </t>
  </si>
  <si>
    <t xml:space="preserve"> $4,085,602,000 </t>
  </si>
  <si>
    <t xml:space="preserve"> $1,898,284,000 </t>
  </si>
  <si>
    <t xml:space="preserve"> $7,386,626,000 </t>
  </si>
  <si>
    <t xml:space="preserve"> $4,003,951,000 </t>
  </si>
  <si>
    <t xml:space="preserve"> $1,969,308,000 </t>
  </si>
  <si>
    <t>HUM</t>
  </si>
  <si>
    <t xml:space="preserve"> $41,313,000,000 </t>
  </si>
  <si>
    <t xml:space="preserve"> $32,564,000,000 </t>
  </si>
  <si>
    <t xml:space="preserve"> $6,688,000,000 </t>
  </si>
  <si>
    <t xml:space="preserve"> $48,500,000,000 </t>
  </si>
  <si>
    <t xml:space="preserve"> $38,166,000,000 </t>
  </si>
  <si>
    <t xml:space="preserve"> $7,972,000,000 </t>
  </si>
  <si>
    <t xml:space="preserve"> $54,289,000,000 </t>
  </si>
  <si>
    <t xml:space="preserve"> $44,269,000,000 </t>
  </si>
  <si>
    <t xml:space="preserve"> $7,673,000,000 </t>
  </si>
  <si>
    <t xml:space="preserve"> $54,379,000,000 </t>
  </si>
  <si>
    <t xml:space="preserve"> $45,007,000,000 </t>
  </si>
  <si>
    <t xml:space="preserve"> $7,631,000,000 </t>
  </si>
  <si>
    <t>IBM</t>
  </si>
  <si>
    <t xml:space="preserve"> $102,874,000,000 </t>
  </si>
  <si>
    <t xml:space="preserve"> $52,513,000,000 </t>
  </si>
  <si>
    <t xml:space="preserve"> $22,389,000,000 </t>
  </si>
  <si>
    <t xml:space="preserve"> $5,816,000,000 </t>
  </si>
  <si>
    <t xml:space="preserve"> $98,367,000,000 </t>
  </si>
  <si>
    <t xml:space="preserve"> $49,683,000,000 </t>
  </si>
  <si>
    <t xml:space="preserve"> $22,629,000,000 </t>
  </si>
  <si>
    <t xml:space="preserve"> $5,743,000,000 </t>
  </si>
  <si>
    <t xml:space="preserve"> $92,793,000,000 </t>
  </si>
  <si>
    <t xml:space="preserve"> $46,386,000,000 </t>
  </si>
  <si>
    <t xml:space="preserve"> $22,438,000,000 </t>
  </si>
  <si>
    <t xml:space="preserve"> $5,437,000,000 </t>
  </si>
  <si>
    <t xml:space="preserve"> $81,741,000,000 </t>
  </si>
  <si>
    <t xml:space="preserve"> $41,057,000,000 </t>
  </si>
  <si>
    <t xml:space="preserve"> $19,748,000,000 </t>
  </si>
  <si>
    <t xml:space="preserve"> $5,247,000,000 </t>
  </si>
  <si>
    <t>IDXX</t>
  </si>
  <si>
    <t xml:space="preserve"> $1,293,338,000 </t>
  </si>
  <si>
    <t xml:space="preserve"> $594,190,000 </t>
  </si>
  <si>
    <t xml:space="preserve"> $354,571,000 </t>
  </si>
  <si>
    <t xml:space="preserve"> $82,014,000 </t>
  </si>
  <si>
    <t xml:space="preserve"> $1,377,058,000 </t>
  </si>
  <si>
    <t xml:space="preserve"> $620,940,000 </t>
  </si>
  <si>
    <t xml:space="preserve"> $401,353,000 </t>
  </si>
  <si>
    <t xml:space="preserve"> $88,003,000 </t>
  </si>
  <si>
    <t xml:space="preserve"> $1,485,807,000 </t>
  </si>
  <si>
    <t xml:space="preserve"> $669,691,000 </t>
  </si>
  <si>
    <t xml:space="preserve"> $457,598,000 </t>
  </si>
  <si>
    <t xml:space="preserve"> $98,263,000 </t>
  </si>
  <si>
    <t xml:space="preserve"> $1,601,892,000 </t>
  </si>
  <si>
    <t xml:space="preserve"> $711,622,000 </t>
  </si>
  <si>
    <t xml:space="preserve"> $482,465,000 </t>
  </si>
  <si>
    <t xml:space="preserve"> $99,681,000 </t>
  </si>
  <si>
    <t>IFF</t>
  </si>
  <si>
    <t xml:space="preserve"> $2,821,446,000 </t>
  </si>
  <si>
    <t xml:space="preserve"> $1,645,912,000 </t>
  </si>
  <si>
    <t xml:space="preserve"> $453,535,000 </t>
  </si>
  <si>
    <t xml:space="preserve"> $233,713,000 </t>
  </si>
  <si>
    <t xml:space="preserve"> $2,952,896,000 </t>
  </si>
  <si>
    <t xml:space="preserve"> $1,668,691,000 </t>
  </si>
  <si>
    <t xml:space="preserve"> $505,877,000 </t>
  </si>
  <si>
    <t xml:space="preserve"> $259,838,000 </t>
  </si>
  <si>
    <t xml:space="preserve"> $3,088,533,000 </t>
  </si>
  <si>
    <t xml:space="preserve"> $1,726,383,000 </t>
  </si>
  <si>
    <t xml:space="preserve"> $514,891,000 </t>
  </si>
  <si>
    <t xml:space="preserve"> $253,640,000 </t>
  </si>
  <si>
    <t xml:space="preserve"> $3,023,189,000 </t>
  </si>
  <si>
    <t xml:space="preserve"> $1,671,590,000 </t>
  </si>
  <si>
    <t xml:space="preserve"> $509,557,000 </t>
  </si>
  <si>
    <t xml:space="preserve"> $246,101,000 </t>
  </si>
  <si>
    <t>ILMN</t>
  </si>
  <si>
    <t xml:space="preserve"> $1,421,178,000 </t>
  </si>
  <si>
    <t xml:space="preserve"> $509,291,000 </t>
  </si>
  <si>
    <t xml:space="preserve"> $397,285,000 </t>
  </si>
  <si>
    <t xml:space="preserve"> $276,743,000 </t>
  </si>
  <si>
    <t>Life Sciences Tools &amp; Services</t>
  </si>
  <si>
    <t xml:space="preserve"> $1,861,358,000 </t>
  </si>
  <si>
    <t xml:space="preserve"> $563,648,000 </t>
  </si>
  <si>
    <t xml:space="preserve"> $471,921,000 </t>
  </si>
  <si>
    <t xml:space="preserve"> $388,055,000 </t>
  </si>
  <si>
    <t>1/3/2016</t>
  </si>
  <si>
    <t xml:space="preserve"> $2,219,762,000 </t>
  </si>
  <si>
    <t xml:space="preserve"> $670,472,000 </t>
  </si>
  <si>
    <t xml:space="preserve"> $522,046,000 </t>
  </si>
  <si>
    <t xml:space="preserve"> $401,527,000 </t>
  </si>
  <si>
    <t>1/1/2017</t>
  </si>
  <si>
    <t xml:space="preserve"> $2,398,373,000 </t>
  </si>
  <si>
    <t xml:space="preserve"> $731,925,000 </t>
  </si>
  <si>
    <t xml:space="preserve"> $584,491,000 </t>
  </si>
  <si>
    <t xml:space="preserve"> $504,415,000 </t>
  </si>
  <si>
    <t>INTC</t>
  </si>
  <si>
    <t xml:space="preserve"> $52,708,000,000 </t>
  </si>
  <si>
    <t xml:space="preserve"> $21,187,000,000 </t>
  </si>
  <si>
    <t xml:space="preserve"> $8,088,000,000 </t>
  </si>
  <si>
    <t xml:space="preserve"> $10,611,000,000 </t>
  </si>
  <si>
    <t xml:space="preserve"> $291,000,000 </t>
  </si>
  <si>
    <t xml:space="preserve"> $55,870,000,000 </t>
  </si>
  <si>
    <t xml:space="preserve"> $20,261,000,000 </t>
  </si>
  <si>
    <t xml:space="preserve"> $8,136,000,000 </t>
  </si>
  <si>
    <t xml:space="preserve"> $11,537,000,000 </t>
  </si>
  <si>
    <t xml:space="preserve"> $55,355,000,000 </t>
  </si>
  <si>
    <t xml:space="preserve"> $20,676,000,000 </t>
  </si>
  <si>
    <t xml:space="preserve"> $7,930,000,000 </t>
  </si>
  <si>
    <t xml:space="preserve"> $12,128,000,000 </t>
  </si>
  <si>
    <t xml:space="preserve"> $265,000,000 </t>
  </si>
  <si>
    <t xml:space="preserve"> $59,387,000,000 </t>
  </si>
  <si>
    <t xml:space="preserve"> $23,196,000,000 </t>
  </si>
  <si>
    <t xml:space="preserve"> $8,397,000,000 </t>
  </si>
  <si>
    <t xml:space="preserve"> $12,740,000,000 </t>
  </si>
  <si>
    <t>INTU</t>
  </si>
  <si>
    <t>7/31/2013</t>
  </si>
  <si>
    <t xml:space="preserve"> $3,946,000,000 </t>
  </si>
  <si>
    <t xml:space="preserve"> $527,000,000 </t>
  </si>
  <si>
    <t xml:space="preserve"> $1,534,000,000 </t>
  </si>
  <si>
    <t>7/31/2014</t>
  </si>
  <si>
    <t xml:space="preserve"> $4,243,000,000 </t>
  </si>
  <si>
    <t xml:space="preserve"> $1,601,000,000 </t>
  </si>
  <si>
    <t xml:space="preserve"> $714,000,000 </t>
  </si>
  <si>
    <t xml:space="preserve"> $25,000,000 </t>
  </si>
  <si>
    <t>7/31/2015</t>
  </si>
  <si>
    <t xml:space="preserve"> $4,192,000,000 </t>
  </si>
  <si>
    <t xml:space="preserve"> $695,000,000 </t>
  </si>
  <si>
    <t xml:space="preserve"> $798,000,000 </t>
  </si>
  <si>
    <t xml:space="preserve"> $42,000,000 </t>
  </si>
  <si>
    <t xml:space="preserve"> $4,694,000,000 </t>
  </si>
  <si>
    <t xml:space="preserve"> $730,000,000 </t>
  </si>
  <si>
    <t xml:space="preserve"> $1,807,000,000 </t>
  </si>
  <si>
    <t xml:space="preserve"> $881,000,000 </t>
  </si>
  <si>
    <t>IP</t>
  </si>
  <si>
    <t xml:space="preserve"> $21,852,000,000 </t>
  </si>
  <si>
    <t xml:space="preserve"> $15,287,000,000 </t>
  </si>
  <si>
    <t xml:space="preserve"> $3,303,000,000 </t>
  </si>
  <si>
    <t xml:space="preserve"> $1,473,000,000 </t>
  </si>
  <si>
    <t xml:space="preserve"> $23,483,000,000 </t>
  </si>
  <si>
    <t xml:space="preserve"> $16,282,000,000 </t>
  </si>
  <si>
    <t xml:space="preserve"> $3,557,000,000 </t>
  </si>
  <si>
    <t xml:space="preserve"> $23,617,000,000 </t>
  </si>
  <si>
    <t xml:space="preserve"> $16,254,000,000 </t>
  </si>
  <si>
    <t xml:space="preserve"> $3,494,000,000 </t>
  </si>
  <si>
    <t xml:space="preserve"> $22,365,000,000 </t>
  </si>
  <si>
    <t xml:space="preserve"> $15,468,000,000 </t>
  </si>
  <si>
    <t xml:space="preserve"> $3,219,000,000 </t>
  </si>
  <si>
    <t>IPG</t>
  </si>
  <si>
    <t xml:space="preserve"> $6,956,200,000 </t>
  </si>
  <si>
    <t xml:space="preserve"> $6,279,100,000 </t>
  </si>
  <si>
    <t>Advertising</t>
  </si>
  <si>
    <t xml:space="preserve"> $7,122,300,000 </t>
  </si>
  <si>
    <t xml:space="preserve"> $6,463,400,000 </t>
  </si>
  <si>
    <t xml:space="preserve"> $7,537,100,000 </t>
  </si>
  <si>
    <t xml:space="preserve"> $6,748,500,000 </t>
  </si>
  <si>
    <t xml:space="preserve"> $7,613,800,000 </t>
  </si>
  <si>
    <t xml:space="preserve"> $6,742,700,000 </t>
  </si>
  <si>
    <t>IRM</t>
  </si>
  <si>
    <t xml:space="preserve"> $3,003,955,000 </t>
  </si>
  <si>
    <t xml:space="preserve"> $1,277,113,000 </t>
  </si>
  <si>
    <t xml:space="preserve"> $850,371,000 </t>
  </si>
  <si>
    <t xml:space="preserve"> $316,344,000 </t>
  </si>
  <si>
    <t xml:space="preserve"> $3,024,623,000 </t>
  </si>
  <si>
    <t xml:space="preserve"> $1,288,878,000 </t>
  </si>
  <si>
    <t xml:space="preserve"> $924,031,000 </t>
  </si>
  <si>
    <t xml:space="preserve"> $322,037,000 </t>
  </si>
  <si>
    <t xml:space="preserve"> $3,117,693,000 </t>
  </si>
  <si>
    <t xml:space="preserve"> $1,344,636,000 </t>
  </si>
  <si>
    <t xml:space="preserve"> $869,572,000 </t>
  </si>
  <si>
    <t xml:space="preserve"> $353,143,000 </t>
  </si>
  <si>
    <t xml:space="preserve"> $3,007,976,000 </t>
  </si>
  <si>
    <t xml:space="preserve"> $1,290,025,000 </t>
  </si>
  <si>
    <t xml:space="preserve"> $844,960,000 </t>
  </si>
  <si>
    <t xml:space="preserve"> $345,464,000 </t>
  </si>
  <si>
    <t>ISRG</t>
  </si>
  <si>
    <t xml:space="preserve"> $2,265,100,000 </t>
  </si>
  <si>
    <t xml:space="preserve"> $670,900,000 </t>
  </si>
  <si>
    <t xml:space="preserve"> $574,000,000 </t>
  </si>
  <si>
    <t xml:space="preserve"> $167,700,000 </t>
  </si>
  <si>
    <t xml:space="preserve"> $2,131,700,000 </t>
  </si>
  <si>
    <t xml:space="preserve"> $717,900,000 </t>
  </si>
  <si>
    <t xml:space="preserve"> $691,000,000 </t>
  </si>
  <si>
    <t xml:space="preserve"> $178,000,000 </t>
  </si>
  <si>
    <t xml:space="preserve"> $2,384,400,000 </t>
  </si>
  <si>
    <t xml:space="preserve"> $806,500,000 </t>
  </si>
  <si>
    <t xml:space="preserve"> $640,500,000 </t>
  </si>
  <si>
    <t xml:space="preserve"> $197,400,000 </t>
  </si>
  <si>
    <t xml:space="preserve"> $2,704,400,000 </t>
  </si>
  <si>
    <t xml:space="preserve"> $814,300,000 </t>
  </si>
  <si>
    <t xml:space="preserve"> $705,300,000 </t>
  </si>
  <si>
    <t xml:space="preserve"> $239,600,000 </t>
  </si>
  <si>
    <t>ITW</t>
  </si>
  <si>
    <t xml:space="preserve"> $14,135,000,000 </t>
  </si>
  <si>
    <t xml:space="preserve"> $8,554,000,000 </t>
  </si>
  <si>
    <t xml:space="preserve"> $250,000,000 </t>
  </si>
  <si>
    <t xml:space="preserve"> $14,484,000,000 </t>
  </si>
  <si>
    <t xml:space="preserve"> $8,673,000,000 </t>
  </si>
  <si>
    <t xml:space="preserve"> $245,000,000 </t>
  </si>
  <si>
    <t xml:space="preserve"> $7,888,000,000 </t>
  </si>
  <si>
    <t xml:space="preserve"> $2,417,000,000 </t>
  </si>
  <si>
    <t xml:space="preserve"> $13,599,000,000 </t>
  </si>
  <si>
    <t xml:space="preserve"> $7,896,000,000 </t>
  </si>
  <si>
    <t xml:space="preserve"> $2,415,000,000 </t>
  </si>
  <si>
    <t xml:space="preserve"> $224,000,000 </t>
  </si>
  <si>
    <t>IVZ</t>
  </si>
  <si>
    <t xml:space="preserve"> $4,050,400,000 </t>
  </si>
  <si>
    <t xml:space="preserve"> $3,207,800,000 </t>
  </si>
  <si>
    <t xml:space="preserve"> $4,644,600,000 </t>
  </si>
  <si>
    <t xml:space="preserve"> $3,524,400,000 </t>
  </si>
  <si>
    <t xml:space="preserve"> $5,147,100,000 </t>
  </si>
  <si>
    <t xml:space="preserve"> $3,870,200,000 </t>
  </si>
  <si>
    <t xml:space="preserve"> $5,122,900,000 </t>
  </si>
  <si>
    <t xml:space="preserve"> $3,764,500,000 </t>
  </si>
  <si>
    <t>JBHT</t>
  </si>
  <si>
    <t xml:space="preserve"> $5,054,980,000 </t>
  </si>
  <si>
    <t xml:space="preserve"> $3,230,857,000 </t>
  </si>
  <si>
    <t xml:space="preserve"> $1,064,757,000 </t>
  </si>
  <si>
    <t xml:space="preserve"> $229,166,000 </t>
  </si>
  <si>
    <t>Trucking</t>
  </si>
  <si>
    <t xml:space="preserve"> $5,584,571,000 </t>
  </si>
  <si>
    <t xml:space="preserve"> $3,570,801,000 </t>
  </si>
  <si>
    <t xml:space="preserve"> $1,183,682,000 </t>
  </si>
  <si>
    <t xml:space="preserve"> $253,380,000 </t>
  </si>
  <si>
    <t xml:space="preserve"> $6,165,441,000 </t>
  </si>
  <si>
    <t xml:space="preserve"> $3,898,403,000 </t>
  </si>
  <si>
    <t xml:space="preserve"> $1,341,000,000 </t>
  </si>
  <si>
    <t xml:space="preserve"> $294,496,000 </t>
  </si>
  <si>
    <t xml:space="preserve"> $6,187,646,000 </t>
  </si>
  <si>
    <t xml:space="preserve"> $3,665,578,000 </t>
  </si>
  <si>
    <t xml:space="preserve"> $1,466,761,000 </t>
  </si>
  <si>
    <t xml:space="preserve"> $339,613,000 </t>
  </si>
  <si>
    <t>JEC</t>
  </si>
  <si>
    <t>9/27/2013</t>
  </si>
  <si>
    <t xml:space="preserve"> $11,818,376,000 </t>
  </si>
  <si>
    <t xml:space="preserve"> $9,976,057,000 </t>
  </si>
  <si>
    <t xml:space="preserve"> $1,173,340,000 </t>
  </si>
  <si>
    <t>9/26/2014</t>
  </si>
  <si>
    <t xml:space="preserve"> $12,695,157,000 </t>
  </si>
  <si>
    <t xml:space="preserve"> $10,621,373,000 </t>
  </si>
  <si>
    <t xml:space="preserve"> $1,545,716,000 </t>
  </si>
  <si>
    <t>10/2/2015</t>
  </si>
  <si>
    <t xml:space="preserve"> $12,114,832,000 </t>
  </si>
  <si>
    <t xml:space="preserve"> $10,146,494,000 </t>
  </si>
  <si>
    <t xml:space="preserve"> $1,522,811,000 </t>
  </si>
  <si>
    <t xml:space="preserve"> $10,964,157,000 </t>
  </si>
  <si>
    <t xml:space="preserve"> $9,196,326,000 </t>
  </si>
  <si>
    <t xml:space="preserve"> $1,429,233,000 </t>
  </si>
  <si>
    <t>JNPR</t>
  </si>
  <si>
    <t xml:space="preserve"> $4,365,400,000 </t>
  </si>
  <si>
    <t xml:space="preserve"> $1,656,600,000 </t>
  </si>
  <si>
    <t xml:space="preserve"> $1,252,300,000 </t>
  </si>
  <si>
    <t xml:space="preserve"> $1,101,600,000 </t>
  </si>
  <si>
    <t xml:space="preserve"> $4,669,100,000 </t>
  </si>
  <si>
    <t xml:space="preserve"> $1,727,700,000 </t>
  </si>
  <si>
    <t xml:space="preserve"> $1,293,200,000 </t>
  </si>
  <si>
    <t xml:space="preserve"> $1,043,200,000 </t>
  </si>
  <si>
    <t xml:space="preserve"> $4,627,100,000 </t>
  </si>
  <si>
    <t xml:space="preserve"> $1,768,900,000 </t>
  </si>
  <si>
    <t xml:space="preserve"> $1,254,700,000 </t>
  </si>
  <si>
    <t xml:space="preserve"> $1,006,200,000 </t>
  </si>
  <si>
    <t xml:space="preserve"> $4,857,800,000 </t>
  </si>
  <si>
    <t xml:space="preserve"> $1,779,200,000 </t>
  </si>
  <si>
    <t xml:space="preserve"> $1,172,700,000 </t>
  </si>
  <si>
    <t xml:space="preserve"> $994,500,000 </t>
  </si>
  <si>
    <t>JPM</t>
  </si>
  <si>
    <t xml:space="preserve"> $93,646,000,000 </t>
  </si>
  <si>
    <t xml:space="preserve"> $64,729,000,000 </t>
  </si>
  <si>
    <t xml:space="preserve"> $97,142,000,000 </t>
  </si>
  <si>
    <t xml:space="preserve"> $70,467,000,000 </t>
  </si>
  <si>
    <t xml:space="preserve"> $225,000,000 </t>
  </si>
  <si>
    <t xml:space="preserve"> $91,973,000,000 </t>
  </si>
  <si>
    <t xml:space="preserve"> $61,274,000,000 </t>
  </si>
  <si>
    <t xml:space="preserve"> $3,139,000,000 </t>
  </si>
  <si>
    <t xml:space="preserve"> $89,716,000,000 </t>
  </si>
  <si>
    <t xml:space="preserve"> $59,014,000,000 </t>
  </si>
  <si>
    <t xml:space="preserve"> $3,827,000,000 </t>
  </si>
  <si>
    <t>JWN</t>
  </si>
  <si>
    <t xml:space="preserve"> $12,134,000,000 </t>
  </si>
  <si>
    <t xml:space="preserve"> $7,432,000,000 </t>
  </si>
  <si>
    <t xml:space="preserve"> $3,357,000,000 </t>
  </si>
  <si>
    <t>Department Stores</t>
  </si>
  <si>
    <t xml:space="preserve"> $12,540,000,000 </t>
  </si>
  <si>
    <t xml:space="preserve"> $7,737,000,000 </t>
  </si>
  <si>
    <t xml:space="preserve"> $3,453,000,000 </t>
  </si>
  <si>
    <t xml:space="preserve"> $13,506,000,000 </t>
  </si>
  <si>
    <t xml:space="preserve"> $8,406,000,000 </t>
  </si>
  <si>
    <t xml:space="preserve"> $3,777,000,000 </t>
  </si>
  <si>
    <t xml:space="preserve"> $14,437,000,000 </t>
  </si>
  <si>
    <t xml:space="preserve"> $9,168,000,000 </t>
  </si>
  <si>
    <t xml:space="preserve"> $4,168,000,000 </t>
  </si>
  <si>
    <t>K</t>
  </si>
  <si>
    <t xml:space="preserve"> $14,197,000,000 </t>
  </si>
  <si>
    <t xml:space="preserve"> $8,763,000,000 </t>
  </si>
  <si>
    <t xml:space="preserve"> $3,872,000,000 </t>
  </si>
  <si>
    <t xml:space="preserve"> $14,792,000,000 </t>
  </si>
  <si>
    <t xml:space="preserve"> $8,689,000,000 </t>
  </si>
  <si>
    <t xml:space="preserve"> $3,266,000,000 </t>
  </si>
  <si>
    <t xml:space="preserve"> $14,580,000,000 </t>
  </si>
  <si>
    <t xml:space="preserve"> $9,517,000,000 </t>
  </si>
  <si>
    <t xml:space="preserve"> $4,039,000,000 </t>
  </si>
  <si>
    <t xml:space="preserve"> $13,525,000,000 </t>
  </si>
  <si>
    <t xml:space="preserve"> $8,844,000,000 </t>
  </si>
  <si>
    <t xml:space="preserve"> $3,590,000,000 </t>
  </si>
  <si>
    <t>KEY</t>
  </si>
  <si>
    <t xml:space="preserve"> $1,287,577,000 </t>
  </si>
  <si>
    <t xml:space="preserve"> $1,073,447,000 </t>
  </si>
  <si>
    <t xml:space="preserve"> $174,085,000 </t>
  </si>
  <si>
    <t xml:space="preserve"> $12,784,000 </t>
  </si>
  <si>
    <t xml:space="preserve"> $1,463,767,000 </t>
  </si>
  <si>
    <t xml:space="preserve"> $1,200,308,000 </t>
  </si>
  <si>
    <t xml:space="preserve"> $194,491,000 </t>
  </si>
  <si>
    <t xml:space="preserve"> $13,279,000 </t>
  </si>
  <si>
    <t xml:space="preserve"> $1,627,413,000 </t>
  </si>
  <si>
    <t xml:space="preserve"> $1,354,969,000 </t>
  </si>
  <si>
    <t xml:space="preserve"> $207,519,000 </t>
  </si>
  <si>
    <t xml:space="preserve"> $13,338,000 </t>
  </si>
  <si>
    <t xml:space="preserve"> $1,822,114,000 </t>
  </si>
  <si>
    <t xml:space="preserve"> $1,524,907,000 </t>
  </si>
  <si>
    <t xml:space="preserve"> $224,088,000 </t>
  </si>
  <si>
    <t xml:space="preserve"> $13,794,000 </t>
  </si>
  <si>
    <t>KIM</t>
  </si>
  <si>
    <t xml:space="preserve"> $793,373,000 </t>
  </si>
  <si>
    <t xml:space="preserve"> $206,974,000 </t>
  </si>
  <si>
    <t xml:space="preserve"> $123,524,000 </t>
  </si>
  <si>
    <t xml:space="preserve"> $214,827,000 </t>
  </si>
  <si>
    <t xml:space="preserve"> $861,527,000 </t>
  </si>
  <si>
    <t xml:space="preserve"> $221,498,000 </t>
  </si>
  <si>
    <t xml:space="preserve"> $127,470,000 </t>
  </si>
  <si>
    <t xml:space="preserve"> $224,713,000 </t>
  </si>
  <si>
    <t xml:space="preserve"> $993,897,000 </t>
  </si>
  <si>
    <t xml:space="preserve"> $258,617,000 </t>
  </si>
  <si>
    <t xml:space="preserve"> $122,201,000 </t>
  </si>
  <si>
    <t xml:space="preserve"> $258,074,000 </t>
  </si>
  <si>
    <t xml:space="preserve"> $1,166,769,000 </t>
  </si>
  <si>
    <t xml:space="preserve"> $304,477,000 </t>
  </si>
  <si>
    <t xml:space="preserve"> $122,735,000 </t>
  </si>
  <si>
    <t xml:space="preserve"> $344,527,000 </t>
  </si>
  <si>
    <t>KLAC</t>
  </si>
  <si>
    <t xml:space="preserve"> $2,842,781,000 </t>
  </si>
  <si>
    <t xml:space="preserve"> $1,237,452,000 </t>
  </si>
  <si>
    <t xml:space="preserve"> $387,812,000 </t>
  </si>
  <si>
    <t xml:space="preserve"> $487,832,000 </t>
  </si>
  <si>
    <t xml:space="preserve"> $2,929,408,000 </t>
  </si>
  <si>
    <t xml:space="preserve"> $1,232,962,000 </t>
  </si>
  <si>
    <t xml:space="preserve"> $384,907,000 </t>
  </si>
  <si>
    <t xml:space="preserve"> $539,469,000 </t>
  </si>
  <si>
    <t xml:space="preserve"> $2,814,049,000 </t>
  </si>
  <si>
    <t xml:space="preserve"> $1,215,229,000 </t>
  </si>
  <si>
    <t xml:space="preserve"> $406,864,000 </t>
  </si>
  <si>
    <t xml:space="preserve"> $530,616,000 </t>
  </si>
  <si>
    <t xml:space="preserve"> $2,984,493,000 </t>
  </si>
  <si>
    <t xml:space="preserve"> $1,163,391,000 </t>
  </si>
  <si>
    <t xml:space="preserve"> $379,399,000 </t>
  </si>
  <si>
    <t xml:space="preserve"> $481,258,000 </t>
  </si>
  <si>
    <t>KMB</t>
  </si>
  <si>
    <t xml:space="preserve"> $19,561,000,000 </t>
  </si>
  <si>
    <t xml:space="preserve"> $12,952,000,000 </t>
  </si>
  <si>
    <t xml:space="preserve"> $3,706,000,000 </t>
  </si>
  <si>
    <t xml:space="preserve"> $19,724,000,000 </t>
  </si>
  <si>
    <t xml:space="preserve"> $13,041,000,000 </t>
  </si>
  <si>
    <t xml:space="preserve"> $18,591,000,000 </t>
  </si>
  <si>
    <t xml:space="preserve"> $11,967,000,000 </t>
  </si>
  <si>
    <t xml:space="preserve"> $5,011,000,000 </t>
  </si>
  <si>
    <t xml:space="preserve"> $18,202,000,000 </t>
  </si>
  <si>
    <t xml:space="preserve"> $11,551,000,000 </t>
  </si>
  <si>
    <t xml:space="preserve"> $3,334,000,000 </t>
  </si>
  <si>
    <t>KMI</t>
  </si>
  <si>
    <t xml:space="preserve"> $14,070,000,000 </t>
  </si>
  <si>
    <t xml:space="preserve"> $7,365,000,000 </t>
  </si>
  <si>
    <t xml:space="preserve"> $1,007,000,000 </t>
  </si>
  <si>
    <t xml:space="preserve"> $1,806,000,000 </t>
  </si>
  <si>
    <t>Oil &amp; Gas Refining &amp; Marketing &amp; Transportation</t>
  </si>
  <si>
    <t xml:space="preserve"> $16,226,000,000 </t>
  </si>
  <si>
    <t xml:space="preserve"> $8,435,000,000 </t>
  </si>
  <si>
    <t xml:space="preserve"> $1,029,000,000 </t>
  </si>
  <si>
    <t xml:space="preserve"> $2,040,000,000 </t>
  </si>
  <si>
    <t xml:space="preserve"> $14,403,000,000 </t>
  </si>
  <si>
    <t xml:space="preserve"> $6,452,000,000 </t>
  </si>
  <si>
    <t xml:space="preserve"> $2,309,000,000 </t>
  </si>
  <si>
    <t xml:space="preserve"> $13,058,000,000 </t>
  </si>
  <si>
    <t xml:space="preserve"> $5,801,000,000 </t>
  </si>
  <si>
    <t xml:space="preserve"> $1,089,000,000 </t>
  </si>
  <si>
    <t xml:space="preserve"> $2,209,000,000 </t>
  </si>
  <si>
    <t>KMX</t>
  </si>
  <si>
    <t>2/28/2013</t>
  </si>
  <si>
    <t xml:space="preserve"> $10,962,818,000 </t>
  </si>
  <si>
    <t xml:space="preserve"> $9,498,456,000 </t>
  </si>
  <si>
    <t xml:space="preserve"> $731,767,000 </t>
  </si>
  <si>
    <t>2/28/2014</t>
  </si>
  <si>
    <t xml:space="preserve"> $12,574,299,000 </t>
  </si>
  <si>
    <t xml:space="preserve"> $10,925,598,000 </t>
  </si>
  <si>
    <t xml:space="preserve"> $819,048,000 </t>
  </si>
  <si>
    <t xml:space="preserve"> $14,268,716,000 </t>
  </si>
  <si>
    <t xml:space="preserve"> $12,381,189,000 </t>
  </si>
  <si>
    <t xml:space="preserve"> $890,431,000 </t>
  </si>
  <si>
    <t>2/29/2016</t>
  </si>
  <si>
    <t xml:space="preserve"> $15,149,675,000 </t>
  </si>
  <si>
    <t xml:space="preserve"> $13,130,915,000 </t>
  </si>
  <si>
    <t xml:space="preserve"> $959,899,000 </t>
  </si>
  <si>
    <t>KO</t>
  </si>
  <si>
    <t xml:space="preserve"> $48,017,000,000 </t>
  </si>
  <si>
    <t xml:space="preserve"> $19,053,000,000 </t>
  </si>
  <si>
    <t xml:space="preserve"> $18,185,000,000 </t>
  </si>
  <si>
    <t xml:space="preserve"> $46,854,000,000 </t>
  </si>
  <si>
    <t xml:space="preserve"> $18,421,000,000 </t>
  </si>
  <si>
    <t xml:space="preserve"> $18,205,000,000 </t>
  </si>
  <si>
    <t xml:space="preserve"> $45,998,000,000 </t>
  </si>
  <si>
    <t xml:space="preserve"> $17,889,000,000 </t>
  </si>
  <si>
    <t xml:space="preserve"> $18,401,000,000 </t>
  </si>
  <si>
    <t xml:space="preserve"> $44,294,000,000 </t>
  </si>
  <si>
    <t xml:space="preserve"> $17,482,000,000 </t>
  </si>
  <si>
    <t xml:space="preserve"> $18,084,000,000 </t>
  </si>
  <si>
    <t>KORS</t>
  </si>
  <si>
    <t>3/30/2013</t>
  </si>
  <si>
    <t xml:space="preserve"> $2,181,732,000 </t>
  </si>
  <si>
    <t xml:space="preserve"> $875,166,000 </t>
  </si>
  <si>
    <t xml:space="preserve"> $621,536,000 </t>
  </si>
  <si>
    <t xml:space="preserve"> $54,291,000 </t>
  </si>
  <si>
    <t>3/29/2014</t>
  </si>
  <si>
    <t xml:space="preserve"> $3,310,800,000 </t>
  </si>
  <si>
    <t xml:space="preserve"> $1,294,700,000 </t>
  </si>
  <si>
    <t xml:space="preserve"> $926,900,000 </t>
  </si>
  <si>
    <t xml:space="preserve"> $79,700,000 </t>
  </si>
  <si>
    <t>3/28/2015</t>
  </si>
  <si>
    <t xml:space="preserve"> $4,371,500,000 </t>
  </si>
  <si>
    <t xml:space="preserve"> $1,723,800,000 </t>
  </si>
  <si>
    <t xml:space="preserve"> $138,400,000 </t>
  </si>
  <si>
    <t>4/2/2016</t>
  </si>
  <si>
    <t xml:space="preserve"> $4,712,100,000 </t>
  </si>
  <si>
    <t xml:space="preserve"> $1,914,900,000 </t>
  </si>
  <si>
    <t xml:space="preserve"> $183,200,000 </t>
  </si>
  <si>
    <t>KR</t>
  </si>
  <si>
    <t xml:space="preserve"> $96,619,000,000 </t>
  </si>
  <si>
    <t xml:space="preserve"> $76,726,000,000 </t>
  </si>
  <si>
    <t xml:space="preserve"> $15,477,000,000 </t>
  </si>
  <si>
    <t xml:space="preserve"> $1,652,000,000 </t>
  </si>
  <si>
    <t>Food Retail</t>
  </si>
  <si>
    <t xml:space="preserve"> $98,375,000,000 </t>
  </si>
  <si>
    <t xml:space="preserve"> $78,138,000,000 </t>
  </si>
  <si>
    <t xml:space="preserve"> $15,809,000,000 </t>
  </si>
  <si>
    <t xml:space="preserve"> $1,703,000,000 </t>
  </si>
  <si>
    <t xml:space="preserve"> $108,465,000,000 </t>
  </si>
  <si>
    <t xml:space="preserve"> $85,512,000,000 </t>
  </si>
  <si>
    <t xml:space="preserve"> $17,868,000,000 </t>
  </si>
  <si>
    <t xml:space="preserve"> $1,948,000,000 </t>
  </si>
  <si>
    <t xml:space="preserve"> $109,830,000,000 </t>
  </si>
  <si>
    <t xml:space="preserve"> $85,496,000,000 </t>
  </si>
  <si>
    <t xml:space="preserve"> $18,669,000,000 </t>
  </si>
  <si>
    <t xml:space="preserve"> $2,089,000,000 </t>
  </si>
  <si>
    <t>KSS</t>
  </si>
  <si>
    <t xml:space="preserve"> $19,279,000,000 </t>
  </si>
  <si>
    <t xml:space="preserve"> $12,289,000,000 </t>
  </si>
  <si>
    <t xml:space="preserve"> $4,267,000,000 </t>
  </si>
  <si>
    <t xml:space="preserve"> $833,000,000 </t>
  </si>
  <si>
    <t xml:space="preserve"> $19,031,000,000 </t>
  </si>
  <si>
    <t xml:space="preserve"> $12,087,000,000 </t>
  </si>
  <si>
    <t xml:space="preserve"> $4,313,000,000 </t>
  </si>
  <si>
    <t xml:space="preserve"> $889,000,000 </t>
  </si>
  <si>
    <t xml:space="preserve"> $19,023,000,000 </t>
  </si>
  <si>
    <t xml:space="preserve"> $12,098,000,000 </t>
  </si>
  <si>
    <t xml:space="preserve"> $4,350,000,000 </t>
  </si>
  <si>
    <t xml:space="preserve"> $19,204,000,000 </t>
  </si>
  <si>
    <t xml:space="preserve"> $12,265,000,000 </t>
  </si>
  <si>
    <t xml:space="preserve"> $4,452,000,000 </t>
  </si>
  <si>
    <t xml:space="preserve"> $934,000,000 </t>
  </si>
  <si>
    <t>KSU</t>
  </si>
  <si>
    <t xml:space="preserve"> $2,369,300,000 </t>
  </si>
  <si>
    <t xml:space="preserve"> $805,300,000 </t>
  </si>
  <si>
    <t xml:space="preserve"> $602,100,000 </t>
  </si>
  <si>
    <t xml:space="preserve"> $223,300,000 </t>
  </si>
  <si>
    <t xml:space="preserve"> $2,577,100,000 </t>
  </si>
  <si>
    <t xml:space="preserve"> $877,900,000 </t>
  </si>
  <si>
    <t xml:space="preserve"> $258,100,000 </t>
  </si>
  <si>
    <t xml:space="preserve"> $2,418,800,000 </t>
  </si>
  <si>
    <t xml:space="preserve"> $759,200,000 </t>
  </si>
  <si>
    <t xml:space="preserve"> $571,200,000 </t>
  </si>
  <si>
    <t xml:space="preserve"> $284,600,000 </t>
  </si>
  <si>
    <t xml:space="preserve"> $2,334,200,000 </t>
  </si>
  <si>
    <t xml:space="preserve"> $691,100,000 </t>
  </si>
  <si>
    <t xml:space="preserve"> $519,600,000 </t>
  </si>
  <si>
    <t xml:space="preserve"> $305,000,000 </t>
  </si>
  <si>
    <t>LB</t>
  </si>
  <si>
    <t xml:space="preserve"> $10,459,000,000 </t>
  </si>
  <si>
    <t xml:space="preserve"> $6,073,000,000 </t>
  </si>
  <si>
    <t xml:space="preserve"> $2,720,000,000 </t>
  </si>
  <si>
    <t xml:space="preserve"> $10,773,000,000 </t>
  </si>
  <si>
    <t xml:space="preserve"> $6,344,000,000 </t>
  </si>
  <si>
    <t xml:space="preserve"> $2,686,000,000 </t>
  </si>
  <si>
    <t xml:space="preserve"> $11,454,000,000 </t>
  </si>
  <si>
    <t xml:space="preserve"> $6,646,000,000 </t>
  </si>
  <si>
    <t xml:space="preserve"> $12,154,000,000 </t>
  </si>
  <si>
    <t xml:space="preserve"> $6,950,000,000 </t>
  </si>
  <si>
    <t xml:space="preserve"> $3,012,000,000 </t>
  </si>
  <si>
    <t>LEG</t>
  </si>
  <si>
    <t xml:space="preserve"> $3,414,500,000 </t>
  </si>
  <si>
    <t xml:space="preserve"> $2,718,900,000 </t>
  </si>
  <si>
    <t xml:space="preserve"> $346,100,000 </t>
  </si>
  <si>
    <t xml:space="preserve"> $25,100,000 </t>
  </si>
  <si>
    <t xml:space="preserve"> $3,477,200,000 </t>
  </si>
  <si>
    <t xml:space="preserve"> $2,767,300,000 </t>
  </si>
  <si>
    <t xml:space="preserve"> $346,900,000 </t>
  </si>
  <si>
    <t xml:space="preserve"> $25,400,000 </t>
  </si>
  <si>
    <t xml:space="preserve"> $3,782,300,000 </t>
  </si>
  <si>
    <t xml:space="preserve"> $2,991,900,000 </t>
  </si>
  <si>
    <t xml:space="preserve"> $439,200,000 </t>
  </si>
  <si>
    <t xml:space="preserve"> $19,700,000 </t>
  </si>
  <si>
    <t xml:space="preserve"> $3,917,200,000 </t>
  </si>
  <si>
    <t xml:space="preserve"> $2,994,000,000 </t>
  </si>
  <si>
    <t xml:space="preserve"> $411,800,000 </t>
  </si>
  <si>
    <t xml:space="preserve"> $20,800,000 </t>
  </si>
  <si>
    <t>LEN</t>
  </si>
  <si>
    <t xml:space="preserve"> $5,935,095,000 </t>
  </si>
  <si>
    <t xml:space="preserve"> $4,920,664,000 </t>
  </si>
  <si>
    <t xml:space="preserve"> $328,595,000 </t>
  </si>
  <si>
    <t xml:space="preserve"> $7,779,812,000 </t>
  </si>
  <si>
    <t xml:space="preserve"> $6,336,272,000 </t>
  </si>
  <si>
    <t xml:space="preserve"> $521,502,000 </t>
  </si>
  <si>
    <t xml:space="preserve"> $9,474,008,000 </t>
  </si>
  <si>
    <t xml:space="preserve"> $7,757,571,000 </t>
  </si>
  <si>
    <t xml:space="preserve"> $630,421,000 </t>
  </si>
  <si>
    <t xml:space="preserve"> $10,949,999,000 </t>
  </si>
  <si>
    <t xml:space="preserve"> $8,923,519,000 </t>
  </si>
  <si>
    <t xml:space="preserve"> $764,117,000 </t>
  </si>
  <si>
    <t>LH</t>
  </si>
  <si>
    <t xml:space="preserve"> $5,671,400,000 </t>
  </si>
  <si>
    <t xml:space="preserve"> $3,421,700,000 </t>
  </si>
  <si>
    <t xml:space="preserve"> $1,114,600,000 </t>
  </si>
  <si>
    <t xml:space="preserve"> $86,300,000 </t>
  </si>
  <si>
    <t xml:space="preserve"> $5,808,300,000 </t>
  </si>
  <si>
    <t xml:space="preserve"> $3,585,100,000 </t>
  </si>
  <si>
    <t xml:space="preserve"> $1,128,800,000 </t>
  </si>
  <si>
    <t xml:space="preserve"> $81,700,000 </t>
  </si>
  <si>
    <t xml:space="preserve"> $6,011,600,000 </t>
  </si>
  <si>
    <t xml:space="preserve"> $3,808,500,000 </t>
  </si>
  <si>
    <t xml:space="preserve"> $1,198,200,000 </t>
  </si>
  <si>
    <t xml:space="preserve"> $76,700,000 </t>
  </si>
  <si>
    <t xml:space="preserve"> $8,680,100,000 </t>
  </si>
  <si>
    <t xml:space="preserve"> $5,776,800,000 </t>
  </si>
  <si>
    <t xml:space="preserve"> $164,500,000 </t>
  </si>
  <si>
    <t>LKQ</t>
  </si>
  <si>
    <t xml:space="preserve"> $4,122,930,000 </t>
  </si>
  <si>
    <t xml:space="preserve"> $2,398,790,000 </t>
  </si>
  <si>
    <t xml:space="preserve"> $1,219,343,000 </t>
  </si>
  <si>
    <t xml:space="preserve"> $64,093,000 </t>
  </si>
  <si>
    <t>Distributors</t>
  </si>
  <si>
    <t xml:space="preserve"> $5,062,528,000 </t>
  </si>
  <si>
    <t xml:space="preserve"> $2,987,126,000 </t>
  </si>
  <si>
    <t xml:space="preserve"> $1,454,080,000 </t>
  </si>
  <si>
    <t xml:space="preserve"> $80,969,000 </t>
  </si>
  <si>
    <t xml:space="preserve"> $6,740,064,000 </t>
  </si>
  <si>
    <t xml:space="preserve"> $4,088,151,000 </t>
  </si>
  <si>
    <t xml:space="preserve"> $1,866,520,000 </t>
  </si>
  <si>
    <t xml:space="preserve"> $120,719,000 </t>
  </si>
  <si>
    <t xml:space="preserve"> $7,192,633,000 </t>
  </si>
  <si>
    <t xml:space="preserve"> $4,359,104,000 </t>
  </si>
  <si>
    <t xml:space="preserve"> $1,987,271,000 </t>
  </si>
  <si>
    <t xml:space="preserve"> $122,120,000 </t>
  </si>
  <si>
    <t>LLL</t>
  </si>
  <si>
    <t xml:space="preserve"> $11,799,000,000 </t>
  </si>
  <si>
    <t xml:space="preserve"> $11,420,000,000 </t>
  </si>
  <si>
    <t xml:space="preserve"> $10,303,000,000 </t>
  </si>
  <si>
    <t xml:space="preserve"> $10,986,000,000 </t>
  </si>
  <si>
    <t xml:space="preserve"> $9,974,000,000 </t>
  </si>
  <si>
    <t xml:space="preserve"> $10,466,000,000 </t>
  </si>
  <si>
    <t xml:space="preserve"> $9,576,000,000 </t>
  </si>
  <si>
    <t>LLTC</t>
  </si>
  <si>
    <t xml:space="preserve"> $1,282,236,000 </t>
  </si>
  <si>
    <t xml:space="preserve"> $322,516,000 </t>
  </si>
  <si>
    <t xml:space="preserve"> $151,382,000 </t>
  </si>
  <si>
    <t xml:space="preserve"> $235,184,000 </t>
  </si>
  <si>
    <t>6/29/2014</t>
  </si>
  <si>
    <t xml:space="preserve"> $1,388,386,000 </t>
  </si>
  <si>
    <t xml:space="preserve"> $338,580,000 </t>
  </si>
  <si>
    <t xml:space="preserve"> $159,642,000 </t>
  </si>
  <si>
    <t xml:space="preserve"> $250,434,000 </t>
  </si>
  <si>
    <t>6/28/2015</t>
  </si>
  <si>
    <t xml:space="preserve"> $1,475,139,000 </t>
  </si>
  <si>
    <t xml:space="preserve"> $355,727,000 </t>
  </si>
  <si>
    <t xml:space="preserve"> $169,952,000 </t>
  </si>
  <si>
    <t xml:space="preserve"> $266,761,000 </t>
  </si>
  <si>
    <t>7/3/2016</t>
  </si>
  <si>
    <t xml:space="preserve"> $1,423,936,000 </t>
  </si>
  <si>
    <t xml:space="preserve"> $343,801,000 </t>
  </si>
  <si>
    <t xml:space="preserve"> $170,120,000 </t>
  </si>
  <si>
    <t xml:space="preserve"> $276,462,000 </t>
  </si>
  <si>
    <t>LLY</t>
  </si>
  <si>
    <t xml:space="preserve"> $22,603,400,000 </t>
  </si>
  <si>
    <t xml:space="preserve"> $4,796,500,000 </t>
  </si>
  <si>
    <t xml:space="preserve"> $6,839,500,000 </t>
  </si>
  <si>
    <t xml:space="preserve"> $5,278,100,000 </t>
  </si>
  <si>
    <t xml:space="preserve"> $23,113,100,000 </t>
  </si>
  <si>
    <t xml:space="preserve"> $4,908,100,000 </t>
  </si>
  <si>
    <t xml:space="preserve"> $6,606,700,000 </t>
  </si>
  <si>
    <t xml:space="preserve"> $5,531,300,000 </t>
  </si>
  <si>
    <t xml:space="preserve"> $19,615,600,000 </t>
  </si>
  <si>
    <t xml:space="preserve"> $4,932,500,000 </t>
  </si>
  <si>
    <t xml:space="preserve"> $6,280,300,000 </t>
  </si>
  <si>
    <t xml:space="preserve"> $4,733,600,000 </t>
  </si>
  <si>
    <t xml:space="preserve"> $19,958,700,000 </t>
  </si>
  <si>
    <t xml:space="preserve"> $5,037,200,000 </t>
  </si>
  <si>
    <t xml:space="preserve"> $6,432,400,000 </t>
  </si>
  <si>
    <t xml:space="preserve"> $4,796,400,000 </t>
  </si>
  <si>
    <t>LMT</t>
  </si>
  <si>
    <t xml:space="preserve"> $45,358,000,000 </t>
  </si>
  <si>
    <t xml:space="preserve"> $41,171,000,000 </t>
  </si>
  <si>
    <t xml:space="preserve"> $(318,000,000)</t>
  </si>
  <si>
    <t xml:space="preserve"> $39,946,000,000 </t>
  </si>
  <si>
    <t xml:space="preserve"> $35,263,000,000 </t>
  </si>
  <si>
    <t xml:space="preserve"> $(329,000,000)</t>
  </si>
  <si>
    <t xml:space="preserve"> $40,536,000,000 </t>
  </si>
  <si>
    <t xml:space="preserve"> $36,044,000,000 </t>
  </si>
  <si>
    <t xml:space="preserve"> $(220,000,000)</t>
  </si>
  <si>
    <t xml:space="preserve"> $47,248,000,000 </t>
  </si>
  <si>
    <t xml:space="preserve"> $42,186,000,000 </t>
  </si>
  <si>
    <t xml:space="preserve"> $(487,000,000)</t>
  </si>
  <si>
    <t>LNT</t>
  </si>
  <si>
    <t xml:space="preserve"> $3,094,500,000 </t>
  </si>
  <si>
    <t xml:space="preserve"> $2,144,200,000 </t>
  </si>
  <si>
    <t xml:space="preserve"> $98,200,000 </t>
  </si>
  <si>
    <t xml:space="preserve"> $332,400,000 </t>
  </si>
  <si>
    <t xml:space="preserve"> $3,276,800,000 </t>
  </si>
  <si>
    <t xml:space="preserve"> $2,272,400,000 </t>
  </si>
  <si>
    <t xml:space="preserve"> $99,600,000 </t>
  </si>
  <si>
    <t xml:space="preserve"> $370,900,000 </t>
  </si>
  <si>
    <t xml:space="preserve"> $3,350,300,000 </t>
  </si>
  <si>
    <t xml:space="preserve"> $2,317,500,000 </t>
  </si>
  <si>
    <t xml:space="preserve"> $101,100,000 </t>
  </si>
  <si>
    <t xml:space="preserve"> $388,100,000 </t>
  </si>
  <si>
    <t xml:space="preserve"> $3,253,600,000 </t>
  </si>
  <si>
    <t xml:space="preserve"> $2,171,600,000 </t>
  </si>
  <si>
    <t xml:space="preserve"> $103,700,000 </t>
  </si>
  <si>
    <t xml:space="preserve"> $401,300,000 </t>
  </si>
  <si>
    <t>LOW</t>
  </si>
  <si>
    <t xml:space="preserve"> $50,521,000,000 </t>
  </si>
  <si>
    <t xml:space="preserve"> $33,194,000,000 </t>
  </si>
  <si>
    <t xml:space="preserve"> $12,244,000,000 </t>
  </si>
  <si>
    <t xml:space="preserve"> $1,523,000,000 </t>
  </si>
  <si>
    <t xml:space="preserve"> $53,417,000,000 </t>
  </si>
  <si>
    <t xml:space="preserve"> $34,941,000,000 </t>
  </si>
  <si>
    <t xml:space="preserve"> $12,865,000,000 </t>
  </si>
  <si>
    <t xml:space="preserve"> $1,462,000,000 </t>
  </si>
  <si>
    <t xml:space="preserve"> $56,223,000,000 </t>
  </si>
  <si>
    <t xml:space="preserve"> $36,665,000,000 </t>
  </si>
  <si>
    <t xml:space="preserve"> $13,281,000,000 </t>
  </si>
  <si>
    <t xml:space="preserve"> $1,485,000,000 </t>
  </si>
  <si>
    <t xml:space="preserve"> $59,074,000,000 </t>
  </si>
  <si>
    <t xml:space="preserve"> $38,504,000,000 </t>
  </si>
  <si>
    <t xml:space="preserve"> $14,115,000,000 </t>
  </si>
  <si>
    <t xml:space="preserve"> $1,484,000,000 </t>
  </si>
  <si>
    <t>LRCX</t>
  </si>
  <si>
    <t xml:space="preserve"> $3,598,916,000 </t>
  </si>
  <si>
    <t xml:space="preserve"> $2,195,857,000 </t>
  </si>
  <si>
    <t xml:space="preserve"> $601,300,000 </t>
  </si>
  <si>
    <t xml:space="preserve"> $683,688,000 </t>
  </si>
  <si>
    <t xml:space="preserve"> $4,607,309,000 </t>
  </si>
  <si>
    <t xml:space="preserve"> $2,599,828,000 </t>
  </si>
  <si>
    <t xml:space="preserve"> $613,341,000 </t>
  </si>
  <si>
    <t xml:space="preserve"> $716,471,000 </t>
  </si>
  <si>
    <t xml:space="preserve"> $5,259,312,000 </t>
  </si>
  <si>
    <t xml:space="preserve"> $2,974,976,000 </t>
  </si>
  <si>
    <t xml:space="preserve"> $591,611,000 </t>
  </si>
  <si>
    <t xml:space="preserve"> $825,242,000 </t>
  </si>
  <si>
    <t>6/26/2016</t>
  </si>
  <si>
    <t xml:space="preserve"> $5,885,893,000 </t>
  </si>
  <si>
    <t xml:space="preserve"> $3,266,971,000 </t>
  </si>
  <si>
    <t xml:space="preserve"> $630,954,000 </t>
  </si>
  <si>
    <t xml:space="preserve"> $913,712,000 </t>
  </si>
  <si>
    <t>LUK</t>
  </si>
  <si>
    <t xml:space="preserve"> $7,810,610,000 </t>
  </si>
  <si>
    <t xml:space="preserve"> $7,479,746,000 </t>
  </si>
  <si>
    <t xml:space="preserve"> $360,586,000 </t>
  </si>
  <si>
    <t xml:space="preserve"> $116,388,000 </t>
  </si>
  <si>
    <t>Multi-Sector Holdings</t>
  </si>
  <si>
    <t xml:space="preserve"> $9,531,778,000 </t>
  </si>
  <si>
    <t xml:space="preserve"> $7,567,707,000 </t>
  </si>
  <si>
    <t xml:space="preserve"> $2,177,616,000 </t>
  </si>
  <si>
    <t xml:space="preserve"> $167,425,000 </t>
  </si>
  <si>
    <t xml:space="preserve"> $10,681,897,000 </t>
  </si>
  <si>
    <t xml:space="preserve"> $8,024,286,000 </t>
  </si>
  <si>
    <t xml:space="preserve"> $2,856,642,000 </t>
  </si>
  <si>
    <t xml:space="preserve"> $185,993,000 </t>
  </si>
  <si>
    <t xml:space="preserve"> $10,116,502,000 </t>
  </si>
  <si>
    <t xml:space="preserve"> $7,677,233,000 </t>
  </si>
  <si>
    <t xml:space="preserve"> $2,620,072,000 </t>
  </si>
  <si>
    <t xml:space="preserve"> $224,133,000 </t>
  </si>
  <si>
    <t>LUV</t>
  </si>
  <si>
    <t xml:space="preserve"> $17,699,000,000 </t>
  </si>
  <si>
    <t xml:space="preserve"> $8,307,000,000 </t>
  </si>
  <si>
    <t xml:space="preserve"> $7,161,000,000 </t>
  </si>
  <si>
    <t xml:space="preserve"> $867,000,000 </t>
  </si>
  <si>
    <t xml:space="preserve"> $18,605,000,000 </t>
  </si>
  <si>
    <t xml:space="preserve"> $7,677,000,000 </t>
  </si>
  <si>
    <t xml:space="preserve"> $938,000,000 </t>
  </si>
  <si>
    <t xml:space="preserve"> $19,820,000,000 </t>
  </si>
  <si>
    <t xml:space="preserve"> $6,025,000,000 </t>
  </si>
  <si>
    <t xml:space="preserve"> $8,625,000,000 </t>
  </si>
  <si>
    <t xml:space="preserve"> $1,015,000,000 </t>
  </si>
  <si>
    <t xml:space="preserve"> $20,425,000,000 </t>
  </si>
  <si>
    <t xml:space="preserve"> $6,132,000,000 </t>
  </si>
  <si>
    <t xml:space="preserve"> $9,312,000,000 </t>
  </si>
  <si>
    <t xml:space="preserve"> $1,221,000,000 </t>
  </si>
  <si>
    <t>LVLT</t>
  </si>
  <si>
    <t xml:space="preserve"> $6,376,000,000 </t>
  </si>
  <si>
    <t xml:space="preserve"> $3,851,000,000 </t>
  </si>
  <si>
    <t xml:space="preserve"> $1,201,000,000 </t>
  </si>
  <si>
    <t xml:space="preserve"> $749,000,000 </t>
  </si>
  <si>
    <t>Alternative Carriers</t>
  </si>
  <si>
    <t xml:space="preserve"> $6,313,000,000 </t>
  </si>
  <si>
    <t xml:space="preserve"> $3,685,000,000 </t>
  </si>
  <si>
    <t xml:space="preserve"> $1,162,000,000 </t>
  </si>
  <si>
    <t xml:space="preserve"> $800,000,000 </t>
  </si>
  <si>
    <t xml:space="preserve"> $6,777,000,000 </t>
  </si>
  <si>
    <t xml:space="preserve"> $3,775,000,000 </t>
  </si>
  <si>
    <t xml:space="preserve"> $1,181,000,000 </t>
  </si>
  <si>
    <t xml:space="preserve"> $8,229,000,000 </t>
  </si>
  <si>
    <t xml:space="preserve"> $4,265,000,000 </t>
  </si>
  <si>
    <t xml:space="preserve"> $1,467,000,000 </t>
  </si>
  <si>
    <t xml:space="preserve"> $1,166,000,000 </t>
  </si>
  <si>
    <t>LYB</t>
  </si>
  <si>
    <t xml:space="preserve"> $45,352,000,000 </t>
  </si>
  <si>
    <t xml:space="preserve"> $39,595,000,000 </t>
  </si>
  <si>
    <t xml:space="preserve"> $909,000,000 </t>
  </si>
  <si>
    <t xml:space="preserve"> $172,000,000 </t>
  </si>
  <si>
    <t xml:space="preserve"> $44,062,000,000 </t>
  </si>
  <si>
    <t xml:space="preserve"> $37,940,000,000 </t>
  </si>
  <si>
    <t xml:space="preserve"> $870,000,000 </t>
  </si>
  <si>
    <t xml:space="preserve"> $150,000,000 </t>
  </si>
  <si>
    <t xml:space="preserve"> $45,608,000,000 </t>
  </si>
  <si>
    <t xml:space="preserve"> $38,939,000,000 </t>
  </si>
  <si>
    <t xml:space="preserve"> $32,735,000,000 </t>
  </si>
  <si>
    <t xml:space="preserve"> $25,683,000,000 </t>
  </si>
  <si>
    <t>M</t>
  </si>
  <si>
    <t xml:space="preserve"> $27,686,000,000 </t>
  </si>
  <si>
    <t xml:space="preserve"> $16,538,000,000 </t>
  </si>
  <si>
    <t xml:space="preserve"> $8,482,000,000 </t>
  </si>
  <si>
    <t xml:space="preserve"> $27,931,000,000 </t>
  </si>
  <si>
    <t xml:space="preserve"> $16,725,000,000 </t>
  </si>
  <si>
    <t xml:space="preserve"> $8,440,000,000 </t>
  </si>
  <si>
    <t xml:space="preserve"> $28,105,000,000 </t>
  </si>
  <si>
    <t xml:space="preserve"> $16,863,000,000 </t>
  </si>
  <si>
    <t xml:space="preserve"> $8,355,000,000 </t>
  </si>
  <si>
    <t xml:space="preserve"> $27,079,000,000 </t>
  </si>
  <si>
    <t xml:space="preserve"> $16,496,000,000 </t>
  </si>
  <si>
    <t xml:space="preserve"> $8,256,000,000 </t>
  </si>
  <si>
    <t>MA</t>
  </si>
  <si>
    <t xml:space="preserve"> $8,312,000,000 </t>
  </si>
  <si>
    <t xml:space="preserve"> $3,456,000,000 </t>
  </si>
  <si>
    <t xml:space="preserve"> $9,441,000,000 </t>
  </si>
  <si>
    <t xml:space="preserve"> $4,014,000,000 </t>
  </si>
  <si>
    <t xml:space="preserve"> $321,000,000 </t>
  </si>
  <si>
    <t xml:space="preserve"> $9,667,000,000 </t>
  </si>
  <si>
    <t xml:space="preserve"> $366,000,000 </t>
  </si>
  <si>
    <t xml:space="preserve"> $10,776,000,000 </t>
  </si>
  <si>
    <t xml:space="preserve"> $4,525,000,000 </t>
  </si>
  <si>
    <t>MAA</t>
  </si>
  <si>
    <t xml:space="preserve"> $475,888,000 </t>
  </si>
  <si>
    <t xml:space="preserve"> $117,275,000 </t>
  </si>
  <si>
    <t xml:space="preserve"> $47,115,000 </t>
  </si>
  <si>
    <t xml:space="preserve"> $121,211,000 </t>
  </si>
  <si>
    <t xml:space="preserve"> $635,490,000 </t>
  </si>
  <si>
    <t xml:space="preserve"> $172,050,000 </t>
  </si>
  <si>
    <t xml:space="preserve"> $43,720,000 </t>
  </si>
  <si>
    <t xml:space="preserve"> $186,979,000 </t>
  </si>
  <si>
    <t xml:space="preserve"> $992,332,000 </t>
  </si>
  <si>
    <t xml:space="preserve"> $275,379,000 </t>
  </si>
  <si>
    <t xml:space="preserve"> $57,664,000 </t>
  </si>
  <si>
    <t xml:space="preserve"> $301,812,000 </t>
  </si>
  <si>
    <t xml:space="preserve"> $1,042,779,000 </t>
  </si>
  <si>
    <t xml:space="preserve"> $280,901,000 </t>
  </si>
  <si>
    <t xml:space="preserve"> $53,992,000 </t>
  </si>
  <si>
    <t xml:space="preserve"> $294,520,000 </t>
  </si>
  <si>
    <t>MAC</t>
  </si>
  <si>
    <t xml:space="preserve"> $797,517,000 </t>
  </si>
  <si>
    <t xml:space="preserve"> $337,533,000 </t>
  </si>
  <si>
    <t xml:space="preserve"> $20,412,000 </t>
  </si>
  <si>
    <t xml:space="preserve"> $277,621,000 </t>
  </si>
  <si>
    <t xml:space="preserve"> $1,029,475,000 </t>
  </si>
  <si>
    <t xml:space="preserve"> $423,256,000 </t>
  </si>
  <si>
    <t xml:space="preserve"> $27,772,000 </t>
  </si>
  <si>
    <t xml:space="preserve"> $357,165,000 </t>
  </si>
  <si>
    <t xml:space="preserve"> $1,105,247,000 </t>
  </si>
  <si>
    <t xml:space="preserve"> $441,929,000 </t>
  </si>
  <si>
    <t xml:space="preserve"> $29,412,000 </t>
  </si>
  <si>
    <t xml:space="preserve"> $378,716,000 </t>
  </si>
  <si>
    <t xml:space="preserve"> $1,288,149,000 </t>
  </si>
  <si>
    <t xml:space="preserve"> $497,359,000 </t>
  </si>
  <si>
    <t xml:space="preserve"> $29,870,000 </t>
  </si>
  <si>
    <t xml:space="preserve"> $464,472,000 </t>
  </si>
  <si>
    <t>MAR</t>
  </si>
  <si>
    <t xml:space="preserve"> $11,814,000,000 </t>
  </si>
  <si>
    <t xml:space="preserve"> $10,190,000,000 </t>
  </si>
  <si>
    <t xml:space="preserve"> $12,784,000,000 </t>
  </si>
  <si>
    <t xml:space="preserve"> $11,020,000,000 </t>
  </si>
  <si>
    <t xml:space="preserve"> $649,000,000 </t>
  </si>
  <si>
    <t xml:space="preserve"> $13,796,000,000 </t>
  </si>
  <si>
    <t xml:space="preserve"> $11,830,000,000 </t>
  </si>
  <si>
    <t xml:space="preserve"> $659,000,000 </t>
  </si>
  <si>
    <t xml:space="preserve"> $14,486,000,000 </t>
  </si>
  <si>
    <t xml:space="preserve"> $12,363,000,000 </t>
  </si>
  <si>
    <t xml:space="preserve"> $634,000,000 </t>
  </si>
  <si>
    <t>MAS</t>
  </si>
  <si>
    <t xml:space="preserve"> $6,761,000,000 </t>
  </si>
  <si>
    <t xml:space="preserve"> $4,802,000,000 </t>
  </si>
  <si>
    <t xml:space="preserve"> $7,006,000,000 </t>
  </si>
  <si>
    <t xml:space="preserve"> $4,946,000,000 </t>
  </si>
  <si>
    <t xml:space="preserve"> $1,338,000,000 </t>
  </si>
  <si>
    <t xml:space="preserve"> $7,142,000,000 </t>
  </si>
  <si>
    <t xml:space="preserve"> $4,889,000,000 </t>
  </si>
  <si>
    <t xml:space="preserve"> $1,339,000,000 </t>
  </si>
  <si>
    <t xml:space="preserve"> $7,357,000,000 </t>
  </si>
  <si>
    <t xml:space="preserve"> $4,901,000,000 </t>
  </si>
  <si>
    <t>MAT</t>
  </si>
  <si>
    <t xml:space="preserve"> $6,420,881,000 </t>
  </si>
  <si>
    <t xml:space="preserve"> $3,011,684,000 </t>
  </si>
  <si>
    <t xml:space="preserve"> $2,388,182,000 </t>
  </si>
  <si>
    <t xml:space="preserve"> $6,484,892,000 </t>
  </si>
  <si>
    <t xml:space="preserve"> $3,006,009,000 </t>
  </si>
  <si>
    <t xml:space="preserve"> $2,310,780,000 </t>
  </si>
  <si>
    <t xml:space="preserve"> $6,023,819,000 </t>
  </si>
  <si>
    <t xml:space="preserve"> $3,022,797,000 </t>
  </si>
  <si>
    <t xml:space="preserve"> $2,347,308,000 </t>
  </si>
  <si>
    <t xml:space="preserve"> $5,702,613,000 </t>
  </si>
  <si>
    <t xml:space="preserve"> $2,896,255,000 </t>
  </si>
  <si>
    <t xml:space="preserve"> $2,265,436,000 </t>
  </si>
  <si>
    <t>MCD</t>
  </si>
  <si>
    <t xml:space="preserve"> $27,567,000,000 </t>
  </si>
  <si>
    <t xml:space="preserve"> $16,750,700,000 </t>
  </si>
  <si>
    <t xml:space="preserve"> $2,211,700,000 </t>
  </si>
  <si>
    <t xml:space="preserve"> $28,105,700,000 </t>
  </si>
  <si>
    <t xml:space="preserve"> $17,203,000,000 </t>
  </si>
  <si>
    <t xml:space="preserve"> $2,138,400,000 </t>
  </si>
  <si>
    <t xml:space="preserve"> $27,441,300,000 </t>
  </si>
  <si>
    <t xml:space="preserve"> $16,985,600,000 </t>
  </si>
  <si>
    <t xml:space="preserve"> $2,506,500,000 </t>
  </si>
  <si>
    <t xml:space="preserve"> $25,413,000,000 </t>
  </si>
  <si>
    <t xml:space="preserve"> $15,623,800,000 </t>
  </si>
  <si>
    <t xml:space="preserve"> $2,643,700,000 </t>
  </si>
  <si>
    <t>MCHP</t>
  </si>
  <si>
    <t xml:space="preserve"> $1,581,623,000 </t>
  </si>
  <si>
    <t xml:space="preserve"> $743,164,000 </t>
  </si>
  <si>
    <t xml:space="preserve"> $261,471,000 </t>
  </si>
  <si>
    <t xml:space="preserve"> $254,723,000 </t>
  </si>
  <si>
    <t xml:space="preserve"> $111,537,000 </t>
  </si>
  <si>
    <t xml:space="preserve"> $1,931,217,000 </t>
  </si>
  <si>
    <t xml:space="preserve"> $802,474,000 </t>
  </si>
  <si>
    <t xml:space="preserve"> $267,278,000 </t>
  </si>
  <si>
    <t xml:space="preserve"> $305,043,000 </t>
  </si>
  <si>
    <t xml:space="preserve"> $94,534,000 </t>
  </si>
  <si>
    <t xml:space="preserve"> $2,147,036,000 </t>
  </si>
  <si>
    <t xml:space="preserve"> $917,472,000 </t>
  </si>
  <si>
    <t xml:space="preserve"> $274,815,000 </t>
  </si>
  <si>
    <t xml:space="preserve"> $349,543,000 </t>
  </si>
  <si>
    <t xml:space="preserve"> $176,746,000 </t>
  </si>
  <si>
    <t xml:space="preserve"> $2,173,334,000 </t>
  </si>
  <si>
    <t xml:space="preserve"> $967,870,000 </t>
  </si>
  <si>
    <t xml:space="preserve"> $301,670,000 </t>
  </si>
  <si>
    <t xml:space="preserve"> $372,596,000 </t>
  </si>
  <si>
    <t xml:space="preserve"> $174,896,000 </t>
  </si>
  <si>
    <t>MCK</t>
  </si>
  <si>
    <t xml:space="preserve"> $122,196,000,000 </t>
  </si>
  <si>
    <t xml:space="preserve"> $115,315,000,000 </t>
  </si>
  <si>
    <t xml:space="preserve"> $4,110,000,000 </t>
  </si>
  <si>
    <t xml:space="preserve"> $433,000,000 </t>
  </si>
  <si>
    <t xml:space="preserve"> $137,392,000,000 </t>
  </si>
  <si>
    <t xml:space="preserve"> $129,040,000,000 </t>
  </si>
  <si>
    <t xml:space="preserve"> $5,388,000,000 </t>
  </si>
  <si>
    <t xml:space="preserve"> $457,000,000 </t>
  </si>
  <si>
    <t xml:space="preserve"> $179,045,000,000 </t>
  </si>
  <si>
    <t xml:space="preserve"> $167,634,000,000 </t>
  </si>
  <si>
    <t xml:space="preserve"> $7,901,000,000 </t>
  </si>
  <si>
    <t xml:space="preserve"> $392,000,000 </t>
  </si>
  <si>
    <t xml:space="preserve"> $190,884,000,000 </t>
  </si>
  <si>
    <t xml:space="preserve"> $179,468,000,000 </t>
  </si>
  <si>
    <t xml:space="preserve"> $7,276,000,000 </t>
  </si>
  <si>
    <t>MCO</t>
  </si>
  <si>
    <t xml:space="preserve"> $2,730,300,000 </t>
  </si>
  <si>
    <t xml:space="preserve"> $795,000,000 </t>
  </si>
  <si>
    <t xml:space="preserve"> $752,200,000 </t>
  </si>
  <si>
    <t xml:space="preserve"> $93,500,000 </t>
  </si>
  <si>
    <t>Diversified Financial Services</t>
  </si>
  <si>
    <t xml:space="preserve"> $2,972,500,000 </t>
  </si>
  <si>
    <t xml:space="preserve"> $822,400,000 </t>
  </si>
  <si>
    <t xml:space="preserve"> $822,100,000 </t>
  </si>
  <si>
    <t xml:space="preserve"> $93,400,000 </t>
  </si>
  <si>
    <t xml:space="preserve"> $3,334,300,000 </t>
  </si>
  <si>
    <t xml:space="preserve"> $930,300,000 </t>
  </si>
  <si>
    <t xml:space="preserve"> $869,300,000 </t>
  </si>
  <si>
    <t xml:space="preserve"> $95,600,000 </t>
  </si>
  <si>
    <t xml:space="preserve"> $3,484,500,000 </t>
  </si>
  <si>
    <t xml:space="preserve"> $976,300,000 </t>
  </si>
  <si>
    <t xml:space="preserve"> $921,300,000 </t>
  </si>
  <si>
    <t xml:space="preserve"> $113,500,000 </t>
  </si>
  <si>
    <t>MDLZ</t>
  </si>
  <si>
    <t xml:space="preserve"> $35,015,000,000 </t>
  </si>
  <si>
    <t xml:space="preserve"> $21,939,000,000 </t>
  </si>
  <si>
    <t xml:space="preserve"> $9,176,000,000 </t>
  </si>
  <si>
    <t xml:space="preserve"> $217,000,000 </t>
  </si>
  <si>
    <t xml:space="preserve"> $35,299,000,000 </t>
  </si>
  <si>
    <t xml:space="preserve"> $22,189,000,000 </t>
  </si>
  <si>
    <t xml:space="preserve"> $8,679,000,000 </t>
  </si>
  <si>
    <t xml:space="preserve"> $34,244,000,000 </t>
  </si>
  <si>
    <t xml:space="preserve"> $21,647,000,000 </t>
  </si>
  <si>
    <t xml:space="preserve"> $8,457,000,000 </t>
  </si>
  <si>
    <t xml:space="preserve"> $206,000,000 </t>
  </si>
  <si>
    <t xml:space="preserve"> $29,636,000,000 </t>
  </si>
  <si>
    <t xml:space="preserve"> $18,124,000,000 </t>
  </si>
  <si>
    <t xml:space="preserve"> $7,577,000,000 </t>
  </si>
  <si>
    <t xml:space="preserve"> $181,000,000 </t>
  </si>
  <si>
    <t>MET</t>
  </si>
  <si>
    <t xml:space="preserve"> $68,150,000,000 </t>
  </si>
  <si>
    <t xml:space="preserve"> $37,987,000,000 </t>
  </si>
  <si>
    <t xml:space="preserve"> $9,098,000,000 </t>
  </si>
  <si>
    <t xml:space="preserve"> $17,755,000,000 </t>
  </si>
  <si>
    <t xml:space="preserve"> $68,199,000,000 </t>
  </si>
  <si>
    <t xml:space="preserve"> $38,107,000,000 </t>
  </si>
  <si>
    <t xml:space="preserve"> $9,438,000,000 </t>
  </si>
  <si>
    <t xml:space="preserve"> $16,602,000,000 </t>
  </si>
  <si>
    <t xml:space="preserve"> $73,316,000,000 </t>
  </si>
  <si>
    <t xml:space="preserve"> $39,102,000,000 </t>
  </si>
  <si>
    <t xml:space="preserve"> $8,319,000,000 </t>
  </si>
  <si>
    <t xml:space="preserve"> $17,091,000,000 </t>
  </si>
  <si>
    <t xml:space="preserve"> $69,951,000,000 </t>
  </si>
  <si>
    <t xml:space="preserve"> $38,714,000,000 </t>
  </si>
  <si>
    <t xml:space="preserve"> $6,998,000,000 </t>
  </si>
  <si>
    <t xml:space="preserve"> $16,769,000,000 </t>
  </si>
  <si>
    <t>MHK</t>
  </si>
  <si>
    <t xml:space="preserve"> $5,787,980,000 </t>
  </si>
  <si>
    <t xml:space="preserve"> $4,297,922,000 </t>
  </si>
  <si>
    <t xml:space="preserve"> $1,110,550,000 </t>
  </si>
  <si>
    <t>Home Furnishings</t>
  </si>
  <si>
    <t xml:space="preserve"> $7,348,754,000 </t>
  </si>
  <si>
    <t xml:space="preserve"> $5,427,945,000 </t>
  </si>
  <si>
    <t xml:space="preserve"> $1,373,878,000 </t>
  </si>
  <si>
    <t xml:space="preserve"> $7,803,446,000 </t>
  </si>
  <si>
    <t xml:space="preserve"> $5,649,254,000 </t>
  </si>
  <si>
    <t xml:space="preserve"> $1,381,396,000 </t>
  </si>
  <si>
    <t xml:space="preserve"> $8,071,563,000 </t>
  </si>
  <si>
    <t xml:space="preserve"> $5,660,877,000 </t>
  </si>
  <si>
    <t xml:space="preserve"> $1,573,120,000 </t>
  </si>
  <si>
    <t>MJN</t>
  </si>
  <si>
    <t xml:space="preserve"> $3,901,300,000 </t>
  </si>
  <si>
    <t xml:space="preserve"> $1,503,800,000 </t>
  </si>
  <si>
    <t xml:space="preserve"> $1,457,300,000 </t>
  </si>
  <si>
    <t xml:space="preserve"> $100,100,000 </t>
  </si>
  <si>
    <t xml:space="preserve"> $4,200,700,000 </t>
  </si>
  <si>
    <t xml:space="preserve"> $1,528,500,000 </t>
  </si>
  <si>
    <t xml:space="preserve"> $1,548,600,000 </t>
  </si>
  <si>
    <t xml:space="preserve"> $100,200,000 </t>
  </si>
  <si>
    <t xml:space="preserve"> $4,409,300,000 </t>
  </si>
  <si>
    <t xml:space="preserve"> $1,700,600,000 </t>
  </si>
  <si>
    <t xml:space="preserve"> $1,617,600,000 </t>
  </si>
  <si>
    <t xml:space="preserve"> $115,100,000 </t>
  </si>
  <si>
    <t xml:space="preserve"> $4,071,300,000 </t>
  </si>
  <si>
    <t xml:space="preserve"> $1,455,300,000 </t>
  </si>
  <si>
    <t xml:space="preserve"> $1,532,400,000 </t>
  </si>
  <si>
    <t xml:space="preserve"> $108,400,000 </t>
  </si>
  <si>
    <t>MKC</t>
  </si>
  <si>
    <t xml:space="preserve"> $4,123,400,000 </t>
  </si>
  <si>
    <t xml:space="preserve"> $2,457,600,000 </t>
  </si>
  <si>
    <t xml:space="preserve"> $1,090,300,000 </t>
  </si>
  <si>
    <t xml:space="preserve"> $4,243,200,000 </t>
  </si>
  <si>
    <t xml:space="preserve"> $2,513,000,000 </t>
  </si>
  <si>
    <t xml:space="preserve"> $1,122,000,000 </t>
  </si>
  <si>
    <t xml:space="preserve"> $4,296,300,000 </t>
  </si>
  <si>
    <t xml:space="preserve"> $1,127,400,000 </t>
  </si>
  <si>
    <t xml:space="preserve"> $4,411,500,000 </t>
  </si>
  <si>
    <t xml:space="preserve"> $2,579,800,000 </t>
  </si>
  <si>
    <t xml:space="preserve"> $1,175,000,000 </t>
  </si>
  <si>
    <t>MLM</t>
  </si>
  <si>
    <t xml:space="preserve"> $2,031,901,000 </t>
  </si>
  <si>
    <t xml:space="preserve"> $1,704,767,000 </t>
  </si>
  <si>
    <t xml:space="preserve"> $135,824,000 </t>
  </si>
  <si>
    <t>Construction Materials</t>
  </si>
  <si>
    <t xml:space="preserve"> $2,155,551,000 </t>
  </si>
  <si>
    <t xml:space="preserve"> $1,791,594,000 </t>
  </si>
  <si>
    <t xml:space="preserve"> $145,298,000 </t>
  </si>
  <si>
    <t xml:space="preserve"> $2,957,951,000 </t>
  </si>
  <si>
    <t xml:space="preserve"> $2,435,591,000 </t>
  </si>
  <si>
    <t xml:space="preserve"> $164,596,000 </t>
  </si>
  <si>
    <t xml:space="preserve"> $3,539,570,000 </t>
  </si>
  <si>
    <t xml:space="preserve"> $2,817,803,000 </t>
  </si>
  <si>
    <t xml:space="preserve"> $233,887,000 </t>
  </si>
  <si>
    <t>MMC</t>
  </si>
  <si>
    <t xml:space="preserve"> $11,924,000,000 </t>
  </si>
  <si>
    <t xml:space="preserve"> $7,134,000,000 </t>
  </si>
  <si>
    <t xml:space="preserve"> $2,961,000,000 </t>
  </si>
  <si>
    <t>Insurance Brokers</t>
  </si>
  <si>
    <t xml:space="preserve"> $12,261,000,000 </t>
  </si>
  <si>
    <t xml:space="preserve"> $7,226,000,000 </t>
  </si>
  <si>
    <t xml:space="preserve"> $2,958,000,000 </t>
  </si>
  <si>
    <t xml:space="preserve"> $12,951,000,000 </t>
  </si>
  <si>
    <t xml:space="preserve"> $7,515,000,000 </t>
  </si>
  <si>
    <t xml:space="preserve"> $12,893,000,000 </t>
  </si>
  <si>
    <t xml:space="preserve"> $7,334,000,000 </t>
  </si>
  <si>
    <t xml:space="preserve"> $3,140,000,000 </t>
  </si>
  <si>
    <t>MMM</t>
  </si>
  <si>
    <t xml:space="preserve"> $30,871,000,000 </t>
  </si>
  <si>
    <t xml:space="preserve"> $16,106,000,000 </t>
  </si>
  <si>
    <t xml:space="preserve"> $6,384,000,000 </t>
  </si>
  <si>
    <t xml:space="preserve"> $1,715,000,000 </t>
  </si>
  <si>
    <t xml:space="preserve"> $31,821,000,000 </t>
  </si>
  <si>
    <t xml:space="preserve"> $16,447,000,000 </t>
  </si>
  <si>
    <t xml:space="preserve"> $6,469,000,000 </t>
  </si>
  <si>
    <t xml:space="preserve"> $1,770,000,000 </t>
  </si>
  <si>
    <t xml:space="preserve"> $30,274,000,000 </t>
  </si>
  <si>
    <t xml:space="preserve"> $15,383,000,000 </t>
  </si>
  <si>
    <t xml:space="preserve"> $1,763,000,000 </t>
  </si>
  <si>
    <t xml:space="preserve"> $30,109,000,000 </t>
  </si>
  <si>
    <t xml:space="preserve"> $15,040,000,000 </t>
  </si>
  <si>
    <t xml:space="preserve"> $6,111,000,000 </t>
  </si>
  <si>
    <t xml:space="preserve"> $1,735,000,000 </t>
  </si>
  <si>
    <t>MNST</t>
  </si>
  <si>
    <t xml:space="preserve"> $2,060,702,000 </t>
  </si>
  <si>
    <t xml:space="preserve"> $995,046,000 </t>
  </si>
  <si>
    <t xml:space="preserve"> $2,246,428,000 </t>
  </si>
  <si>
    <t xml:space="preserve"> $1,073,497,000 </t>
  </si>
  <si>
    <t xml:space="preserve"> $2,464,867,000 </t>
  </si>
  <si>
    <t xml:space="preserve"> $1,125,057,000 </t>
  </si>
  <si>
    <t xml:space="preserve"> $2,722,564,000 </t>
  </si>
  <si>
    <t xml:space="preserve"> $1,090,263,000 </t>
  </si>
  <si>
    <t>MO</t>
  </si>
  <si>
    <t xml:space="preserve"> $24,618,000,000 </t>
  </si>
  <si>
    <t xml:space="preserve"> $15,055,000,000 </t>
  </si>
  <si>
    <t xml:space="preserve"> $2,249,000,000 </t>
  </si>
  <si>
    <t>Tobacco</t>
  </si>
  <si>
    <t xml:space="preserve"> $24,466,000,000 </t>
  </si>
  <si>
    <t xml:space="preserve"> $14,009,000,000 </t>
  </si>
  <si>
    <t xml:space="preserve"> $2,362,000,000 </t>
  </si>
  <si>
    <t xml:space="preserve"> $24,522,000,000 </t>
  </si>
  <si>
    <t xml:space="preserve"> $14,362,000,000 </t>
  </si>
  <si>
    <t xml:space="preserve"> $2,541,000,000 </t>
  </si>
  <si>
    <t xml:space="preserve"> $25,434,000,000 </t>
  </si>
  <si>
    <t xml:space="preserve"> $14,320,000,000 </t>
  </si>
  <si>
    <t xml:space="preserve"> $2,749,000,000 </t>
  </si>
  <si>
    <t>MON</t>
  </si>
  <si>
    <t xml:space="preserve"> $14,861,000,000 </t>
  </si>
  <si>
    <t xml:space="preserve"> $7,208,000,000 </t>
  </si>
  <si>
    <t xml:space="preserve"> $2,550,000,000 </t>
  </si>
  <si>
    <t xml:space="preserve"> $1,533,000,000 </t>
  </si>
  <si>
    <t xml:space="preserve"> $15,855,000,000 </t>
  </si>
  <si>
    <t xml:space="preserve"> $7,281,000,000 </t>
  </si>
  <si>
    <t xml:space="preserve"> $2,774,000,000 </t>
  </si>
  <si>
    <t xml:space="preserve"> $1,725,000,000 </t>
  </si>
  <si>
    <t xml:space="preserve"> $15,001,000,000 </t>
  </si>
  <si>
    <t xml:space="preserve"> $6,819,000,000 </t>
  </si>
  <si>
    <t xml:space="preserve"> $1,580,000,000 </t>
  </si>
  <si>
    <t xml:space="preserve"> $13,502,000,000 </t>
  </si>
  <si>
    <t xml:space="preserve"> $6,485,000,000 </t>
  </si>
  <si>
    <t xml:space="preserve"> $2,833,000,000 </t>
  </si>
  <si>
    <t>MOS</t>
  </si>
  <si>
    <t xml:space="preserve"> $9,974,100,000 </t>
  </si>
  <si>
    <t xml:space="preserve"> $7,213,900,000 </t>
  </si>
  <si>
    <t xml:space="preserve"> $550,600,000 </t>
  </si>
  <si>
    <t xml:space="preserve"> $9,055,800,000 </t>
  </si>
  <si>
    <t xml:space="preserve"> $7,129,200,000 </t>
  </si>
  <si>
    <t xml:space="preserve"> $505,800,000 </t>
  </si>
  <si>
    <t xml:space="preserve"> $8,895,300,000 </t>
  </si>
  <si>
    <t xml:space="preserve"> $7,177,400,000 </t>
  </si>
  <si>
    <t xml:space="preserve"> $439,100,000 </t>
  </si>
  <si>
    <t xml:space="preserve"> $7,162,800,000 </t>
  </si>
  <si>
    <t xml:space="preserve"> $6,352,800,000 </t>
  </si>
  <si>
    <t>MPC</t>
  </si>
  <si>
    <t xml:space="preserve"> $82,243,000,000 </t>
  </si>
  <si>
    <t xml:space="preserve"> $68,948,000,000 </t>
  </si>
  <si>
    <t xml:space="preserve"> $7,202,000,000 </t>
  </si>
  <si>
    <t xml:space="preserve"> $100,160,000,000 </t>
  </si>
  <si>
    <t xml:space="preserve"> $87,758,000,000 </t>
  </si>
  <si>
    <t xml:space="preserve"> $7,851,000,000 </t>
  </si>
  <si>
    <t xml:space="preserve"> $1,220,000,000 </t>
  </si>
  <si>
    <t xml:space="preserve"> $97,817,000,000 </t>
  </si>
  <si>
    <t xml:space="preserve"> $84,275,000,000 </t>
  </si>
  <si>
    <t xml:space="preserve"> $8,450,000,000 </t>
  </si>
  <si>
    <t xml:space="preserve"> $1,326,000,000 </t>
  </si>
  <si>
    <t xml:space="preserve"> $72,051,000,000 </t>
  </si>
  <si>
    <t xml:space="preserve"> $55,891,000,000 </t>
  </si>
  <si>
    <t xml:space="preserve"> $10,029,000,000 </t>
  </si>
  <si>
    <t xml:space="preserve"> $1,646,000,000 </t>
  </si>
  <si>
    <t>MRK</t>
  </si>
  <si>
    <t xml:space="preserve"> $47,267,000,000 </t>
  </si>
  <si>
    <t xml:space="preserve"> $16,446,000,000 </t>
  </si>
  <si>
    <t xml:space="preserve"> $12,776,000,000 </t>
  </si>
  <si>
    <t xml:space="preserve"> $8,168,000,000 </t>
  </si>
  <si>
    <t xml:space="preserve"> $44,033,000,000 </t>
  </si>
  <si>
    <t xml:space="preserve"> $16,954,000,000 </t>
  </si>
  <si>
    <t xml:space="preserve"> $11,911,000,000 </t>
  </si>
  <si>
    <t xml:space="preserve"> $7,503,000,000 </t>
  </si>
  <si>
    <t xml:space="preserve"> $42,237,000,000 </t>
  </si>
  <si>
    <t xml:space="preserve"> $16,768,000,000 </t>
  </si>
  <si>
    <t xml:space="preserve"> $11,606,000,000 </t>
  </si>
  <si>
    <t xml:space="preserve"> $7,180,000,000 </t>
  </si>
  <si>
    <t xml:space="preserve"> $39,498,000,000 </t>
  </si>
  <si>
    <t xml:space="preserve"> $14,934,000,000 </t>
  </si>
  <si>
    <t xml:space="preserve"> $10,313,000,000 </t>
  </si>
  <si>
    <t xml:space="preserve"> $6,704,000,000 </t>
  </si>
  <si>
    <t>MRO</t>
  </si>
  <si>
    <t xml:space="preserve"> $11,966,000,000 </t>
  </si>
  <si>
    <t xml:space="preserve"> $2,079,000,000 </t>
  </si>
  <si>
    <t xml:space="preserve"> $4,017,000,000 </t>
  </si>
  <si>
    <t xml:space="preserve"> $2,008,000,000 </t>
  </si>
  <si>
    <t xml:space="preserve"> $11,325,000,000 </t>
  </si>
  <si>
    <t xml:space="preserve"> $2,156,000,000 </t>
  </si>
  <si>
    <t xml:space="preserve"> $2,500,000,000 </t>
  </si>
  <si>
    <t xml:space="preserve"> $10,846,000,000 </t>
  </si>
  <si>
    <t xml:space="preserve"> $2,246,000,000 </t>
  </si>
  <si>
    <t xml:space="preserve"> $3,627,000,000 </t>
  </si>
  <si>
    <t xml:space="preserve"> $2,861,000,000 </t>
  </si>
  <si>
    <t xml:space="preserve"> $5,522,000,000 </t>
  </si>
  <si>
    <t xml:space="preserve"> $1,694,000,000 </t>
  </si>
  <si>
    <t xml:space="preserve"> $1,831,000,000 </t>
  </si>
  <si>
    <t xml:space="preserve"> $2,957,000,000 </t>
  </si>
  <si>
    <t>MSFT</t>
  </si>
  <si>
    <t xml:space="preserve"> $77,849,000,000 </t>
  </si>
  <si>
    <t xml:space="preserve"> $20,385,000,000 </t>
  </si>
  <si>
    <t xml:space="preserve"> $20,289,000,000 </t>
  </si>
  <si>
    <t xml:space="preserve"> $10,411,000,000 </t>
  </si>
  <si>
    <t>Systems Software</t>
  </si>
  <si>
    <t xml:space="preserve"> $86,833,000,000 </t>
  </si>
  <si>
    <t xml:space="preserve"> $27,078,000,000 </t>
  </si>
  <si>
    <t xml:space="preserve"> $20,488,000,000 </t>
  </si>
  <si>
    <t xml:space="preserve"> $11,381,000,000 </t>
  </si>
  <si>
    <t xml:space="preserve"> $93,580,000,000 </t>
  </si>
  <si>
    <t xml:space="preserve"> $33,038,000,000 </t>
  </si>
  <si>
    <t xml:space="preserve"> $20,324,000,000 </t>
  </si>
  <si>
    <t xml:space="preserve"> $12,046,000,000 </t>
  </si>
  <si>
    <t xml:space="preserve"> $85,320,000,000 </t>
  </si>
  <si>
    <t xml:space="preserve"> $32,780,000,000 </t>
  </si>
  <si>
    <t xml:space="preserve"> $19,260,000,000 </t>
  </si>
  <si>
    <t xml:space="preserve"> $11,988,000,000 </t>
  </si>
  <si>
    <t>MTB</t>
  </si>
  <si>
    <t xml:space="preserve"> $4,608,955,000 </t>
  </si>
  <si>
    <t xml:space="preserve"> $116,586,000 </t>
  </si>
  <si>
    <t xml:space="preserve"> $2,448,629,000 </t>
  </si>
  <si>
    <t xml:space="preserve"> $264,631,000 </t>
  </si>
  <si>
    <t xml:space="preserve"> $4,822,539,000 </t>
  </si>
  <si>
    <t xml:space="preserve"> $83,692,000 </t>
  </si>
  <si>
    <t xml:space="preserve"> $2,540,954,000 </t>
  </si>
  <si>
    <t xml:space="preserve"> $231,912,000 </t>
  </si>
  <si>
    <t xml:space="preserve"> $4,736,150,000 </t>
  </si>
  <si>
    <t xml:space="preserve"> $63,083,000 </t>
  </si>
  <si>
    <t xml:space="preserve"> $2,655,650,000 </t>
  </si>
  <si>
    <t xml:space="preserve"> $157,824,000 </t>
  </si>
  <si>
    <t xml:space="preserve"> $4,995,881,000 </t>
  </si>
  <si>
    <t xml:space="preserve"> $73,814,000 </t>
  </si>
  <si>
    <t xml:space="preserve"> $2,796,508,000 </t>
  </si>
  <si>
    <t xml:space="preserve"> $196,424,000 </t>
  </si>
  <si>
    <t>MTD</t>
  </si>
  <si>
    <t xml:space="preserve"> $2,378,972,000 </t>
  </si>
  <si>
    <t xml:space="preserve"> $1,097,041,000 </t>
  </si>
  <si>
    <t xml:space="preserve"> $692,693,000 </t>
  </si>
  <si>
    <t xml:space="preserve"> $116,346,000 </t>
  </si>
  <si>
    <t xml:space="preserve"> $24,539,000 </t>
  </si>
  <si>
    <t xml:space="preserve"> $2,485,983,000 </t>
  </si>
  <si>
    <t xml:space="preserve"> $1,127,233,000 </t>
  </si>
  <si>
    <t xml:space="preserve"> $728,582,000 </t>
  </si>
  <si>
    <t xml:space="preserve"> $123,297,000 </t>
  </si>
  <si>
    <t xml:space="preserve"> $29,185,000 </t>
  </si>
  <si>
    <t xml:space="preserve"> $2,395,447,000 </t>
  </si>
  <si>
    <t xml:space="preserve"> $1,043,454,000 </t>
  </si>
  <si>
    <t xml:space="preserve"> $700,810,000 </t>
  </si>
  <si>
    <t xml:space="preserve"> $119,076,000 </t>
  </si>
  <si>
    <t xml:space="preserve"> $30,951,000 </t>
  </si>
  <si>
    <t xml:space="preserve"> $2,508,257,000 </t>
  </si>
  <si>
    <t xml:space="preserve"> $1,072,670,000 </t>
  </si>
  <si>
    <t xml:space="preserve"> $732,622,000 </t>
  </si>
  <si>
    <t xml:space="preserve"> $119,968,000 </t>
  </si>
  <si>
    <t xml:space="preserve"> $36,052,000 </t>
  </si>
  <si>
    <t>MU</t>
  </si>
  <si>
    <t>8/29/2013</t>
  </si>
  <si>
    <t xml:space="preserve"> $9,073,000,000 </t>
  </si>
  <si>
    <t xml:space="preserve"> $931,000,000 </t>
  </si>
  <si>
    <t>8/28/2014</t>
  </si>
  <si>
    <t xml:space="preserve"> $16,358,000,000 </t>
  </si>
  <si>
    <t xml:space="preserve"> $10,921,000,000 </t>
  </si>
  <si>
    <t xml:space="preserve"> $939,000,000 </t>
  </si>
  <si>
    <t>9/3/2015</t>
  </si>
  <si>
    <t xml:space="preserve"> $16,192,000,000 </t>
  </si>
  <si>
    <t xml:space="preserve"> $10,977,000,000 </t>
  </si>
  <si>
    <t xml:space="preserve"> $674,000,000 </t>
  </si>
  <si>
    <t>9/1/2016</t>
  </si>
  <si>
    <t xml:space="preserve"> $12,399,000,000 </t>
  </si>
  <si>
    <t xml:space="preserve"> $9,894,000,000 </t>
  </si>
  <si>
    <t xml:space="preserve"> $653,000,000 </t>
  </si>
  <si>
    <t xml:space="preserve"> $1,617,000,000 </t>
  </si>
  <si>
    <t>MUR</t>
  </si>
  <si>
    <t xml:space="preserve"> $4,608,563,000 </t>
  </si>
  <si>
    <t xml:space="preserve"> $1,079,136,000 </t>
  </si>
  <si>
    <t xml:space="preserve"> $285,144,000 </t>
  </si>
  <si>
    <t xml:space="preserve"> $1,291,456,000 </t>
  </si>
  <si>
    <t xml:space="preserve"> $5,312,686,000 </t>
  </si>
  <si>
    <t xml:space="preserve"> $1,252,812,000 </t>
  </si>
  <si>
    <t xml:space="preserve"> $466,498,000 </t>
  </si>
  <si>
    <t xml:space="preserve"> $1,602,390,000 </t>
  </si>
  <si>
    <t xml:space="preserve"> $5,288,933,000 </t>
  </si>
  <si>
    <t xml:space="preserve"> $1,089,888,000 </t>
  </si>
  <si>
    <t xml:space="preserve"> $471,219,000 </t>
  </si>
  <si>
    <t xml:space="preserve"> $1,957,025,000 </t>
  </si>
  <si>
    <t xml:space="preserve"> $2,787,116,000 </t>
  </si>
  <si>
    <t xml:space="preserve"> $832,306,000 </t>
  </si>
  <si>
    <t xml:space="preserve"> $372,457,000 </t>
  </si>
  <si>
    <t xml:space="preserve"> $1,668,489,000 </t>
  </si>
  <si>
    <t>MYL</t>
  </si>
  <si>
    <t xml:space="preserve"> $7,719,600,000 </t>
  </si>
  <si>
    <t xml:space="preserve"> $4,191,600,000 </t>
  </si>
  <si>
    <t xml:space="preserve"> $1,545,700,000 </t>
  </si>
  <si>
    <t xml:space="preserve"> $581,800,000 </t>
  </si>
  <si>
    <t xml:space="preserve"> $9,429,300,000 </t>
  </si>
  <si>
    <t xml:space="preserve"> $5,213,200,000 </t>
  </si>
  <si>
    <t xml:space="preserve"> $2,180,700,000 </t>
  </si>
  <si>
    <t xml:space="preserve"> $671,900,000 </t>
  </si>
  <si>
    <t>NBL</t>
  </si>
  <si>
    <t xml:space="preserve"> $5,015,000,000 </t>
  </si>
  <si>
    <t xml:space="preserve"> $844,000,000 </t>
  </si>
  <si>
    <t xml:space="preserve"> $446,000,000 </t>
  </si>
  <si>
    <t xml:space="preserve"> $5,115,000,000 </t>
  </si>
  <si>
    <t xml:space="preserve"> $945,000,000 </t>
  </si>
  <si>
    <t xml:space="preserve"> $3,183,000,000 </t>
  </si>
  <si>
    <t xml:space="preserve"> $2,131,000,000 </t>
  </si>
  <si>
    <t xml:space="preserve"> $3,491,000,000 </t>
  </si>
  <si>
    <t xml:space="preserve"> $1,083,000,000 </t>
  </si>
  <si>
    <t xml:space="preserve"> $2,454,000,000 </t>
  </si>
  <si>
    <t>NDAQ</t>
  </si>
  <si>
    <t xml:space="preserve"> $3,023,000,000 </t>
  </si>
  <si>
    <t xml:space="preserve"> $1,446,000,000 </t>
  </si>
  <si>
    <t xml:space="preserve"> $832,000,000 </t>
  </si>
  <si>
    <t xml:space="preserve"> $104,000,000 </t>
  </si>
  <si>
    <t xml:space="preserve"> $3,100,000,000 </t>
  </si>
  <si>
    <t xml:space="preserve"> $1,316,000,000 </t>
  </si>
  <si>
    <t xml:space="preserve"> $1,054,000,000 </t>
  </si>
  <si>
    <t xml:space="preserve"> $3,383,000,000 </t>
  </si>
  <si>
    <t xml:space="preserve"> $1,433,000,000 </t>
  </si>
  <si>
    <t xml:space="preserve"> $137,000,000 </t>
  </si>
  <si>
    <t xml:space="preserve"> $3,292,000,000 </t>
  </si>
  <si>
    <t xml:space="preserve"> $1,313,000,000 </t>
  </si>
  <si>
    <t xml:space="preserve"> $138,000,000 </t>
  </si>
  <si>
    <t>NEE</t>
  </si>
  <si>
    <t xml:space="preserve"> $14,256,000,000 </t>
  </si>
  <si>
    <t xml:space="preserve"> $8,276,000,000 </t>
  </si>
  <si>
    <t xml:space="preserve"> $1,518,000,000 </t>
  </si>
  <si>
    <t xml:space="preserve"> $15,136,000,000 </t>
  </si>
  <si>
    <t xml:space="preserve"> $8,152,000,000 </t>
  </si>
  <si>
    <t xml:space="preserve"> $2,163,000,000 </t>
  </si>
  <si>
    <t xml:space="preserve"> $17,021,000,000 </t>
  </si>
  <si>
    <t xml:space="preserve"> $8,751,000,000 </t>
  </si>
  <si>
    <t xml:space="preserve"> $1,324,000,000 </t>
  </si>
  <si>
    <t xml:space="preserve"> $2,551,000,000 </t>
  </si>
  <si>
    <t xml:space="preserve"> $17,486,000,000 </t>
  </si>
  <si>
    <t xml:space="preserve"> $8,596,000,000 </t>
  </si>
  <si>
    <t xml:space="preserve"> $1,399,000,000 </t>
  </si>
  <si>
    <t xml:space="preserve"> $2,831,000,000 </t>
  </si>
  <si>
    <t>NEM</t>
  </si>
  <si>
    <t xml:space="preserve"> $9,964,000,000 </t>
  </si>
  <si>
    <t xml:space="preserve"> $4,334,000,000 </t>
  </si>
  <si>
    <t xml:space="preserve"> $704,000,000 </t>
  </si>
  <si>
    <t xml:space="preserve"> $1,032,000,000 </t>
  </si>
  <si>
    <t>Gold</t>
  </si>
  <si>
    <t xml:space="preserve"> $8,414,000,000 </t>
  </si>
  <si>
    <t xml:space="preserve"> $5,299,000,000 </t>
  </si>
  <si>
    <t xml:space="preserve"> $469,000,000 </t>
  </si>
  <si>
    <t xml:space="preserve"> $1,362,000,000 </t>
  </si>
  <si>
    <t xml:space="preserve"> $7,292,000,000 </t>
  </si>
  <si>
    <t xml:space="preserve"> $4,457,000,000 </t>
  </si>
  <si>
    <t xml:space="preserve"> $545,000,000 </t>
  </si>
  <si>
    <t xml:space="preserve"> $325,000,000 </t>
  </si>
  <si>
    <t xml:space="preserve"> $1,229,000,000 </t>
  </si>
  <si>
    <t xml:space="preserve"> $7,729,000,000 </t>
  </si>
  <si>
    <t xml:space="preserve"> $4,312,000,000 </t>
  </si>
  <si>
    <t xml:space="preserve"> $670,000,000 </t>
  </si>
  <si>
    <t xml:space="preserve"> $289,000,000 </t>
  </si>
  <si>
    <t xml:space="preserve"> $1,239,000,000 </t>
  </si>
  <si>
    <t>NFLX</t>
  </si>
  <si>
    <t xml:space="preserve"> $4,374,562,000 </t>
  </si>
  <si>
    <t xml:space="preserve"> $3,117,203,000 </t>
  </si>
  <si>
    <t xml:space="preserve"> $650,243,000 </t>
  </si>
  <si>
    <t xml:space="preserve"> $378,769,000 </t>
  </si>
  <si>
    <t xml:space="preserve"> $5,504,656,000 </t>
  </si>
  <si>
    <t xml:space="preserve"> $3,752,760,000 </t>
  </si>
  <si>
    <t xml:space="preserve"> $876,927,000 </t>
  </si>
  <si>
    <t xml:space="preserve"> $472,321,000 </t>
  </si>
  <si>
    <t xml:space="preserve"> $6,779,511,000 </t>
  </si>
  <si>
    <t xml:space="preserve"> $4,591,476,000 </t>
  </si>
  <si>
    <t xml:space="preserve"> $1,231,421,000 </t>
  </si>
  <si>
    <t xml:space="preserve"> $650,788,000 </t>
  </si>
  <si>
    <t xml:space="preserve"> $8,830,669,000 </t>
  </si>
  <si>
    <t xml:space="preserve"> $6,029,901,000 </t>
  </si>
  <si>
    <t xml:space="preserve"> $1,568,877,000 </t>
  </si>
  <si>
    <t xml:space="preserve"> $852,098,000 </t>
  </si>
  <si>
    <t>NFX</t>
  </si>
  <si>
    <t xml:space="preserve"> $413,000,000 </t>
  </si>
  <si>
    <t xml:space="preserve"> $311,000,000 </t>
  </si>
  <si>
    <t xml:space="preserve"> $1,857,000,000 </t>
  </si>
  <si>
    <t xml:space="preserve"> $411,000,000 </t>
  </si>
  <si>
    <t xml:space="preserve"> $485,000,000 </t>
  </si>
  <si>
    <t xml:space="preserve"> $358,000,000 </t>
  </si>
  <si>
    <t xml:space="preserve"> $1,557,000,000 </t>
  </si>
  <si>
    <t xml:space="preserve"> $497,000,000 </t>
  </si>
  <si>
    <t xml:space="preserve"> $5,204,000,000 </t>
  </si>
  <si>
    <t xml:space="preserve"> $917,000,000 </t>
  </si>
  <si>
    <t>NKE</t>
  </si>
  <si>
    <t xml:space="preserve"> $25,313,000,000 </t>
  </si>
  <si>
    <t xml:space="preserve"> $14,279,000,000 </t>
  </si>
  <si>
    <t xml:space="preserve"> $7,796,000,000 </t>
  </si>
  <si>
    <t xml:space="preserve"> $27,799,000,000 </t>
  </si>
  <si>
    <t xml:space="preserve"> $15,353,000,000 </t>
  </si>
  <si>
    <t xml:space="preserve"> $8,766,000,000 </t>
  </si>
  <si>
    <t xml:space="preserve"> $30,601,000,000 </t>
  </si>
  <si>
    <t xml:space="preserve"> $16,534,000,000 </t>
  </si>
  <si>
    <t xml:space="preserve"> $9,892,000,000 </t>
  </si>
  <si>
    <t xml:space="preserve"> $32,376,000,000 </t>
  </si>
  <si>
    <t xml:space="preserve"> $17,405,000,000 </t>
  </si>
  <si>
    <t xml:space="preserve"> $10,469,000,000 </t>
  </si>
  <si>
    <t>NLSN</t>
  </si>
  <si>
    <t xml:space="preserve"> $5,703,000,000 </t>
  </si>
  <si>
    <t xml:space="preserve"> $2,398,000,000 </t>
  </si>
  <si>
    <t xml:space="preserve"> $1,815,000,000 </t>
  </si>
  <si>
    <t xml:space="preserve"> $510,000,000 </t>
  </si>
  <si>
    <t xml:space="preserve"> $6,288,000,000 </t>
  </si>
  <si>
    <t xml:space="preserve"> $2,620,000,000 </t>
  </si>
  <si>
    <t xml:space="preserve"> $1,917,000,000 </t>
  </si>
  <si>
    <t xml:space="preserve"> $573,000,000 </t>
  </si>
  <si>
    <t xml:space="preserve"> $6,172,000,000 </t>
  </si>
  <si>
    <t xml:space="preserve"> $2,539,000,000 </t>
  </si>
  <si>
    <t xml:space="preserve"> $1,915,000,000 </t>
  </si>
  <si>
    <t xml:space="preserve"> $6,309,000,000 </t>
  </si>
  <si>
    <t xml:space="preserve"> $1,851,000,000 </t>
  </si>
  <si>
    <t>NOV</t>
  </si>
  <si>
    <t xml:space="preserve"> $17,194,000,000 </t>
  </si>
  <si>
    <t xml:space="preserve"> $12,151,000,000 </t>
  </si>
  <si>
    <t xml:space="preserve"> $1,654,000,000 </t>
  </si>
  <si>
    <t xml:space="preserve"> $14,117,000,000 </t>
  </si>
  <si>
    <t xml:space="preserve"> $1,905,000,000 </t>
  </si>
  <si>
    <t xml:space="preserve"> $21,440,000,000 </t>
  </si>
  <si>
    <t xml:space="preserve"> $15,631,000,000 </t>
  </si>
  <si>
    <t xml:space="preserve"> $2,092,000,000 </t>
  </si>
  <si>
    <t xml:space="preserve"> $14,757,000,000 </t>
  </si>
  <si>
    <t xml:space="preserve"> $11,694,000,000 </t>
  </si>
  <si>
    <t xml:space="preserve"> $1,764,000,000 </t>
  </si>
  <si>
    <t>NSC</t>
  </si>
  <si>
    <t xml:space="preserve"> $11,245,000,000 </t>
  </si>
  <si>
    <t xml:space="preserve"> $3,002,000,000 </t>
  </si>
  <si>
    <t xml:space="preserve"> $11,624,000,000 </t>
  </si>
  <si>
    <t xml:space="preserve"> $4,201,000,000 </t>
  </si>
  <si>
    <t xml:space="preserve"> $2,897,000,000 </t>
  </si>
  <si>
    <t xml:space="preserve"> $951,000,000 </t>
  </si>
  <si>
    <t xml:space="preserve"> $10,511,000,000 </t>
  </si>
  <si>
    <t xml:space="preserve"> $3,662,000,000 </t>
  </si>
  <si>
    <t xml:space="preserve"> $2,911,000,000 </t>
  </si>
  <si>
    <t xml:space="preserve"> $9,888,000,000 </t>
  </si>
  <si>
    <t xml:space="preserve"> $3,045,000,000 </t>
  </si>
  <si>
    <t xml:space="preserve"> $1,026,000,000 </t>
  </si>
  <si>
    <t>NTAP</t>
  </si>
  <si>
    <t>4/26/2013</t>
  </si>
  <si>
    <t xml:space="preserve"> $6,332,400,000 </t>
  </si>
  <si>
    <t xml:space="preserve"> $2,571,300,000 </t>
  </si>
  <si>
    <t xml:space="preserve"> $2,247,400,000 </t>
  </si>
  <si>
    <t xml:space="preserve"> $904,200,000 </t>
  </si>
  <si>
    <t>4/25/2014</t>
  </si>
  <si>
    <t xml:space="preserve"> $6,325,000,000 </t>
  </si>
  <si>
    <t xml:space="preserve"> $2,406,000,000 </t>
  </si>
  <si>
    <t xml:space="preserve"> $2,179,000,000 </t>
  </si>
  <si>
    <t xml:space="preserve"> $918,000,000 </t>
  </si>
  <si>
    <t>4/24/2015</t>
  </si>
  <si>
    <t xml:space="preserve"> $6,123,000,000 </t>
  </si>
  <si>
    <t xml:space="preserve"> $2,290,000,000 </t>
  </si>
  <si>
    <t xml:space="preserve"> $920,000,000 </t>
  </si>
  <si>
    <t>4/29/2016</t>
  </si>
  <si>
    <t xml:space="preserve"> $5,546,000,000 </t>
  </si>
  <si>
    <t xml:space="preserve"> $2,099,000,000 </t>
  </si>
  <si>
    <t>NUE</t>
  </si>
  <si>
    <t xml:space="preserve"> $19,429,273,000 </t>
  </si>
  <si>
    <t xml:space="preserve"> $17,915,735,000 </t>
  </si>
  <si>
    <t xml:space="preserve"> $454,900,000 </t>
  </si>
  <si>
    <t>Steel</t>
  </si>
  <si>
    <t xml:space="preserve"> $19,052,046,000 </t>
  </si>
  <si>
    <t xml:space="preserve"> $17,641,421,000 </t>
  </si>
  <si>
    <t xml:space="preserve"> $467,904,000 </t>
  </si>
  <si>
    <t xml:space="preserve"> $21,105,141,000 </t>
  </si>
  <si>
    <t xml:space="preserve"> $19,198,615,000 </t>
  </si>
  <si>
    <t xml:space="preserve"> $520,805,000 </t>
  </si>
  <si>
    <t xml:space="preserve"> $16,439,276,000 </t>
  </si>
  <si>
    <t xml:space="preserve"> $14,858,014,000 </t>
  </si>
  <si>
    <t xml:space="preserve"> $458,989,000 </t>
  </si>
  <si>
    <t>NVDA</t>
  </si>
  <si>
    <t>1/27/2013</t>
  </si>
  <si>
    <t xml:space="preserve"> $4,280,159,000 </t>
  </si>
  <si>
    <t xml:space="preserve"> $2,053,816,000 </t>
  </si>
  <si>
    <t xml:space="preserve"> $430,822,000 </t>
  </si>
  <si>
    <t xml:space="preserve"> $1,147,282,000 </t>
  </si>
  <si>
    <t>1/26/2014</t>
  </si>
  <si>
    <t xml:space="preserve"> $4,130,000,000 </t>
  </si>
  <si>
    <t xml:space="preserve"> $1,862,000,000 </t>
  </si>
  <si>
    <t xml:space="preserve"> $436,000,000 </t>
  </si>
  <si>
    <t xml:space="preserve"> $1,336,000,000 </t>
  </si>
  <si>
    <t>1/25/2015</t>
  </si>
  <si>
    <t xml:space="preserve"> $4,682,000,000 </t>
  </si>
  <si>
    <t xml:space="preserve"> $2,083,000,000 </t>
  </si>
  <si>
    <t xml:space="preserve"> $1,360,000,000 </t>
  </si>
  <si>
    <t xml:space="preserve"> $5,010,000,000 </t>
  </si>
  <si>
    <t xml:space="preserve"> $2,199,000,000 </t>
  </si>
  <si>
    <t xml:space="preserve"> $602,000,000 </t>
  </si>
  <si>
    <t xml:space="preserve"> $1,331,000,000 </t>
  </si>
  <si>
    <t>NWL</t>
  </si>
  <si>
    <t xml:space="preserve"> $5,508,500,000 </t>
  </si>
  <si>
    <t xml:space="preserve"> $3,414,400,000 </t>
  </si>
  <si>
    <t xml:space="preserve"> $1,403,500,000 </t>
  </si>
  <si>
    <t>Housewares &amp; Specialties</t>
  </si>
  <si>
    <t xml:space="preserve"> $5,607,000,000 </t>
  </si>
  <si>
    <t xml:space="preserve"> $3,482,100,000 </t>
  </si>
  <si>
    <t xml:space="preserve"> $1,399,500,000 </t>
  </si>
  <si>
    <t xml:space="preserve"> $5,727,000,000 </t>
  </si>
  <si>
    <t xml:space="preserve"> $3,523,600,000 </t>
  </si>
  <si>
    <t xml:space="preserve"> $1,545,900,000 </t>
  </si>
  <si>
    <t xml:space="preserve"> $5,915,700,000 </t>
  </si>
  <si>
    <t xml:space="preserve"> $3,611,100,000 </t>
  </si>
  <si>
    <t>O</t>
  </si>
  <si>
    <t xml:space="preserve"> $484,581,000 </t>
  </si>
  <si>
    <t xml:space="preserve"> $21,306,000 </t>
  </si>
  <si>
    <t xml:space="preserve"> $38,123,000 </t>
  </si>
  <si>
    <t xml:space="preserve"> $147,515,000 </t>
  </si>
  <si>
    <t xml:space="preserve"> $780,209,000 </t>
  </si>
  <si>
    <t xml:space="preserve"> $38,851,000 </t>
  </si>
  <si>
    <t xml:space="preserve"> $56,881,000 </t>
  </si>
  <si>
    <t xml:space="preserve"> $306,769,000 </t>
  </si>
  <si>
    <t xml:space="preserve"> $933,505,000 </t>
  </si>
  <si>
    <t xml:space="preserve"> $53,871,000 </t>
  </si>
  <si>
    <t xml:space="preserve"> $51,085,000 </t>
  </si>
  <si>
    <t xml:space="preserve"> $374,661,000 </t>
  </si>
  <si>
    <t xml:space="preserve"> $1,023,285,000 </t>
  </si>
  <si>
    <t xml:space="preserve"> $55,352,000 </t>
  </si>
  <si>
    <t xml:space="preserve"> $49,298,000 </t>
  </si>
  <si>
    <t xml:space="preserve"> $409,215,000 </t>
  </si>
  <si>
    <t>OKE</t>
  </si>
  <si>
    <t xml:space="preserve"> $10,184,121,000 </t>
  </si>
  <si>
    <t xml:space="preserve"> $8,540,319,000 </t>
  </si>
  <si>
    <t xml:space="preserve"> $491,725,000 </t>
  </si>
  <si>
    <t xml:space="preserve"> $205,334,000 </t>
  </si>
  <si>
    <t xml:space="preserve"> $11,871,879,000 </t>
  </si>
  <si>
    <t xml:space="preserve"> $10,222,213,000 </t>
  </si>
  <si>
    <t xml:space="preserve"> $541,586,000 </t>
  </si>
  <si>
    <t xml:space="preserve"> $239,343,000 </t>
  </si>
  <si>
    <t xml:space="preserve"> $12,195,091,000 </t>
  </si>
  <si>
    <t xml:space="preserve"> $10,088,548,000 </t>
  </si>
  <si>
    <t xml:space="preserve"> $674,887,000 </t>
  </si>
  <si>
    <t xml:space="preserve"> $294,684,000 </t>
  </si>
  <si>
    <t xml:space="preserve"> $7,763,206,000 </t>
  </si>
  <si>
    <t xml:space="preserve"> $5,641,052,000 </t>
  </si>
  <si>
    <t xml:space="preserve"> $693,331,000 </t>
  </si>
  <si>
    <t xml:space="preserve"> $354,620,000 </t>
  </si>
  <si>
    <t>OMC</t>
  </si>
  <si>
    <t xml:space="preserve"> $15,317,800,000 </t>
  </si>
  <si>
    <t xml:space="preserve"> $12,602,100,000 </t>
  </si>
  <si>
    <t xml:space="preserve"> $477,200,000 </t>
  </si>
  <si>
    <t xml:space="preserve"> $294,400,000 </t>
  </si>
  <si>
    <t xml:space="preserve"> $15,134,400,000 </t>
  </si>
  <si>
    <t xml:space="preserve"> $12,491,400,000 </t>
  </si>
  <si>
    <t xml:space="preserve"> $431,800,000 </t>
  </si>
  <si>
    <t xml:space="preserve"> $291,100,000 </t>
  </si>
  <si>
    <t xml:space="preserve"> $15,416,900,000 </t>
  </si>
  <si>
    <t xml:space="preserve"> $12,671,200,000 </t>
  </si>
  <si>
    <t xml:space="preserve"> $443,900,000 </t>
  </si>
  <si>
    <t xml:space="preserve"> $292,900,000 </t>
  </si>
  <si>
    <t>ORLY</t>
  </si>
  <si>
    <t xml:space="preserve"> $6,182,184,000 </t>
  </si>
  <si>
    <t xml:space="preserve"> $3,084,766,000 </t>
  </si>
  <si>
    <t xml:space="preserve"> $2,120,025,000 </t>
  </si>
  <si>
    <t xml:space="preserve"> $6,649,237,000 </t>
  </si>
  <si>
    <t xml:space="preserve"> $3,280,236,000 </t>
  </si>
  <si>
    <t xml:space="preserve"> $2,265,516,000 </t>
  </si>
  <si>
    <t xml:space="preserve"> $7,216,081,000 </t>
  </si>
  <si>
    <t xml:space="preserve"> $3,507,180,000 </t>
  </si>
  <si>
    <t xml:space="preserve"> $2,438,527,000 </t>
  </si>
  <si>
    <t xml:space="preserve"> $7,966,674,000 </t>
  </si>
  <si>
    <t xml:space="preserve"> $3,804,031,000 </t>
  </si>
  <si>
    <t xml:space="preserve"> $2,648,622,000 </t>
  </si>
  <si>
    <t>OXY</t>
  </si>
  <si>
    <t xml:space="preserve"> $20,100,000,000 </t>
  </si>
  <si>
    <t xml:space="preserve"> $3,585,000,000 </t>
  </si>
  <si>
    <t xml:space="preserve"> $20,170,000,000 </t>
  </si>
  <si>
    <t xml:space="preserve"> $2,108,000,000 </t>
  </si>
  <si>
    <t xml:space="preserve"> $4,203,000,000 </t>
  </si>
  <si>
    <t xml:space="preserve"> $19,312,000,000 </t>
  </si>
  <si>
    <t xml:space="preserve"> $6,803,000,000 </t>
  </si>
  <si>
    <t xml:space="preserve"> $2,053,000,000 </t>
  </si>
  <si>
    <t xml:space="preserve"> $4,261,000,000 </t>
  </si>
  <si>
    <t xml:space="preserve"> $12,480,000,000 </t>
  </si>
  <si>
    <t xml:space="preserve"> $5,804,000,000 </t>
  </si>
  <si>
    <t xml:space="preserve"> $1,613,000,000 </t>
  </si>
  <si>
    <t xml:space="preserve"> $4,544,000,000 </t>
  </si>
  <si>
    <t>PBCT</t>
  </si>
  <si>
    <t xml:space="preserve"> $1,355,300,000 </t>
  </si>
  <si>
    <t xml:space="preserve"> $90,800,000 </t>
  </si>
  <si>
    <t xml:space="preserve"> $803,800,000 </t>
  </si>
  <si>
    <t xml:space="preserve"> $76,000,000 </t>
  </si>
  <si>
    <t>Thrifts &amp; Mortgage Finance</t>
  </si>
  <si>
    <t xml:space="preserve"> $1,346,100,000 </t>
  </si>
  <si>
    <t xml:space="preserve"> $81,100,000 </t>
  </si>
  <si>
    <t xml:space="preserve"> $812,800,000 </t>
  </si>
  <si>
    <t xml:space="preserve"> $69,900,000 </t>
  </si>
  <si>
    <t xml:space="preserve"> $1,381,400,000 </t>
  </si>
  <si>
    <t xml:space="preserve"> $80,900,000 </t>
  </si>
  <si>
    <t xml:space="preserve"> $816,700,000 </t>
  </si>
  <si>
    <t xml:space="preserve"> $65,400,000 </t>
  </si>
  <si>
    <t xml:space="preserve"> $1,421,300,000 </t>
  </si>
  <si>
    <t xml:space="preserve"> $95,500,000 </t>
  </si>
  <si>
    <t xml:space="preserve"> $836,700,000 </t>
  </si>
  <si>
    <t xml:space="preserve"> $57,300,000 </t>
  </si>
  <si>
    <t>PBI</t>
  </si>
  <si>
    <t xml:space="preserve"> $3,823,713,000 </t>
  </si>
  <si>
    <t xml:space="preserve"> $1,582,398,000 </t>
  </si>
  <si>
    <t xml:space="preserve"> $1,489,735,000 </t>
  </si>
  <si>
    <t xml:space="preserve"> $114,250,000 </t>
  </si>
  <si>
    <t>Technology, Hardware, Software and Supplies</t>
  </si>
  <si>
    <t xml:space="preserve"> $3,791,335,000 </t>
  </si>
  <si>
    <t xml:space="preserve"> $1,650,622,000 </t>
  </si>
  <si>
    <t xml:space="preserve"> $1,420,096,000 </t>
  </si>
  <si>
    <t xml:space="preserve"> $110,412,000 </t>
  </si>
  <si>
    <t xml:space="preserve"> $3,821,504,000 </t>
  </si>
  <si>
    <t xml:space="preserve"> $1,680,791,000 </t>
  </si>
  <si>
    <t xml:space="preserve"> $1,378,400,000 </t>
  </si>
  <si>
    <t xml:space="preserve"> $109,931,000 </t>
  </si>
  <si>
    <t xml:space="preserve"> $3,578,060,000 </t>
  </si>
  <si>
    <t xml:space="preserve"> $1,558,591,000 </t>
  </si>
  <si>
    <t xml:space="preserve"> $1,279,961,000 </t>
  </si>
  <si>
    <t xml:space="preserve"> $110,156,000 </t>
  </si>
  <si>
    <t>PCAR</t>
  </si>
  <si>
    <t xml:space="preserve"> $16,596,800,000 </t>
  </si>
  <si>
    <t xml:space="preserve"> $13,908,300,000 </t>
  </si>
  <si>
    <t xml:space="preserve"> $571,600,000 </t>
  </si>
  <si>
    <t xml:space="preserve"> $279,300,000 </t>
  </si>
  <si>
    <t xml:space="preserve"> $517,400,000 </t>
  </si>
  <si>
    <t xml:space="preserve"> $13,900,700,000 </t>
  </si>
  <si>
    <t xml:space="preserve"> $559,500,000 </t>
  </si>
  <si>
    <t xml:space="preserve"> $251,400,000 </t>
  </si>
  <si>
    <t xml:space="preserve"> $571,700,000 </t>
  </si>
  <si>
    <t xml:space="preserve"> $18,534,400,000 </t>
  </si>
  <si>
    <t xml:space="preserve"> $15,481,600,000 </t>
  </si>
  <si>
    <t xml:space="preserve"> $561,400,000 </t>
  </si>
  <si>
    <t xml:space="preserve"> $215,600,000 </t>
  </si>
  <si>
    <t xml:space="preserve"> $588,500,000 </t>
  </si>
  <si>
    <t xml:space="preserve"> $18,671,300,000 </t>
  </si>
  <si>
    <t xml:space="preserve"> $15,292,100,000 </t>
  </si>
  <si>
    <t xml:space="preserve"> $541,500,000 </t>
  </si>
  <si>
    <t xml:space="preserve"> $239,800,000 </t>
  </si>
  <si>
    <t xml:space="preserve"> $583,700,000 </t>
  </si>
  <si>
    <t>PCG</t>
  </si>
  <si>
    <t xml:space="preserve"> $15,598,000,000 </t>
  </si>
  <si>
    <t xml:space="preserve"> $11,759,000,000 </t>
  </si>
  <si>
    <t xml:space="preserve"> $2,077,000,000 </t>
  </si>
  <si>
    <t xml:space="preserve"> $17,090,000,000 </t>
  </si>
  <si>
    <t xml:space="preserve"> $12,207,000,000 </t>
  </si>
  <si>
    <t xml:space="preserve"> $2,433,000,000 </t>
  </si>
  <si>
    <t xml:space="preserve"> $16,833,000,000 </t>
  </si>
  <si>
    <t xml:space="preserve"> $12,713,000,000 </t>
  </si>
  <si>
    <t xml:space="preserve"> $2,612,000,000 </t>
  </si>
  <si>
    <t xml:space="preserve"> $17,666,000,000 </t>
  </si>
  <si>
    <t xml:space="preserve"> $12,734,000,000 </t>
  </si>
  <si>
    <t xml:space="preserve"> $2,755,000,000 </t>
  </si>
  <si>
    <t>PCLN</t>
  </si>
  <si>
    <t xml:space="preserve"> $5,260,956,000 </t>
  </si>
  <si>
    <t xml:space="preserve"> $1,177,275,000 </t>
  </si>
  <si>
    <t xml:space="preserve"> $2,188,747,000 </t>
  </si>
  <si>
    <t xml:space="preserve"> $65,141,000 </t>
  </si>
  <si>
    <t xml:space="preserve"> $6,793,306,000 </t>
  </si>
  <si>
    <t xml:space="preserve"> $1,077,420,000 </t>
  </si>
  <si>
    <t xml:space="preserve"> $3,185,497,000 </t>
  </si>
  <si>
    <t xml:space="preserve"> $117,975,000 </t>
  </si>
  <si>
    <t xml:space="preserve"> $8,441,971,000 </t>
  </si>
  <si>
    <t xml:space="preserve"> $857,841,000 </t>
  </si>
  <si>
    <t xml:space="preserve"> $4,302,998,000 </t>
  </si>
  <si>
    <t xml:space="preserve"> $207,820,000 </t>
  </si>
  <si>
    <t xml:space="preserve"> $9,223,987,000 </t>
  </si>
  <si>
    <t xml:space="preserve"> $632,180,000 </t>
  </si>
  <si>
    <t xml:space="preserve"> $5,060,406,000 </t>
  </si>
  <si>
    <t xml:space="preserve"> $272,494,000 </t>
  </si>
  <si>
    <t>PDCO</t>
  </si>
  <si>
    <t>4/27/2013</t>
  </si>
  <si>
    <t xml:space="preserve"> $3,637,212,000 </t>
  </si>
  <si>
    <t xml:space="preserve"> $2,446,443,000 </t>
  </si>
  <si>
    <t>4/26/2014</t>
  </si>
  <si>
    <t xml:space="preserve"> $3,585,141,000 </t>
  </si>
  <si>
    <t xml:space="preserve"> $2,566,444,000 </t>
  </si>
  <si>
    <t>4/25/2015</t>
  </si>
  <si>
    <t xml:space="preserve"> $3,910,865,000 </t>
  </si>
  <si>
    <t xml:space="preserve"> $2,850,316,000 </t>
  </si>
  <si>
    <t xml:space="preserve"> $5,386,703,000 </t>
  </si>
  <si>
    <t xml:space="preserve"> $4,063,955,000 </t>
  </si>
  <si>
    <t>PEG</t>
  </si>
  <si>
    <t xml:space="preserve"> $9,781,000,000 </t>
  </si>
  <si>
    <t xml:space="preserve"> $6,351,000,000 </t>
  </si>
  <si>
    <t xml:space="preserve"> $98,000,000 </t>
  </si>
  <si>
    <t xml:space="preserve"> $6,423,000,000 </t>
  </si>
  <si>
    <t xml:space="preserve"> $68,000,000 </t>
  </si>
  <si>
    <t xml:space="preserve"> $1,178,000,000 </t>
  </si>
  <si>
    <t xml:space="preserve"> $10,886,000,000 </t>
  </si>
  <si>
    <t xml:space="preserve"> $7,036,000,000 </t>
  </si>
  <si>
    <t xml:space="preserve"> $1,227,000,000 </t>
  </si>
  <si>
    <t xml:space="preserve"> $10,415,000,000 </t>
  </si>
  <si>
    <t xml:space="preserve"> $6,239,000,000 </t>
  </si>
  <si>
    <t xml:space="preserve"> $1,214,000,000 </t>
  </si>
  <si>
    <t>PEP</t>
  </si>
  <si>
    <t xml:space="preserve"> $66,415,000,000 </t>
  </si>
  <si>
    <t xml:space="preserve"> $31,243,000,000 </t>
  </si>
  <si>
    <t xml:space="preserve"> $25,357,000,000 </t>
  </si>
  <si>
    <t xml:space="preserve"> $110,000,000 </t>
  </si>
  <si>
    <t xml:space="preserve"> $66,683,000,000 </t>
  </si>
  <si>
    <t xml:space="preserve"> $31,238,000,000 </t>
  </si>
  <si>
    <t xml:space="preserve"> $25,772,000,000 </t>
  </si>
  <si>
    <t xml:space="preserve"> $92,000,000 </t>
  </si>
  <si>
    <t xml:space="preserve"> $63,056,000,000 </t>
  </si>
  <si>
    <t xml:space="preserve"> $28,731,000,000 </t>
  </si>
  <si>
    <t xml:space="preserve"> $24,538,000,000 </t>
  </si>
  <si>
    <t xml:space="preserve"> $62,799,000,000 </t>
  </si>
  <si>
    <t xml:space="preserve"> $28,209,000,000 </t>
  </si>
  <si>
    <t xml:space="preserve"> $24,735,000,000 </t>
  </si>
  <si>
    <t xml:space="preserve"> $70,000,000 </t>
  </si>
  <si>
    <t>PFE</t>
  </si>
  <si>
    <t xml:space="preserve"> $54,657,000,000 </t>
  </si>
  <si>
    <t xml:space="preserve"> $9,821,000,000 </t>
  </si>
  <si>
    <t xml:space="preserve"> $15,171,000,000 </t>
  </si>
  <si>
    <t xml:space="preserve"> $7,482,000,000 </t>
  </si>
  <si>
    <t xml:space="preserve"> $51,584,000,000 </t>
  </si>
  <si>
    <t xml:space="preserve"> $9,586,000,000 </t>
  </si>
  <si>
    <t xml:space="preserve"> $14,355,000,000 </t>
  </si>
  <si>
    <t xml:space="preserve"> $6,678,000,000 </t>
  </si>
  <si>
    <t xml:space="preserve"> $4,599,000,000 </t>
  </si>
  <si>
    <t xml:space="preserve"> $49,605,000,000 </t>
  </si>
  <si>
    <t xml:space="preserve"> $9,577,000,000 </t>
  </si>
  <si>
    <t xml:space="preserve"> $14,097,000,000 </t>
  </si>
  <si>
    <t xml:space="preserve"> $8,393,000,000 </t>
  </si>
  <si>
    <t xml:space="preserve"> $48,851,000,000 </t>
  </si>
  <si>
    <t xml:space="preserve"> $14,809,000,000 </t>
  </si>
  <si>
    <t xml:space="preserve"> $7,690,000,000 </t>
  </si>
  <si>
    <t xml:space="preserve"> $3,728,000,000 </t>
  </si>
  <si>
    <t>PFG</t>
  </si>
  <si>
    <t xml:space="preserve"> $9,289,500,000 </t>
  </si>
  <si>
    <t xml:space="preserve"> $4,683,600,000 </t>
  </si>
  <si>
    <t xml:space="preserve"> $189,000,000 </t>
  </si>
  <si>
    <t xml:space="preserve"> $3,292,900,000 </t>
  </si>
  <si>
    <t xml:space="preserve"> $10,477,600,000 </t>
  </si>
  <si>
    <t xml:space="preserve"> $5,231,000,000 </t>
  </si>
  <si>
    <t xml:space="preserve"> $177,400,000 </t>
  </si>
  <si>
    <t xml:space="preserve"> $3,574,300,000 </t>
  </si>
  <si>
    <t xml:space="preserve"> $11,964,400,000 </t>
  </si>
  <si>
    <t xml:space="preserve"> $6,697,700,000 </t>
  </si>
  <si>
    <t xml:space="preserve"> $163,500,000 </t>
  </si>
  <si>
    <t xml:space="preserve"> $3,672,400,000 </t>
  </si>
  <si>
    <t xml:space="preserve"> $12,394,100,000 </t>
  </si>
  <si>
    <t xml:space="preserve"> $6,913,200,000 </t>
  </si>
  <si>
    <t xml:space="preserve"> $156,600,000 </t>
  </si>
  <si>
    <t xml:space="preserve"> $3,732,600,000 </t>
  </si>
  <si>
    <t>PG</t>
  </si>
  <si>
    <t xml:space="preserve"> $2,104,745,000 </t>
  </si>
  <si>
    <t xml:space="preserve"> $155,355,000 </t>
  </si>
  <si>
    <t xml:space="preserve"> $346,393,000 </t>
  </si>
  <si>
    <t xml:space="preserve"> $859,947,000 </t>
  </si>
  <si>
    <t xml:space="preserve"> $2,819,557,000 </t>
  </si>
  <si>
    <t xml:space="preserve"> $205,018,000 </t>
  </si>
  <si>
    <t xml:space="preserve"> $519,267,000 </t>
  </si>
  <si>
    <t xml:space="preserve"> $1,271,353,000 </t>
  </si>
  <si>
    <t xml:space="preserve"> $4,103,728,000 </t>
  </si>
  <si>
    <t xml:space="preserve"> $392,709,000 </t>
  </si>
  <si>
    <t xml:space="preserve"> $838,526,000 </t>
  </si>
  <si>
    <t xml:space="preserve"> $1,620,577,000 </t>
  </si>
  <si>
    <t xml:space="preserve"> $4,860,427,000 </t>
  </si>
  <si>
    <t xml:space="preserve"> $299,694,000 </t>
  </si>
  <si>
    <t xml:space="preserve"> $1,177,697,000 </t>
  </si>
  <si>
    <t xml:space="preserve"> $2,052,295,000 </t>
  </si>
  <si>
    <t>PGR</t>
  </si>
  <si>
    <t xml:space="preserve"> $17,083,900,000 </t>
  </si>
  <si>
    <t xml:space="preserve"> $15,590,900,000 </t>
  </si>
  <si>
    <t xml:space="preserve"> $15,400,000 </t>
  </si>
  <si>
    <t xml:space="preserve"> $36,100,000 </t>
  </si>
  <si>
    <t xml:space="preserve"> $18,170,900,000 </t>
  </si>
  <si>
    <t xml:space="preserve"> $16,275,100,000 </t>
  </si>
  <si>
    <t xml:space="preserve"> $18,800,000 </t>
  </si>
  <si>
    <t xml:space="preserve"> $38,800,000 </t>
  </si>
  <si>
    <t xml:space="preserve"> $19,391,400,000 </t>
  </si>
  <si>
    <t xml:space="preserve"> $17,297,300,000 </t>
  </si>
  <si>
    <t xml:space="preserve"> $18,900,000 </t>
  </si>
  <si>
    <t xml:space="preserve"> $50,900,000 </t>
  </si>
  <si>
    <t xml:space="preserve"> $20,853,800,000 </t>
  </si>
  <si>
    <t xml:space="preserve"> $18,705,900,000 </t>
  </si>
  <si>
    <t xml:space="preserve"> $22,800,000 </t>
  </si>
  <si>
    <t xml:space="preserve"> $77,500,000 </t>
  </si>
  <si>
    <t>PH</t>
  </si>
  <si>
    <t xml:space="preserve"> $13,015,704,000 </t>
  </si>
  <si>
    <t xml:space="preserve"> $10,086,675,000 </t>
  </si>
  <si>
    <t xml:space="preserve"> $1,554,973,000 </t>
  </si>
  <si>
    <t xml:space="preserve"> $13,215,971,000 </t>
  </si>
  <si>
    <t xml:space="preserve"> $10,188,227,000 </t>
  </si>
  <si>
    <t xml:space="preserve"> $1,633,992,000 </t>
  </si>
  <si>
    <t xml:space="preserve"> $12,711,744,000 </t>
  </si>
  <si>
    <t xml:space="preserve"> $9,655,245,000 </t>
  </si>
  <si>
    <t xml:space="preserve"> $1,544,746,000 </t>
  </si>
  <si>
    <t xml:space="preserve"> $11,360,753,000 </t>
  </si>
  <si>
    <t xml:space="preserve"> $8,823,384,000 </t>
  </si>
  <si>
    <t xml:space="preserve"> $1,359,360,000 </t>
  </si>
  <si>
    <t>PHM</t>
  </si>
  <si>
    <t xml:space="preserve"> $5,679,595,000 </t>
  </si>
  <si>
    <t xml:space="preserve"> $4,507,196,000 </t>
  </si>
  <si>
    <t xml:space="preserve"> $568,500,000 </t>
  </si>
  <si>
    <t xml:space="preserve"> $5,822,363,000 </t>
  </si>
  <si>
    <t xml:space="preserve"> $4,244,479,000 </t>
  </si>
  <si>
    <t xml:space="preserve"> $861,390,000 </t>
  </si>
  <si>
    <t xml:space="preserve"> $5,981,964,000 </t>
  </si>
  <si>
    <t xml:space="preserve"> $4,353,850,000 </t>
  </si>
  <si>
    <t xml:space="preserve"> $794,728,000 </t>
  </si>
  <si>
    <t xml:space="preserve"> $7,668,476,000 </t>
  </si>
  <si>
    <t xml:space="preserve"> $5,728,662,000 </t>
  </si>
  <si>
    <t xml:space="preserve"> $957,150,000 </t>
  </si>
  <si>
    <t>PKI</t>
  </si>
  <si>
    <t>12/30/2012</t>
  </si>
  <si>
    <t xml:space="preserve"> $2,105,188,000 </t>
  </si>
  <si>
    <t xml:space="preserve"> $1,143,659,000 </t>
  </si>
  <si>
    <t xml:space="preserve"> $627,370,000 </t>
  </si>
  <si>
    <t xml:space="preserve"> $131,835,000 </t>
  </si>
  <si>
    <t xml:space="preserve"> $2,157,586,000 </t>
  </si>
  <si>
    <t xml:space="preserve"> $1,181,444,000 </t>
  </si>
  <si>
    <t xml:space="preserve"> $581,898,000 </t>
  </si>
  <si>
    <t xml:space="preserve"> $132,400,000 </t>
  </si>
  <si>
    <t xml:space="preserve"> $2,237,219,000 </t>
  </si>
  <si>
    <t xml:space="preserve"> $1,232,611,000 </t>
  </si>
  <si>
    <t xml:space="preserve"> $659,335,000 </t>
  </si>
  <si>
    <t xml:space="preserve"> $121,141,000 </t>
  </si>
  <si>
    <t xml:space="preserve"> $2,262,359,000 </t>
  </si>
  <si>
    <t xml:space="preserve"> $1,237,859,000 </t>
  </si>
  <si>
    <t xml:space="preserve"> $598,848,000 </t>
  </si>
  <si>
    <t xml:space="preserve"> $125,928,000 </t>
  </si>
  <si>
    <t>PM</t>
  </si>
  <si>
    <t xml:space="preserve"> $80,029,000,000 </t>
  </si>
  <si>
    <t xml:space="preserve"> $59,222,000,000 </t>
  </si>
  <si>
    <t xml:space="preserve"> $80,106,000,000 </t>
  </si>
  <si>
    <t xml:space="preserve"> $60,775,000,000 </t>
  </si>
  <si>
    <t xml:space="preserve"> $7,001,000,000 </t>
  </si>
  <si>
    <t xml:space="preserve"> $73,908,000,000 </t>
  </si>
  <si>
    <t xml:space="preserve"> $56,479,000,000 </t>
  </si>
  <si>
    <t xml:space="preserve"> $6,656,000,000 </t>
  </si>
  <si>
    <t xml:space="preserve"> $82,000,000 </t>
  </si>
  <si>
    <t xml:space="preserve"> $74,953,000,000 </t>
  </si>
  <si>
    <t xml:space="preserve"> $57,659,000,000 </t>
  </si>
  <si>
    <t xml:space="preserve"> $6,405,000,000 </t>
  </si>
  <si>
    <t xml:space="preserve"> $74,000,000 </t>
  </si>
  <si>
    <t>PNC</t>
  </si>
  <si>
    <t xml:space="preserve"> $16,606,000,000 </t>
  </si>
  <si>
    <t xml:space="preserve"> $386,000,000 </t>
  </si>
  <si>
    <t xml:space="preserve"> $10,486,000,000 </t>
  </si>
  <si>
    <t xml:space="preserve"> $987,000,000 </t>
  </si>
  <si>
    <t xml:space="preserve"> $16,872,000,000 </t>
  </si>
  <si>
    <t xml:space="preserve"> $344,000,000 </t>
  </si>
  <si>
    <t xml:space="preserve"> $9,681,000,000 </t>
  </si>
  <si>
    <t xml:space="preserve"> $643,000,000 </t>
  </si>
  <si>
    <t xml:space="preserve"> $16,281,000,000 </t>
  </si>
  <si>
    <t xml:space="preserve"> $9,488,000,000 </t>
  </si>
  <si>
    <t xml:space="preserve"> $273,000,000 </t>
  </si>
  <si>
    <t xml:space="preserve"> $16,270,000,000 </t>
  </si>
  <si>
    <t xml:space="preserve"> $403,000,000 </t>
  </si>
  <si>
    <t xml:space="preserve"> $9,463,000,000 </t>
  </si>
  <si>
    <t xml:space="preserve"> $255,000,000 </t>
  </si>
  <si>
    <t>PNR</t>
  </si>
  <si>
    <t xml:space="preserve"> $4,306,800,000 </t>
  </si>
  <si>
    <t xml:space="preserve"> $3,040,900,000 </t>
  </si>
  <si>
    <t xml:space="preserve"> $1,117,700,000 </t>
  </si>
  <si>
    <t xml:space="preserve"> $92,300,000 </t>
  </si>
  <si>
    <t xml:space="preserve"> $6,999,700,000 </t>
  </si>
  <si>
    <t xml:space="preserve"> $4,629,600,000 </t>
  </si>
  <si>
    <t xml:space="preserve"> $1,493,700,000 </t>
  </si>
  <si>
    <t xml:space="preserve"> $122,800,000 </t>
  </si>
  <si>
    <t xml:space="preserve"> $7,039,000,000 </t>
  </si>
  <si>
    <t xml:space="preserve"> $4,576,000,000 </t>
  </si>
  <si>
    <t xml:space="preserve"> $1,493,800,000 </t>
  </si>
  <si>
    <t xml:space="preserve"> $117,300,000 </t>
  </si>
  <si>
    <t xml:space="preserve"> $6,449,000,000 </t>
  </si>
  <si>
    <t xml:space="preserve"> $4,263,200,000 </t>
  </si>
  <si>
    <t xml:space="preserve"> $1,334,300,000 </t>
  </si>
  <si>
    <t xml:space="preserve"> $119,600,000 </t>
  </si>
  <si>
    <t>PNW</t>
  </si>
  <si>
    <t xml:space="preserve"> $3,301,804,000 </t>
  </si>
  <si>
    <t xml:space="preserve"> $1,879,559,000 </t>
  </si>
  <si>
    <t xml:space="preserve"> $166,154,000 </t>
  </si>
  <si>
    <t xml:space="preserve"> $404,336,000 </t>
  </si>
  <si>
    <t xml:space="preserve"> $3,454,628,000 </t>
  </si>
  <si>
    <t xml:space="preserve"> $2,020,436,000 </t>
  </si>
  <si>
    <t xml:space="preserve"> $172,161,000 </t>
  </si>
  <si>
    <t xml:space="preserve"> $415,708,000 </t>
  </si>
  <si>
    <t xml:space="preserve"> $3,491,632,000 </t>
  </si>
  <si>
    <t xml:space="preserve"> $2,087,854,000 </t>
  </si>
  <si>
    <t xml:space="preserve"> $175,178,000 </t>
  </si>
  <si>
    <t xml:space="preserve"> $417,358,000 </t>
  </si>
  <si>
    <t xml:space="preserve"> $3,495,443,000 </t>
  </si>
  <si>
    <t xml:space="preserve"> $1,969,675,000 </t>
  </si>
  <si>
    <t xml:space="preserve"> $176,744,000 </t>
  </si>
  <si>
    <t xml:space="preserve"> $494,422,000 </t>
  </si>
  <si>
    <t>PPG</t>
  </si>
  <si>
    <t xml:space="preserve"> $14,265,000,000 </t>
  </si>
  <si>
    <t xml:space="preserve"> $8,314,000,000 </t>
  </si>
  <si>
    <t xml:space="preserve"> $3,486,000,000 </t>
  </si>
  <si>
    <t xml:space="preserve"> $463,000,000 </t>
  </si>
  <si>
    <t xml:space="preserve"> $452,000,000 </t>
  </si>
  <si>
    <t xml:space="preserve"> $14,791,000,000 </t>
  </si>
  <si>
    <t xml:space="preserve"> $8,348,000,000 </t>
  </si>
  <si>
    <t xml:space="preserve"> $4,013,000,000 </t>
  </si>
  <si>
    <t xml:space="preserve"> $483,000,000 </t>
  </si>
  <si>
    <t xml:space="preserve"> $450,000,000 </t>
  </si>
  <si>
    <t xml:space="preserve"> $14,766,000,000 </t>
  </si>
  <si>
    <t xml:space="preserve"> $8,206,000,000 </t>
  </si>
  <si>
    <t xml:space="preserve"> $3,624,000,000 </t>
  </si>
  <si>
    <t xml:space="preserve"> $476,000,000 </t>
  </si>
  <si>
    <t xml:space="preserve"> $14,751,000,000 </t>
  </si>
  <si>
    <t xml:space="preserve"> $8,063,000,000 </t>
  </si>
  <si>
    <t xml:space="preserve"> $4,630,000,000 </t>
  </si>
  <si>
    <t xml:space="preserve"> $462,000,000 </t>
  </si>
  <si>
    <t>PPL</t>
  </si>
  <si>
    <t xml:space="preserve"> $12,132,000,000 </t>
  </si>
  <si>
    <t xml:space="preserve"> $4,876,000,000 </t>
  </si>
  <si>
    <t xml:space="preserve"> $3,143,000,000 </t>
  </si>
  <si>
    <t xml:space="preserve"> $1,087,000,000 </t>
  </si>
  <si>
    <t xml:space="preserve"> $7,263,000,000 </t>
  </si>
  <si>
    <t xml:space="preserve"> $1,751,000,000 </t>
  </si>
  <si>
    <t xml:space="preserve"> $843,000,000 </t>
  </si>
  <si>
    <t xml:space="preserve"> $7,852,000,000 </t>
  </si>
  <si>
    <t xml:space="preserve"> $1,889,000,000 </t>
  </si>
  <si>
    <t xml:space="preserve"> $7,669,000,000 </t>
  </si>
  <si>
    <t xml:space="preserve"> $1,718,000,000 </t>
  </si>
  <si>
    <t xml:space="preserve"> $2,237,000,000 </t>
  </si>
  <si>
    <t xml:space="preserve"> $883,000,000 </t>
  </si>
  <si>
    <t>PRU</t>
  </si>
  <si>
    <t xml:space="preserve"> $84,847,000,000 </t>
  </si>
  <si>
    <t xml:space="preserve"> $66,635,000,000 </t>
  </si>
  <si>
    <t xml:space="preserve"> $17,504,000,000 </t>
  </si>
  <si>
    <t xml:space="preserve"> $41,461,000,000 </t>
  </si>
  <si>
    <t xml:space="preserve"> $26,973,000,000 </t>
  </si>
  <si>
    <t xml:space="preserve"> $16,172,000,000 </t>
  </si>
  <si>
    <t xml:space="preserve"> $54,105,000,000 </t>
  </si>
  <si>
    <t xml:space="preserve"> $33,560,000,000 </t>
  </si>
  <si>
    <t xml:space="preserve"> $18,786,000,000 </t>
  </si>
  <si>
    <t xml:space="preserve"> $57,119,000,000 </t>
  </si>
  <si>
    <t xml:space="preserve"> $32,747,000,000 </t>
  </si>
  <si>
    <t xml:space="preserve"> $16,603,000,000 </t>
  </si>
  <si>
    <t>PSX</t>
  </si>
  <si>
    <t xml:space="preserve"> $179,290,000,000 </t>
  </si>
  <si>
    <t xml:space="preserve"> $158,446,000,000 </t>
  </si>
  <si>
    <t xml:space="preserve"> $15,443,000,000 </t>
  </si>
  <si>
    <t xml:space="preserve"> $171,596,000,000 </t>
  </si>
  <si>
    <t xml:space="preserve"> $152,451,000,000 </t>
  </si>
  <si>
    <t xml:space="preserve"> $15,597,000,000 </t>
  </si>
  <si>
    <t xml:space="preserve"> $971,000,000 </t>
  </si>
  <si>
    <t xml:space="preserve"> $161,212,000,000 </t>
  </si>
  <si>
    <t xml:space="preserve"> $140,183,000,000 </t>
  </si>
  <si>
    <t xml:space="preserve"> $16,703,000,000 </t>
  </si>
  <si>
    <t xml:space="preserve"> $1,019,000,000 </t>
  </si>
  <si>
    <t xml:space="preserve"> $98,975,000,000 </t>
  </si>
  <si>
    <t xml:space="preserve"> $77,693,000,000 </t>
  </si>
  <si>
    <t xml:space="preserve"> $15,747,000,000 </t>
  </si>
  <si>
    <t xml:space="preserve"> $1,099,000,000 </t>
  </si>
  <si>
    <t>PVH</t>
  </si>
  <si>
    <t xml:space="preserve"> $2,793,800,000 </t>
  </si>
  <si>
    <t xml:space="preserve"> $2,594,300,000 </t>
  </si>
  <si>
    <t xml:space="preserve"> $8,186,400,000 </t>
  </si>
  <si>
    <t xml:space="preserve"> $3,967,100,000 </t>
  </si>
  <si>
    <t xml:space="preserve"> $3,673,500,000 </t>
  </si>
  <si>
    <t xml:space="preserve"> $8,241,200,000 </t>
  </si>
  <si>
    <t xml:space="preserve"> $3,914,500,000 </t>
  </si>
  <si>
    <t xml:space="preserve"> $3,713,600,000 </t>
  </si>
  <si>
    <t xml:space="preserve"> $8,020,300,000 </t>
  </si>
  <si>
    <t xml:space="preserve"> $3,858,700,000 </t>
  </si>
  <si>
    <t xml:space="preserve"> $3,417,700,000 </t>
  </si>
  <si>
    <t>PWR</t>
  </si>
  <si>
    <t xml:space="preserve"> $5,920,269,000 </t>
  </si>
  <si>
    <t xml:space="preserve"> $4,982,562,000 </t>
  </si>
  <si>
    <t xml:space="preserve"> $434,894,000 </t>
  </si>
  <si>
    <t xml:space="preserve"> $37,691,000 </t>
  </si>
  <si>
    <t xml:space="preserve"> $6,411,577,000 </t>
  </si>
  <si>
    <t xml:space="preserve"> $5,424,644,000 </t>
  </si>
  <si>
    <t xml:space="preserve"> $485,069,000 </t>
  </si>
  <si>
    <t xml:space="preserve"> $25,865,000 </t>
  </si>
  <si>
    <t xml:space="preserve"> $7,747,229,000 </t>
  </si>
  <si>
    <t xml:space="preserve"> $6,578,435,000 </t>
  </si>
  <si>
    <t xml:space="preserve"> $705,477,000 </t>
  </si>
  <si>
    <t xml:space="preserve"> $34,257,000 </t>
  </si>
  <si>
    <t xml:space="preserve"> $7,572,436,000 </t>
  </si>
  <si>
    <t xml:space="preserve"> $6,648,771,000 </t>
  </si>
  <si>
    <t xml:space="preserve"> $592,863,000 </t>
  </si>
  <si>
    <t xml:space="preserve"> $34,848,000 </t>
  </si>
  <si>
    <t>PX</t>
  </si>
  <si>
    <t xml:space="preserve"> $11,224,000,000 </t>
  </si>
  <si>
    <t xml:space="preserve"> $6,396,000,000 </t>
  </si>
  <si>
    <t xml:space="preserve"> $1,001,000,000 </t>
  </si>
  <si>
    <t xml:space="preserve"> $11,925,000,000 </t>
  </si>
  <si>
    <t xml:space="preserve"> $6,744,000,000 </t>
  </si>
  <si>
    <t xml:space="preserve"> $1,349,000,000 </t>
  </si>
  <si>
    <t xml:space="preserve"> $12,273,000,000 </t>
  </si>
  <si>
    <t xml:space="preserve"> $6,962,000,000 </t>
  </si>
  <si>
    <t xml:space="preserve"> $1,437,000,000 </t>
  </si>
  <si>
    <t xml:space="preserve"> $96,000,000 </t>
  </si>
  <si>
    <t xml:space="preserve"> $5,960,000,000 </t>
  </si>
  <si>
    <t xml:space="preserve"> $1,296,000,000 </t>
  </si>
  <si>
    <t xml:space="preserve"> $1,106,000,000 </t>
  </si>
  <si>
    <t>QCOM</t>
  </si>
  <si>
    <t>9/29/2013</t>
  </si>
  <si>
    <t xml:space="preserve"> $24,866,000,000 </t>
  </si>
  <si>
    <t xml:space="preserve"> $9,820,000,000 </t>
  </si>
  <si>
    <t xml:space="preserve"> $2,849,000,000 </t>
  </si>
  <si>
    <t xml:space="preserve"> $4,967,000,000 </t>
  </si>
  <si>
    <t>9/28/2014</t>
  </si>
  <si>
    <t xml:space="preserve"> $26,487,000,000 </t>
  </si>
  <si>
    <t xml:space="preserve"> $10,686,000,000 </t>
  </si>
  <si>
    <t xml:space="preserve"> $5,477,000,000 </t>
  </si>
  <si>
    <t>9/27/2015</t>
  </si>
  <si>
    <t xml:space="preserve"> $25,281,000,000 </t>
  </si>
  <si>
    <t xml:space="preserve"> $10,378,000,000 </t>
  </si>
  <si>
    <t xml:space="preserve"> $3,637,000,000 </t>
  </si>
  <si>
    <t xml:space="preserve"> $5,490,000,000 </t>
  </si>
  <si>
    <t>9/25/2016</t>
  </si>
  <si>
    <t xml:space="preserve"> $23,554,000,000 </t>
  </si>
  <si>
    <t xml:space="preserve"> $9,749,000,000 </t>
  </si>
  <si>
    <t xml:space="preserve"> $2,159,000,000 </t>
  </si>
  <si>
    <t xml:space="preserve"> $5,151,000,000 </t>
  </si>
  <si>
    <t>QRVO</t>
  </si>
  <si>
    <t xml:space="preserve"> $1,148,231,000 </t>
  </si>
  <si>
    <t xml:space="preserve"> $743,304,000 </t>
  </si>
  <si>
    <t xml:space="preserve"> $180,317,000 </t>
  </si>
  <si>
    <t xml:space="preserve"> $197,269,000 </t>
  </si>
  <si>
    <t xml:space="preserve"> $1,710,966,000 </t>
  </si>
  <si>
    <t xml:space="preserve"> $1,021,658,000 </t>
  </si>
  <si>
    <t xml:space="preserve"> $309,348,000 </t>
  </si>
  <si>
    <t xml:space="preserve"> $257,494,000 </t>
  </si>
  <si>
    <t xml:space="preserve"> $2,610,726,000 </t>
  </si>
  <si>
    <t xml:space="preserve"> $1,561,173,000 </t>
  </si>
  <si>
    <t xml:space="preserve"> $588,822,000 </t>
  </si>
  <si>
    <t xml:space="preserve"> $448,763,000 </t>
  </si>
  <si>
    <t>R</t>
  </si>
  <si>
    <t xml:space="preserve"> $6,419,285,000 </t>
  </si>
  <si>
    <t xml:space="preserve"> $5,099,484,000 </t>
  </si>
  <si>
    <t xml:space="preserve"> $922,340,000 </t>
  </si>
  <si>
    <t xml:space="preserve"> $6,638,774,000 </t>
  </si>
  <si>
    <t xml:space="preserve"> $5,253,040,000 </t>
  </si>
  <si>
    <t xml:space="preserve"> $1,030,014,000 </t>
  </si>
  <si>
    <t xml:space="preserve"> $6,571,893,000 </t>
  </si>
  <si>
    <t xml:space="preserve"> $5,086,449,000 </t>
  </si>
  <si>
    <t xml:space="preserve"> $961,579,000 </t>
  </si>
  <si>
    <t xml:space="preserve"> $6,786,984,000 </t>
  </si>
  <si>
    <t xml:space="preserve"> $5,285,568,000 </t>
  </si>
  <si>
    <t xml:space="preserve"> $956,158,000 </t>
  </si>
  <si>
    <t>RCL</t>
  </si>
  <si>
    <t xml:space="preserve"> $7,688,024,000 </t>
  </si>
  <si>
    <t xml:space="preserve"> $5,157,434,000 </t>
  </si>
  <si>
    <t xml:space="preserve"> $1,011,543,000 </t>
  </si>
  <si>
    <t xml:space="preserve"> $730,493,000 </t>
  </si>
  <si>
    <t xml:space="preserve"> $7,959,894,000 </t>
  </si>
  <si>
    <t xml:space="preserve"> $5,305,270,000 </t>
  </si>
  <si>
    <t xml:space="preserve"> $1,044,819,000 </t>
  </si>
  <si>
    <t xml:space="preserve"> $754,711,000 </t>
  </si>
  <si>
    <t xml:space="preserve"> $8,073,855,000 </t>
  </si>
  <si>
    <t xml:space="preserve"> $5,306,281,000 </t>
  </si>
  <si>
    <t xml:space="preserve"> $1,048,952,000 </t>
  </si>
  <si>
    <t xml:space="preserve"> $772,445,000 </t>
  </si>
  <si>
    <t xml:space="preserve"> $8,299,074,000 </t>
  </si>
  <si>
    <t xml:space="preserve"> $5,099,393,000 </t>
  </si>
  <si>
    <t xml:space="preserve"> $1,086,504,000 </t>
  </si>
  <si>
    <t xml:space="preserve"> $827,008,000 </t>
  </si>
  <si>
    <t>REGN</t>
  </si>
  <si>
    <t>RHI</t>
  </si>
  <si>
    <t xml:space="preserve"> $4,245,895,000 </t>
  </si>
  <si>
    <t xml:space="preserve"> $2,522,803,000 </t>
  </si>
  <si>
    <t xml:space="preserve"> $1,324,815,000 </t>
  </si>
  <si>
    <t xml:space="preserve"> $1,700,000 </t>
  </si>
  <si>
    <t>Human Resource &amp; Employment Services</t>
  </si>
  <si>
    <t xml:space="preserve"> $4,695,014,000 </t>
  </si>
  <si>
    <t xml:space="preserve"> $2,772,098,000 </t>
  </si>
  <si>
    <t xml:space="preserve"> $1,425,734,000 </t>
  </si>
  <si>
    <t xml:space="preserve"> $557,000 </t>
  </si>
  <si>
    <t xml:space="preserve"> $5,094,933,000 </t>
  </si>
  <si>
    <t xml:space="preserve"> $2,980,462,000 </t>
  </si>
  <si>
    <t xml:space="preserve"> $1,533,799,000 </t>
  </si>
  <si>
    <t xml:space="preserve"> $192,000 </t>
  </si>
  <si>
    <t xml:space="preserve"> $5,250,399,000 </t>
  </si>
  <si>
    <t xml:space="preserve"> $3,089,723,000 </t>
  </si>
  <si>
    <t xml:space="preserve"> $1,606,217,000 </t>
  </si>
  <si>
    <t xml:space="preserve"> $1,237,000 </t>
  </si>
  <si>
    <t>RHT</t>
  </si>
  <si>
    <t xml:space="preserve"> $1,328,817,000 </t>
  </si>
  <si>
    <t xml:space="preserve"> $200,600,000 </t>
  </si>
  <si>
    <t xml:space="preserve"> $660,887,000 </t>
  </si>
  <si>
    <t xml:space="preserve"> $263,150,000 </t>
  </si>
  <si>
    <t xml:space="preserve"> $1,534,615,000 </t>
  </si>
  <si>
    <t xml:space="preserve"> $232,600,000 </t>
  </si>
  <si>
    <t xml:space="preserve"> $750,292,000 </t>
  </si>
  <si>
    <t xml:space="preserve"> $317,263,000 </t>
  </si>
  <si>
    <t xml:space="preserve"> $1,789,489,000 </t>
  </si>
  <si>
    <t xml:space="preserve"> $273,199,000 </t>
  </si>
  <si>
    <t xml:space="preserve"> $898,440,000 </t>
  </si>
  <si>
    <t xml:space="preserve"> $367,856,000 </t>
  </si>
  <si>
    <t xml:space="preserve"> $2,052,230,000 </t>
  </si>
  <si>
    <t xml:space="preserve"> $309,629,000 </t>
  </si>
  <si>
    <t xml:space="preserve"> $1,041,231,000 </t>
  </si>
  <si>
    <t xml:space="preserve"> $413,322,000 </t>
  </si>
  <si>
    <t>RL</t>
  </si>
  <si>
    <t xml:space="preserve"> $6,945,000,000 </t>
  </si>
  <si>
    <t xml:space="preserve"> $2,789,000,000 </t>
  </si>
  <si>
    <t xml:space="preserve"> $2,971,000,000 </t>
  </si>
  <si>
    <t xml:space="preserve"> $7,450,000,000 </t>
  </si>
  <si>
    <t xml:space="preserve"> $35,000,000 </t>
  </si>
  <si>
    <t xml:space="preserve"> $7,620,000,000 </t>
  </si>
  <si>
    <t xml:space="preserve"> $3,242,000,000 </t>
  </si>
  <si>
    <t xml:space="preserve"> $3,301,000,000 </t>
  </si>
  <si>
    <t xml:space="preserve"> $7,405,000,000 </t>
  </si>
  <si>
    <t xml:space="preserve"> $3,218,000,000 </t>
  </si>
  <si>
    <t xml:space="preserve"> $3,389,000,000 </t>
  </si>
  <si>
    <t xml:space="preserve"> $24,000,000 </t>
  </si>
  <si>
    <t>ROK</t>
  </si>
  <si>
    <t xml:space="preserve"> $6,351,900,000 </t>
  </si>
  <si>
    <t xml:space="preserve"> $3,778,100,000 </t>
  </si>
  <si>
    <t xml:space="preserve"> $1,537,700,000 </t>
  </si>
  <si>
    <t xml:space="preserve"> $6,623,500,000 </t>
  </si>
  <si>
    <t xml:space="preserve"> $3,869,600,000 </t>
  </si>
  <si>
    <t xml:space="preserve"> $1,570,100,000 </t>
  </si>
  <si>
    <t xml:space="preserve"> $6,307,900,000 </t>
  </si>
  <si>
    <t xml:space="preserve"> $3,604,800,000 </t>
  </si>
  <si>
    <t xml:space="preserve"> $1,506,400,000 </t>
  </si>
  <si>
    <t xml:space="preserve"> $5,879,500,000 </t>
  </si>
  <si>
    <t xml:space="preserve"> $3,404,000,000 </t>
  </si>
  <si>
    <t xml:space="preserve"> $1,467,400,000 </t>
  </si>
  <si>
    <t>ROP</t>
  </si>
  <si>
    <t xml:space="preserve"> $2,993,489,000 </t>
  </si>
  <si>
    <t xml:space="preserve"> $1,321,772,000 </t>
  </si>
  <si>
    <t xml:space="preserve"> $914,130,000 </t>
  </si>
  <si>
    <t xml:space="preserve"> $3,238,128,000 </t>
  </si>
  <si>
    <t xml:space="preserve"> $1,355,200,000 </t>
  </si>
  <si>
    <t xml:space="preserve"> $1,040,567,000 </t>
  </si>
  <si>
    <t xml:space="preserve"> $3,549,494,000 </t>
  </si>
  <si>
    <t xml:space="preserve"> $1,447,595,000 </t>
  </si>
  <si>
    <t xml:space="preserve"> $1,102,426,000 </t>
  </si>
  <si>
    <t xml:space="preserve"> $3,582,395,000 </t>
  </si>
  <si>
    <t xml:space="preserve"> $1,417,749,000 </t>
  </si>
  <si>
    <t xml:space="preserve"> $1,136,728,000 </t>
  </si>
  <si>
    <t>ROST</t>
  </si>
  <si>
    <t xml:space="preserve"> $9,721,065,000 </t>
  </si>
  <si>
    <t xml:space="preserve"> $7,011,428,000 </t>
  </si>
  <si>
    <t xml:space="preserve"> $1,437,886,000 </t>
  </si>
  <si>
    <t xml:space="preserve"> $10,230,353,000 </t>
  </si>
  <si>
    <t xml:space="preserve"> $7,360,924,000 </t>
  </si>
  <si>
    <t xml:space="preserve"> $1,526,366,000 </t>
  </si>
  <si>
    <t xml:space="preserve"> $11,041,677,000 </t>
  </si>
  <si>
    <t xml:space="preserve"> $7,937,956,000 </t>
  </si>
  <si>
    <t xml:space="preserve"> $1,615,371,000 </t>
  </si>
  <si>
    <t xml:space="preserve"> $11,939,999,000 </t>
  </si>
  <si>
    <t xml:space="preserve"> $8,576,873,000 </t>
  </si>
  <si>
    <t xml:space="preserve"> $1,738,755,000 </t>
  </si>
  <si>
    <t>RRC</t>
  </si>
  <si>
    <t xml:space="preserve"> $1,367,135,000 </t>
  </si>
  <si>
    <t xml:space="preserve"> $328,784,000 </t>
  </si>
  <si>
    <t xml:space="preserve"> $248,136,000 </t>
  </si>
  <si>
    <t xml:space="preserve"> $445,228,000 </t>
  </si>
  <si>
    <t xml:space="preserve"> $1,832,253,000 </t>
  </si>
  <si>
    <t xml:space="preserve"> $516,119,000 </t>
  </si>
  <si>
    <t xml:space="preserve"> $391,707,000 </t>
  </si>
  <si>
    <t xml:space="preserve"> $492,397,000 </t>
  </si>
  <si>
    <t xml:space="preserve"> $2,042,537,000 </t>
  </si>
  <si>
    <t xml:space="preserve"> $605,752,000 </t>
  </si>
  <si>
    <t xml:space="preserve"> $191,802,000 </t>
  </si>
  <si>
    <t xml:space="preserve"> $551,032,000 </t>
  </si>
  <si>
    <t xml:space="preserve"> $1,181,704,000 </t>
  </si>
  <si>
    <t xml:space="preserve"> $648,968,000 </t>
  </si>
  <si>
    <t xml:space="preserve"> $165,318,000 </t>
  </si>
  <si>
    <t xml:space="preserve"> $581,155,000 </t>
  </si>
  <si>
    <t>RSG</t>
  </si>
  <si>
    <t xml:space="preserve"> $8,417,200,000 </t>
  </si>
  <si>
    <t xml:space="preserve"> $5,234,700,000 </t>
  </si>
  <si>
    <t xml:space="preserve"> $1,088,100,000 </t>
  </si>
  <si>
    <t xml:space="preserve"> $877,400,000 </t>
  </si>
  <si>
    <t xml:space="preserve"> $8,803,300,000 </t>
  </si>
  <si>
    <t xml:space="preserve"> $5,643,100,000 </t>
  </si>
  <si>
    <t xml:space="preserve"> $998,400,000 </t>
  </si>
  <si>
    <t xml:space="preserve"> $906,900,000 </t>
  </si>
  <si>
    <t xml:space="preserve"> $9,115,000,000 </t>
  </si>
  <si>
    <t xml:space="preserve"> $5,518,600,000 </t>
  </si>
  <si>
    <t xml:space="preserve"> $1,067,000,000 </t>
  </si>
  <si>
    <t xml:space="preserve"> $970,600,000 </t>
  </si>
  <si>
    <t xml:space="preserve"> $9,387,700,000 </t>
  </si>
  <si>
    <t xml:space="preserve"> $5,764,000,000 </t>
  </si>
  <si>
    <t xml:space="preserve"> $1,054,500,000 </t>
  </si>
  <si>
    <t xml:space="preserve"> $991,100,000 </t>
  </si>
  <si>
    <t>SBUX</t>
  </si>
  <si>
    <t xml:space="preserve"> $14,866,800,000 </t>
  </si>
  <si>
    <t xml:space="preserve"> $6,382,300,000 </t>
  </si>
  <si>
    <t xml:space="preserve"> $5,655,800,000 </t>
  </si>
  <si>
    <t xml:space="preserve"> $621,400,000 </t>
  </si>
  <si>
    <t xml:space="preserve"> $16,447,800,000 </t>
  </si>
  <si>
    <t xml:space="preserve"> $6,858,800,000 </t>
  </si>
  <si>
    <t xml:space="preserve"> $6,086,800,000 </t>
  </si>
  <si>
    <t xml:space="preserve"> $709,600,000 </t>
  </si>
  <si>
    <t xml:space="preserve"> $19,162,700,000 </t>
  </si>
  <si>
    <t xml:space="preserve"> $7,787,500,000 </t>
  </si>
  <si>
    <t xml:space="preserve"> $7,130,200,000 </t>
  </si>
  <si>
    <t xml:space="preserve"> $893,900,000 </t>
  </si>
  <si>
    <t>10/2/2016</t>
  </si>
  <si>
    <t xml:space="preserve"> $21,315,900,000 </t>
  </si>
  <si>
    <t xml:space="preserve"> $8,511,100,000 </t>
  </si>
  <si>
    <t xml:space="preserve"> $7,970,300,000 </t>
  </si>
  <si>
    <t xml:space="preserve"> $980,800,000 </t>
  </si>
  <si>
    <t>SCG</t>
  </si>
  <si>
    <t xml:space="preserve"> $4,176,000,000 </t>
  </si>
  <si>
    <t xml:space="preserve"> $2,754,000,000 </t>
  </si>
  <si>
    <t xml:space="preserve"> $207,000,000 </t>
  </si>
  <si>
    <t xml:space="preserve"> $356,000,000 </t>
  </si>
  <si>
    <t xml:space="preserve"> $2,987,000,000 </t>
  </si>
  <si>
    <t xml:space="preserve"> $220,000,000 </t>
  </si>
  <si>
    <t xml:space="preserve"> $378,000,000 </t>
  </si>
  <si>
    <t xml:space="preserve"> $4,951,000,000 </t>
  </si>
  <si>
    <t xml:space="preserve"> $229,000,000 </t>
  </si>
  <si>
    <t xml:space="preserve"> $4,380,000,000 </t>
  </si>
  <si>
    <t xml:space="preserve"> $2,714,000,000 </t>
  </si>
  <si>
    <t>SE</t>
  </si>
  <si>
    <t xml:space="preserve"> $5,075,000,000 </t>
  </si>
  <si>
    <t xml:space="preserve"> $337,000,000 </t>
  </si>
  <si>
    <t xml:space="preserve"> $746,000,000 </t>
  </si>
  <si>
    <t xml:space="preserve"> $2,707,000,000 </t>
  </si>
  <si>
    <t xml:space="preserve"> $772,000,000 </t>
  </si>
  <si>
    <t xml:space="preserve"> $5,903,000,000 </t>
  </si>
  <si>
    <t xml:space="preserve"> $2,790,000,000 </t>
  </si>
  <si>
    <t xml:space="preserve"> $393,000,000 </t>
  </si>
  <si>
    <t xml:space="preserve"> $5,234,000,000 </t>
  </si>
  <si>
    <t xml:space="preserve"> $353,000,000 </t>
  </si>
  <si>
    <t xml:space="preserve"> $764,000,000 </t>
  </si>
  <si>
    <t>SEE</t>
  </si>
  <si>
    <t xml:space="preserve"> $7,690,800,000 </t>
  </si>
  <si>
    <t xml:space="preserve"> $5,100,900,000 </t>
  </si>
  <si>
    <t xml:space="preserve"> $1,788,300,000 </t>
  </si>
  <si>
    <t xml:space="preserve"> $123,200,000 </t>
  </si>
  <si>
    <t xml:space="preserve"> $7,750,500,000 </t>
  </si>
  <si>
    <t xml:space="preserve"> $5,062,900,000 </t>
  </si>
  <si>
    <t xml:space="preserve"> $1,849,400,000 </t>
  </si>
  <si>
    <t xml:space="preserve"> $118,900,000 </t>
  </si>
  <si>
    <t xml:space="preserve"> $7,031,500,000 </t>
  </si>
  <si>
    <t xml:space="preserve"> $4,444,900,000 </t>
  </si>
  <si>
    <t xml:space="preserve"> $1,656,200,000 </t>
  </si>
  <si>
    <t xml:space="preserve"> $88,700,000 </t>
  </si>
  <si>
    <t xml:space="preserve"> $6,778,300,000 </t>
  </si>
  <si>
    <t xml:space="preserve"> $4,246,700,000 </t>
  </si>
  <si>
    <t xml:space="preserve"> $1,604,400,000 </t>
  </si>
  <si>
    <t xml:space="preserve"> $94,900,000 </t>
  </si>
  <si>
    <t>SHW</t>
  </si>
  <si>
    <t xml:space="preserve"> $9,534,462,000 </t>
  </si>
  <si>
    <t xml:space="preserve"> $5,328,236,000 </t>
  </si>
  <si>
    <t xml:space="preserve"> $3,264,896,000 </t>
  </si>
  <si>
    <t xml:space="preserve"> $10,185,532,000 </t>
  </si>
  <si>
    <t xml:space="preserve"> $5,568,966,000 </t>
  </si>
  <si>
    <t xml:space="preserve"> $3,470,200,000 </t>
  </si>
  <si>
    <t xml:space="preserve"> $11,129,533,000 </t>
  </si>
  <si>
    <t xml:space="preserve"> $5,965,049,000 </t>
  </si>
  <si>
    <t xml:space="preserve"> $3,860,448,000 </t>
  </si>
  <si>
    <t xml:space="preserve"> $11,339,304,000 </t>
  </si>
  <si>
    <t xml:space="preserve"> $5,780,078,000 </t>
  </si>
  <si>
    <t xml:space="preserve"> $3,943,786,000 </t>
  </si>
  <si>
    <t>SIG</t>
  </si>
  <si>
    <t xml:space="preserve"> $3,983,400,000 </t>
  </si>
  <si>
    <t xml:space="preserve"> $2,446,000,000 </t>
  </si>
  <si>
    <t xml:space="preserve"> $976,900,000 </t>
  </si>
  <si>
    <t xml:space="preserve"> $4,209,200,000 </t>
  </si>
  <si>
    <t xml:space="preserve"> $2,628,700,000 </t>
  </si>
  <si>
    <t xml:space="preserve"> $1,010,000,000 </t>
  </si>
  <si>
    <t>2/2/2015</t>
  </si>
  <si>
    <t xml:space="preserve"> $5,736,300,000 </t>
  </si>
  <si>
    <t xml:space="preserve"> $3,662,100,000 </t>
  </si>
  <si>
    <t xml:space="preserve"> $1,497,600,000 </t>
  </si>
  <si>
    <t xml:space="preserve"> $6,550,200,000 </t>
  </si>
  <si>
    <t xml:space="preserve"> $4,109,800,000 </t>
  </si>
  <si>
    <t xml:space="preserve"> $1,736,700,000 </t>
  </si>
  <si>
    <t>SJM</t>
  </si>
  <si>
    <t xml:space="preserve"> $5,897,700,000 </t>
  </si>
  <si>
    <t xml:space="preserve"> $3,870,100,000 </t>
  </si>
  <si>
    <t xml:space="preserve"> $1,020,400,000 </t>
  </si>
  <si>
    <t xml:space="preserve"> $96,800,000 </t>
  </si>
  <si>
    <t xml:space="preserve"> $5,610,600,000 </t>
  </si>
  <si>
    <t xml:space="preserve"> $3,579,600,000 </t>
  </si>
  <si>
    <t xml:space="preserve"> $1,013,100,000 </t>
  </si>
  <si>
    <t xml:space="preserve"> $98,900,000 </t>
  </si>
  <si>
    <t xml:space="preserve"> $5,692,700,000 </t>
  </si>
  <si>
    <t xml:space="preserve"> $3,724,000,000 </t>
  </si>
  <si>
    <t xml:space="preserve"> $1,085,800,000 </t>
  </si>
  <si>
    <t xml:space="preserve"> $110,900,000 </t>
  </si>
  <si>
    <t xml:space="preserve"> $7,811,200,000 </t>
  </si>
  <si>
    <t xml:space="preserve"> $4,843,400,000 </t>
  </si>
  <si>
    <t xml:space="preserve"> $1,614,100,000 </t>
  </si>
  <si>
    <t xml:space="preserve"> $208,400,000 </t>
  </si>
  <si>
    <t>SLG</t>
  </si>
  <si>
    <t xml:space="preserve"> $1,290,052,000 </t>
  </si>
  <si>
    <t xml:space="preserve"> $470,243,000 </t>
  </si>
  <si>
    <t xml:space="preserve"> $120,310,000 </t>
  </si>
  <si>
    <t xml:space="preserve"> $330,418,000 </t>
  </si>
  <si>
    <t>Office REITs</t>
  </si>
  <si>
    <t xml:space="preserve"> $1,371,065,000 </t>
  </si>
  <si>
    <t xml:space="preserve"> $479,665,000 </t>
  </si>
  <si>
    <t xml:space="preserve"> $122,128,000 </t>
  </si>
  <si>
    <t xml:space="preserve"> $340,316,000 </t>
  </si>
  <si>
    <t xml:space="preserve"> $1,519,978,000 </t>
  </si>
  <si>
    <t xml:space="preserve"> $500,126,000 </t>
  </si>
  <si>
    <t xml:space="preserve"> $133,502,000 </t>
  </si>
  <si>
    <t xml:space="preserve"> $393,987,000 </t>
  </si>
  <si>
    <t xml:space="preserve"> $1,662,829,000 </t>
  </si>
  <si>
    <t xml:space="preserve"> $534,326,000 </t>
  </si>
  <si>
    <t xml:space="preserve"> $139,137,000 </t>
  </si>
  <si>
    <t xml:space="preserve"> $588,235,000 </t>
  </si>
  <si>
    <t>SNA</t>
  </si>
  <si>
    <t xml:space="preserve"> $3,237,500,000 </t>
  </si>
  <si>
    <t xml:space="preserve"> $1,638,900,000 </t>
  </si>
  <si>
    <t xml:space="preserve"> $1,012,400,000 </t>
  </si>
  <si>
    <t>Household Appliances</t>
  </si>
  <si>
    <t xml:space="preserve"> $3,492,600,000 </t>
  </si>
  <si>
    <t xml:space="preserve"> $1,759,200,000 </t>
  </si>
  <si>
    <t xml:space="preserve"> $1,048,700,000 </t>
  </si>
  <si>
    <t xml:space="preserve"> $3,593,100,000 </t>
  </si>
  <si>
    <t xml:space="preserve"> $1,774,600,000 </t>
  </si>
  <si>
    <t xml:space="preserve"> $1,053,700,000 </t>
  </si>
  <si>
    <t xml:space="preserve"> $3,711,800,000 </t>
  </si>
  <si>
    <t xml:space="preserve"> $1,803,500,000 </t>
  </si>
  <si>
    <t xml:space="preserve"> $1,054,100,000 </t>
  </si>
  <si>
    <t>SNI</t>
  </si>
  <si>
    <t xml:space="preserve"> $2,307,182,000 </t>
  </si>
  <si>
    <t xml:space="preserve"> $610,836,000 </t>
  </si>
  <si>
    <t xml:space="preserve"> $655,473,000 </t>
  </si>
  <si>
    <t xml:space="preserve"> $107,591,000 </t>
  </si>
  <si>
    <t xml:space="preserve"> $2,530,809,000 </t>
  </si>
  <si>
    <t xml:space="preserve"> $699,294,000 </t>
  </si>
  <si>
    <t xml:space="preserve"> $729,055,000 </t>
  </si>
  <si>
    <t xml:space="preserve"> $117,580,000 </t>
  </si>
  <si>
    <t xml:space="preserve"> $2,665,456,000 </t>
  </si>
  <si>
    <t xml:space="preserve"> $778,896,000 </t>
  </si>
  <si>
    <t xml:space="preserve"> $764,799,000 </t>
  </si>
  <si>
    <t xml:space="preserve"> $128,582,000 </t>
  </si>
  <si>
    <t xml:space="preserve"> $3,018,227,000 </t>
  </si>
  <si>
    <t xml:space="preserve"> $987,357,000 </t>
  </si>
  <si>
    <t xml:space="preserve"> $785,179,000 </t>
  </si>
  <si>
    <t xml:space="preserve"> $137,596,000 </t>
  </si>
  <si>
    <t>SO</t>
  </si>
  <si>
    <t xml:space="preserve"> $16,537,000,000 </t>
  </si>
  <si>
    <t xml:space="preserve"> $9,373,000,000 </t>
  </si>
  <si>
    <t xml:space="preserve"> $1,787,000,000 </t>
  </si>
  <si>
    <t xml:space="preserve"> $17,087,000,000 </t>
  </si>
  <si>
    <t xml:space="preserve"> $9,817,000,000 </t>
  </si>
  <si>
    <t xml:space="preserve"> $1,901,000,000 </t>
  </si>
  <si>
    <t xml:space="preserve"> $18,467,000,000 </t>
  </si>
  <si>
    <t xml:space="preserve"> $11,031,000,000 </t>
  </si>
  <si>
    <t xml:space="preserve"> $981,000,000 </t>
  </si>
  <si>
    <t xml:space="preserve"> $1,945,000,000 </t>
  </si>
  <si>
    <t xml:space="preserve"> $17,489,000,000 </t>
  </si>
  <si>
    <t xml:space="preserve"> $9,811,000,000 </t>
  </si>
  <si>
    <t xml:space="preserve"> $2,034,000,000 </t>
  </si>
  <si>
    <t>SPG</t>
  </si>
  <si>
    <t xml:space="preserve"> $4,256,157,000 </t>
  </si>
  <si>
    <t xml:space="preserve"> $800,380,000 </t>
  </si>
  <si>
    <t xml:space="preserve"> $376,687,000 </t>
  </si>
  <si>
    <t xml:space="preserve"> $1,068,382,000 </t>
  </si>
  <si>
    <t xml:space="preserve"> $4,543,849,000 </t>
  </si>
  <si>
    <t xml:space="preserve"> $837,946,000 </t>
  </si>
  <si>
    <t xml:space="preserve"> $402,369,000 </t>
  </si>
  <si>
    <t xml:space="preserve"> $1,107,700,000 </t>
  </si>
  <si>
    <t xml:space="preserve"> $4,870,818,000 </t>
  </si>
  <si>
    <t xml:space="preserve"> $882,803,000 </t>
  </si>
  <si>
    <t xml:space="preserve"> $446,845,000 </t>
  </si>
  <si>
    <t xml:space="preserve"> $1,143,827,000 </t>
  </si>
  <si>
    <t xml:space="preserve"> $5,266,103,000 </t>
  </si>
  <si>
    <t xml:space="preserve"> $960,192,000 </t>
  </si>
  <si>
    <t xml:space="preserve"> $452,835,000 </t>
  </si>
  <si>
    <t xml:space="preserve"> $1,177,568,000 </t>
  </si>
  <si>
    <t>SPLS</t>
  </si>
  <si>
    <t xml:space="preserve"> $24,380,510,000 </t>
  </si>
  <si>
    <t xml:space="preserve"> $17,889,249,000 </t>
  </si>
  <si>
    <t xml:space="preserve"> $4,884,284,000 </t>
  </si>
  <si>
    <t xml:space="preserve"> $78,900,000 </t>
  </si>
  <si>
    <t xml:space="preserve"> $23,114,000,000 </t>
  </si>
  <si>
    <t xml:space="preserve"> $17,082,000,000 </t>
  </si>
  <si>
    <t xml:space="preserve"> $4,735,000,000 </t>
  </si>
  <si>
    <t xml:space="preserve"> $22,492,000,000 </t>
  </si>
  <si>
    <t xml:space="preserve"> $16,691,000,000 </t>
  </si>
  <si>
    <t xml:space="preserve"> $21,059,000,000 </t>
  </si>
  <si>
    <t xml:space="preserve"> $15,545,000,000 </t>
  </si>
  <si>
    <t xml:space="preserve"> $4,600,000,000 </t>
  </si>
  <si>
    <t xml:space="preserve"> $67,000,000 </t>
  </si>
  <si>
    <t>SRCL</t>
  </si>
  <si>
    <t xml:space="preserve"> $1,913,149,000 </t>
  </si>
  <si>
    <t xml:space="preserve"> $1,055,844,000 </t>
  </si>
  <si>
    <t xml:space="preserve"> $356,817,000 </t>
  </si>
  <si>
    <t xml:space="preserve"> $31,652,000 </t>
  </si>
  <si>
    <t xml:space="preserve"> $2,142,807,000 </t>
  </si>
  <si>
    <t xml:space="preserve"> $1,178,173,000 </t>
  </si>
  <si>
    <t xml:space="preserve"> $390,610,000 </t>
  </si>
  <si>
    <t xml:space="preserve"> $38,405,000 </t>
  </si>
  <si>
    <t xml:space="preserve"> $2,555,601,000 </t>
  </si>
  <si>
    <t xml:space="preserve"> $1,461,190,000 </t>
  </si>
  <si>
    <t xml:space="preserve"> $489,937,000 </t>
  </si>
  <si>
    <t xml:space="preserve"> $48,138,000 </t>
  </si>
  <si>
    <t xml:space="preserve"> $2,985,908,000 </t>
  </si>
  <si>
    <t xml:space="preserve"> $1,719,723,000 </t>
  </si>
  <si>
    <t xml:space="preserve"> $712,803,000 </t>
  </si>
  <si>
    <t xml:space="preserve"> $65,770,000 </t>
  </si>
  <si>
    <t>SRE</t>
  </si>
  <si>
    <t xml:space="preserve"> $9,647,000,000 </t>
  </si>
  <si>
    <t xml:space="preserve"> $1,090,000,000 </t>
  </si>
  <si>
    <t xml:space="preserve"> $10,557,000,000 </t>
  </si>
  <si>
    <t xml:space="preserve"> $7,186,000,000 </t>
  </si>
  <si>
    <t xml:space="preserve"> $1,113,000,000 </t>
  </si>
  <si>
    <t xml:space="preserve"> $11,035,000,000 </t>
  </si>
  <si>
    <t xml:space="preserve"> $7,689,000,000 </t>
  </si>
  <si>
    <t xml:space="preserve"> $414,000,000 </t>
  </si>
  <si>
    <t xml:space="preserve"> $1,156,000,000 </t>
  </si>
  <si>
    <t xml:space="preserve"> $10,231,000,000 </t>
  </si>
  <si>
    <t xml:space="preserve"> $6,648,000,000 </t>
  </si>
  <si>
    <t xml:space="preserve"> $397,000,000 </t>
  </si>
  <si>
    <t xml:space="preserve"> $1,250,000,000 </t>
  </si>
  <si>
    <t>STI</t>
  </si>
  <si>
    <t xml:space="preserve"> $11,240,000,000 </t>
  </si>
  <si>
    <t xml:space="preserve"> $1,441,000,000 </t>
  </si>
  <si>
    <t xml:space="preserve"> $8,602,000,000 </t>
  </si>
  <si>
    <t xml:space="preserve"> $5,808,000,000 </t>
  </si>
  <si>
    <t xml:space="preserve"> $576,000,000 </t>
  </si>
  <si>
    <t xml:space="preserve"> $8,707,000,000 </t>
  </si>
  <si>
    <t xml:space="preserve"> $235,000,000 </t>
  </si>
  <si>
    <t xml:space="preserve"> $367,000,000 </t>
  </si>
  <si>
    <t xml:space="preserve"> $8,533,000,000 </t>
  </si>
  <si>
    <t xml:space="preserve"> $219,000,000 </t>
  </si>
  <si>
    <t xml:space="preserve"> $5,120,000,000 </t>
  </si>
  <si>
    <t xml:space="preserve"> $205,000,000 </t>
  </si>
  <si>
    <t>STX</t>
  </si>
  <si>
    <t xml:space="preserve"> $14,351,000,000 </t>
  </si>
  <si>
    <t xml:space="preserve"> $635,000,000 </t>
  </si>
  <si>
    <t xml:space="preserve"> $1,133,000,000 </t>
  </si>
  <si>
    <t>Computer Storage &amp; Peripherals</t>
  </si>
  <si>
    <t xml:space="preserve"> $13,724,000,000 </t>
  </si>
  <si>
    <t xml:space="preserve"> $9,878,000,000 </t>
  </si>
  <si>
    <t xml:space="preserve"> $1,226,000,000 </t>
  </si>
  <si>
    <t xml:space="preserve"> $13,739,000,000 </t>
  </si>
  <si>
    <t xml:space="preserve"> $9,930,000,000 </t>
  </si>
  <si>
    <t xml:space="preserve"> $1,353,000,000 </t>
  </si>
  <si>
    <t xml:space="preserve"> $11,160,000,000 </t>
  </si>
  <si>
    <t xml:space="preserve"> $8,545,000,000 </t>
  </si>
  <si>
    <t xml:space="preserve"> $1,237,000,000 </t>
  </si>
  <si>
    <t xml:space="preserve"> $123,000,000 </t>
  </si>
  <si>
    <t>STZ</t>
  </si>
  <si>
    <t xml:space="preserve"> $2,796,100,000 </t>
  </si>
  <si>
    <t xml:space="preserve"> $1,687,800,000 </t>
  </si>
  <si>
    <t xml:space="preserve"> $585,400,000 </t>
  </si>
  <si>
    <t>Distillers &amp; Vintners</t>
  </si>
  <si>
    <t xml:space="preserve"> $4,867,700,000 </t>
  </si>
  <si>
    <t xml:space="preserve"> $2,876,000,000 </t>
  </si>
  <si>
    <t xml:space="preserve"> $895,100,000 </t>
  </si>
  <si>
    <t xml:space="preserve"> $6,028,000,000 </t>
  </si>
  <si>
    <t xml:space="preserve"> $3,449,400,000 </t>
  </si>
  <si>
    <t xml:space="preserve"> $1,078,400,000 </t>
  </si>
  <si>
    <t xml:space="preserve"> $6,548,400,000 </t>
  </si>
  <si>
    <t xml:space="preserve"> $3,606,100,000 </t>
  </si>
  <si>
    <t xml:space="preserve"> $1,177,200,000 </t>
  </si>
  <si>
    <t>SWK</t>
  </si>
  <si>
    <t xml:space="preserve"> $10,889,500,000 </t>
  </si>
  <si>
    <t xml:space="preserve"> $6,985,800,000 </t>
  </si>
  <si>
    <t xml:space="preserve"> $2,960,300,000 </t>
  </si>
  <si>
    <t xml:space="preserve"> $11,338,600,000 </t>
  </si>
  <si>
    <t xml:space="preserve"> $7,235,900,000 </t>
  </si>
  <si>
    <t xml:space="preserve"> $2,814,600,000 </t>
  </si>
  <si>
    <t xml:space="preserve"> $11,171,800,000 </t>
  </si>
  <si>
    <t xml:space="preserve"> $7,099,800,000 </t>
  </si>
  <si>
    <t xml:space="preserve"> $2,681,100,000 </t>
  </si>
  <si>
    <t xml:space="preserve"> $11,406,900,000 </t>
  </si>
  <si>
    <t xml:space="preserve"> $7,139,700,000 </t>
  </si>
  <si>
    <t xml:space="preserve"> $2,798,900,000 </t>
  </si>
  <si>
    <t>SWKS</t>
  </si>
  <si>
    <t xml:space="preserve"> $1,025,400,000 </t>
  </si>
  <si>
    <t xml:space="preserve"> $159,700,000 </t>
  </si>
  <si>
    <t xml:space="preserve"> $226,300,000 </t>
  </si>
  <si>
    <t xml:space="preserve"> $29,100,000 </t>
  </si>
  <si>
    <t>10/3/2014</t>
  </si>
  <si>
    <t xml:space="preserve"> $2,291,500,000 </t>
  </si>
  <si>
    <t xml:space="preserve"> $1,268,800,000 </t>
  </si>
  <si>
    <t xml:space="preserve"> $179,100,000 </t>
  </si>
  <si>
    <t xml:space="preserve"> $252,200,000 </t>
  </si>
  <si>
    <t xml:space="preserve"> $25,900,000 </t>
  </si>
  <si>
    <t xml:space="preserve"> $3,258,400,000 </t>
  </si>
  <si>
    <t xml:space="preserve"> $1,703,900,000 </t>
  </si>
  <si>
    <t xml:space="preserve"> $191,300,000 </t>
  </si>
  <si>
    <t xml:space="preserve"> $303,200,000 </t>
  </si>
  <si>
    <t xml:space="preserve"> $33,500,000 </t>
  </si>
  <si>
    <t xml:space="preserve"> $3,289,000,000 </t>
  </si>
  <si>
    <t xml:space="preserve"> $1,623,800,000 </t>
  </si>
  <si>
    <t xml:space="preserve"> $195,900,000 </t>
  </si>
  <si>
    <t xml:space="preserve"> $312,400,000 </t>
  </si>
  <si>
    <t xml:space="preserve"> $33,400,000 </t>
  </si>
  <si>
    <t>SWN</t>
  </si>
  <si>
    <t xml:space="preserve"> $2,730,000,000 </t>
  </si>
  <si>
    <t xml:space="preserve"> $835,000,000 </t>
  </si>
  <si>
    <t xml:space="preserve"> $3,371,000,000 </t>
  </si>
  <si>
    <t xml:space="preserve"> $328,000,000 </t>
  </si>
  <si>
    <t xml:space="preserve"> $1,052,000,000 </t>
  </si>
  <si>
    <t xml:space="preserve"> $787,000,000 </t>
  </si>
  <si>
    <t xml:space="preserve"> $4,038,000,000 </t>
  </si>
  <si>
    <t xml:space="preserve"> $427,000,000 </t>
  </si>
  <si>
    <t xml:space="preserve"> $942,000,000 </t>
  </si>
  <si>
    <t xml:space="preserve"> $3,133,000,000 </t>
  </si>
  <si>
    <t xml:space="preserve"> $689,000,000 </t>
  </si>
  <si>
    <t>SYF</t>
  </si>
  <si>
    <t xml:space="preserve"> $10,793,000,000 </t>
  </si>
  <si>
    <t xml:space="preserve"> $362,000,000 </t>
  </si>
  <si>
    <t xml:space="preserve"> $2,123,000,000 </t>
  </si>
  <si>
    <t xml:space="preserve"> $4,549,000,000 </t>
  </si>
  <si>
    <t xml:space="preserve"> $11,813,000,000 </t>
  </si>
  <si>
    <t xml:space="preserve"> $2,484,000,000 </t>
  </si>
  <si>
    <t xml:space="preserve"> $5,445,000,000 </t>
  </si>
  <si>
    <t xml:space="preserve"> $12,727,000,000 </t>
  </si>
  <si>
    <t xml:space="preserve"> $470,000,000 </t>
  </si>
  <si>
    <t xml:space="preserve"> $2,927,000,000 </t>
  </si>
  <si>
    <t xml:space="preserve"> $5,492,000,000 </t>
  </si>
  <si>
    <t xml:space="preserve"> $13,620,000,000 </t>
  </si>
  <si>
    <t xml:space="preserve"> $607,000,000 </t>
  </si>
  <si>
    <t xml:space="preserve"> $3,264,000,000 </t>
  </si>
  <si>
    <t xml:space="preserve"> $5,690,000,000 </t>
  </si>
  <si>
    <t>SYK</t>
  </si>
  <si>
    <t xml:space="preserve"> $9,021,000,000 </t>
  </si>
  <si>
    <t xml:space="preserve"> $4,089,000,000 </t>
  </si>
  <si>
    <t xml:space="preserve"> $536,000,000 </t>
  </si>
  <si>
    <t xml:space="preserve"> $9,675,000,000 </t>
  </si>
  <si>
    <t xml:space="preserve"> $4,308,000,000 </t>
  </si>
  <si>
    <t xml:space="preserve"> $188,000,000 </t>
  </si>
  <si>
    <t xml:space="preserve"> $9,946,000,000 </t>
  </si>
  <si>
    <t xml:space="preserve"> $3,344,000,000 </t>
  </si>
  <si>
    <t xml:space="preserve"> $3,906,000,000 </t>
  </si>
  <si>
    <t xml:space="preserve"> $3,830,000,000 </t>
  </si>
  <si>
    <t xml:space="preserve"> $4,295,000,000 </t>
  </si>
  <si>
    <t xml:space="preserve"> $715,000,000 </t>
  </si>
  <si>
    <t>SYMC</t>
  </si>
  <si>
    <t>3/29/2013</t>
  </si>
  <si>
    <t xml:space="preserve"> $6,906,000,000 </t>
  </si>
  <si>
    <t xml:space="preserve"> $3,236,000,000 </t>
  </si>
  <si>
    <t xml:space="preserve"> $286,000,000 </t>
  </si>
  <si>
    <t>3/28/2014</t>
  </si>
  <si>
    <t xml:space="preserve"> $4,183,000,000 </t>
  </si>
  <si>
    <t xml:space="preserve"> $2,186,000,000 </t>
  </si>
  <si>
    <t xml:space="preserve"> $3,956,000,000 </t>
  </si>
  <si>
    <t xml:space="preserve"> $727,000,000 </t>
  </si>
  <si>
    <t xml:space="preserve"> $812,000,000 </t>
  </si>
  <si>
    <t xml:space="preserve"> $87,000,000 </t>
  </si>
  <si>
    <t xml:space="preserve"> $3,600,000,000 </t>
  </si>
  <si>
    <t xml:space="preserve"> $615,000,000 </t>
  </si>
  <si>
    <t xml:space="preserve"> $1,587,000,000 </t>
  </si>
  <si>
    <t xml:space="preserve"> $748,000,000 </t>
  </si>
  <si>
    <t xml:space="preserve"> $57,000,000 </t>
  </si>
  <si>
    <t>SYY</t>
  </si>
  <si>
    <t>6/29/2013</t>
  </si>
  <si>
    <t xml:space="preserve"> $44,411,233,000 </t>
  </si>
  <si>
    <t xml:space="preserve"> $36,414,626,000 </t>
  </si>
  <si>
    <t xml:space="preserve"> $6,338,129,000 </t>
  </si>
  <si>
    <t>Food Distributors</t>
  </si>
  <si>
    <t>6/28/2014</t>
  </si>
  <si>
    <t xml:space="preserve"> $46,516,712,000 </t>
  </si>
  <si>
    <t xml:space="preserve"> $38,335,677,000 </t>
  </si>
  <si>
    <t>6/27/2015</t>
  </si>
  <si>
    <t xml:space="preserve"> $48,680,752,000 </t>
  </si>
  <si>
    <t xml:space="preserve"> $40,129,236,000 </t>
  </si>
  <si>
    <t>7/2/2016</t>
  </si>
  <si>
    <t xml:space="preserve"> $50,366,919,000 </t>
  </si>
  <si>
    <t xml:space="preserve"> $41,326,447,000 </t>
  </si>
  <si>
    <t>T</t>
  </si>
  <si>
    <t xml:space="preserve"> $127,434,000,000 </t>
  </si>
  <si>
    <t xml:space="preserve"> $55,228,000,000 </t>
  </si>
  <si>
    <t xml:space="preserve"> $41,066,000,000 </t>
  </si>
  <si>
    <t xml:space="preserve"> $18,143,000,000 </t>
  </si>
  <si>
    <t xml:space="preserve"> $128,752,000,000 </t>
  </si>
  <si>
    <t xml:space="preserve"> $51,191,000,000 </t>
  </si>
  <si>
    <t xml:space="preserve"> $28,414,000,000 </t>
  </si>
  <si>
    <t xml:space="preserve"> $18,395,000,000 </t>
  </si>
  <si>
    <t xml:space="preserve"> $132,447,000,000 </t>
  </si>
  <si>
    <t xml:space="preserve"> $60,145,000,000 </t>
  </si>
  <si>
    <t xml:space="preserve"> $41,817,000,000 </t>
  </si>
  <si>
    <t xml:space="preserve"> $18,273,000,000 </t>
  </si>
  <si>
    <t xml:space="preserve"> $146,801,000,000 </t>
  </si>
  <si>
    <t xml:space="preserve"> $67,046,000,000 </t>
  </si>
  <si>
    <t xml:space="preserve"> $32,954,000,000 </t>
  </si>
  <si>
    <t xml:space="preserve"> $22,016,000,000 </t>
  </si>
  <si>
    <t>TAP</t>
  </si>
  <si>
    <t xml:space="preserve"> $4,206,100,000 </t>
  </si>
  <si>
    <t xml:space="preserve"> $2,545,600,000 </t>
  </si>
  <si>
    <t xml:space="preserve"> $1,193,800,000 </t>
  </si>
  <si>
    <t>Brewers</t>
  </si>
  <si>
    <t xml:space="preserve"> $4,146,300,000 </t>
  </si>
  <si>
    <t xml:space="preserve"> $2,493,300,000 </t>
  </si>
  <si>
    <t xml:space="preserve"> $1,163,900,000 </t>
  </si>
  <si>
    <t xml:space="preserve"> $3,567,500,000 </t>
  </si>
  <si>
    <t xml:space="preserve"> $2,163,500,000 </t>
  </si>
  <si>
    <t xml:space="preserve"> $1,051,800,000 </t>
  </si>
  <si>
    <t xml:space="preserve"> $4,885,000,000 </t>
  </si>
  <si>
    <t xml:space="preserve"> $3,003,100,000 </t>
  </si>
  <si>
    <t xml:space="preserve"> $1,597,300,000 </t>
  </si>
  <si>
    <t>TDC</t>
  </si>
  <si>
    <t xml:space="preserve"> $2,665,000,000 </t>
  </si>
  <si>
    <t xml:space="preserve"> $1,174,000,000 </t>
  </si>
  <si>
    <t xml:space="preserve"> $728,000,000 </t>
  </si>
  <si>
    <t xml:space="preserve"> $183,000,000 </t>
  </si>
  <si>
    <t xml:space="preserve"> $2,692,000,000 </t>
  </si>
  <si>
    <t xml:space="preserve"> $1,219,000,000 </t>
  </si>
  <si>
    <t xml:space="preserve"> $184,000,000 </t>
  </si>
  <si>
    <t xml:space="preserve"> $2,732,000,000 </t>
  </si>
  <si>
    <t xml:space="preserve"> $1,253,000,000 </t>
  </si>
  <si>
    <t xml:space="preserve"> $770,000,000 </t>
  </si>
  <si>
    <t xml:space="preserve"> $2,530,000,000 </t>
  </si>
  <si>
    <t xml:space="preserve"> $765,000,000 </t>
  </si>
  <si>
    <t>TDG</t>
  </si>
  <si>
    <t xml:space="preserve"> $1,924,400,000 </t>
  </si>
  <si>
    <t xml:space="preserve"> $874,838,000 </t>
  </si>
  <si>
    <t xml:space="preserve"> $254,468,000 </t>
  </si>
  <si>
    <t xml:space="preserve"> $45,639,000 </t>
  </si>
  <si>
    <t xml:space="preserve"> $2,372,906,000 </t>
  </si>
  <si>
    <t xml:space="preserve"> $1,105,032,000 </t>
  </si>
  <si>
    <t xml:space="preserve"> $276,446,000 </t>
  </si>
  <si>
    <t xml:space="preserve"> $63,608,000 </t>
  </si>
  <si>
    <t xml:space="preserve"> $2,707,115,000 </t>
  </si>
  <si>
    <t xml:space="preserve"> $1,257,270,000 </t>
  </si>
  <si>
    <t xml:space="preserve"> $321,624,000 </t>
  </si>
  <si>
    <t xml:space="preserve"> $54,219,000 </t>
  </si>
  <si>
    <t xml:space="preserve"> $3,171,411,000 </t>
  </si>
  <si>
    <t xml:space="preserve"> $1,443,348,000 </t>
  </si>
  <si>
    <t xml:space="preserve"> $382,858,000 </t>
  </si>
  <si>
    <t xml:space="preserve"> $77,445,000 </t>
  </si>
  <si>
    <t>TEL</t>
  </si>
  <si>
    <t xml:space="preserve"> $11,390,000,000 </t>
  </si>
  <si>
    <t xml:space="preserve"> $7,739,000,000 </t>
  </si>
  <si>
    <t xml:space="preserve"> $1,440,000,000 </t>
  </si>
  <si>
    <t xml:space="preserve"> $590,000,000 </t>
  </si>
  <si>
    <t>Electronic Manufacturing Services</t>
  </si>
  <si>
    <t xml:space="preserve"> $11,973,000,000 </t>
  </si>
  <si>
    <t xml:space="preserve"> $8,001,000,000 </t>
  </si>
  <si>
    <t xml:space="preserve"> $583,000,000 </t>
  </si>
  <si>
    <t>9/25/2015</t>
  </si>
  <si>
    <t xml:space="preserve"> $12,233,000,000 </t>
  </si>
  <si>
    <t xml:space="preserve"> $8,146,000,000 </t>
  </si>
  <si>
    <t xml:space="preserve"> $1,504,000,000 </t>
  </si>
  <si>
    <t xml:space="preserve"> $627,000,000 </t>
  </si>
  <si>
    <t xml:space="preserve"> $12,238,000,000 </t>
  </si>
  <si>
    <t xml:space="preserve"> $8,205,000,000 </t>
  </si>
  <si>
    <t xml:space="preserve"> $1,463,000,000 </t>
  </si>
  <si>
    <t>TGNA</t>
  </si>
  <si>
    <t xml:space="preserve"> $5,353,197,000 </t>
  </si>
  <si>
    <t xml:space="preserve"> $2,943,847,000 </t>
  </si>
  <si>
    <t xml:space="preserve"> $1,303,427,000 </t>
  </si>
  <si>
    <t xml:space="preserve"> $194,039,000 </t>
  </si>
  <si>
    <t>Publishing</t>
  </si>
  <si>
    <t xml:space="preserve"> $1,603,123,000 </t>
  </si>
  <si>
    <t xml:space="preserve"> $662,769,000 </t>
  </si>
  <si>
    <t xml:space="preserve"> $531,932,000 </t>
  </si>
  <si>
    <t xml:space="preserve"> $74,833,000 </t>
  </si>
  <si>
    <t xml:space="preserve"> $2,626,141,000 </t>
  </si>
  <si>
    <t xml:space="preserve"> $954,990,000 </t>
  </si>
  <si>
    <t xml:space="preserve"> $766,854,000 </t>
  </si>
  <si>
    <t xml:space="preserve"> $151,837,000 </t>
  </si>
  <si>
    <t xml:space="preserve"> $3,050,945,000 </t>
  </si>
  <si>
    <t xml:space="preserve"> $923,336,000 </t>
  </si>
  <si>
    <t xml:space="preserve"> $1,068,221,000 </t>
  </si>
  <si>
    <t xml:space="preserve"> $205,087,000 </t>
  </si>
  <si>
    <t>TGT</t>
  </si>
  <si>
    <t xml:space="preserve"> $73,301,000,000 </t>
  </si>
  <si>
    <t xml:space="preserve"> $50,568,000,000 </t>
  </si>
  <si>
    <t xml:space="preserve"> $15,110,000,000 </t>
  </si>
  <si>
    <t xml:space="preserve"> $71,279,000,000 </t>
  </si>
  <si>
    <t xml:space="preserve"> $50,039,000,000 </t>
  </si>
  <si>
    <t xml:space="preserve"> $14,465,000,000 </t>
  </si>
  <si>
    <t xml:space="preserve"> $1,996,000,000 </t>
  </si>
  <si>
    <t xml:space="preserve"> $72,618,000,000 </t>
  </si>
  <si>
    <t xml:space="preserve"> $51,278,000,000 </t>
  </si>
  <si>
    <t xml:space="preserve"> $14,676,000,000 </t>
  </si>
  <si>
    <t xml:space="preserve"> $2,129,000,000 </t>
  </si>
  <si>
    <t xml:space="preserve"> $73,785,000,000 </t>
  </si>
  <si>
    <t xml:space="preserve"> $51,997,000,000 </t>
  </si>
  <si>
    <t xml:space="preserve"> $14,665,000,000 </t>
  </si>
  <si>
    <t xml:space="preserve"> $2,213,000,000 </t>
  </si>
  <si>
    <t>TIF</t>
  </si>
  <si>
    <t xml:space="preserve"> $3,794,249,000 </t>
  </si>
  <si>
    <t xml:space="preserve"> $1,630,965,000 </t>
  </si>
  <si>
    <t xml:space="preserve"> $1,466,067,000 </t>
  </si>
  <si>
    <t xml:space="preserve"> $4,031,100,000 </t>
  </si>
  <si>
    <t xml:space="preserve"> $1,690,700,000 </t>
  </si>
  <si>
    <t xml:space="preserve"> $2,036,100,000 </t>
  </si>
  <si>
    <t xml:space="preserve"> $4,249,900,000 </t>
  </si>
  <si>
    <t xml:space="preserve"> $1,712,700,000 </t>
  </si>
  <si>
    <t xml:space="preserve"> $1,645,800,000 </t>
  </si>
  <si>
    <t xml:space="preserve"> $4,104,900,000 </t>
  </si>
  <si>
    <t xml:space="preserve"> $1,613,600,000 </t>
  </si>
  <si>
    <t xml:space="preserve"> $1,731,200,000 </t>
  </si>
  <si>
    <t>TJX</t>
  </si>
  <si>
    <t xml:space="preserve"> $25,878,372,000 </t>
  </si>
  <si>
    <t xml:space="preserve"> $18,521,400,000 </t>
  </si>
  <si>
    <t xml:space="preserve"> $4,250,446,000 </t>
  </si>
  <si>
    <t xml:space="preserve"> $27,422,696,000 </t>
  </si>
  <si>
    <t xml:space="preserve"> $19,605,037,000 </t>
  </si>
  <si>
    <t xml:space="preserve"> $4,467,089,000 </t>
  </si>
  <si>
    <t xml:space="preserve"> $29,078,407,000 </t>
  </si>
  <si>
    <t xml:space="preserve"> $20,776,522,000 </t>
  </si>
  <si>
    <t xml:space="preserve"> $4,695,384,000 </t>
  </si>
  <si>
    <t xml:space="preserve"> $30,944,938,000 </t>
  </si>
  <si>
    <t xml:space="preserve"> $22,034,523,000 </t>
  </si>
  <si>
    <t xml:space="preserve"> $5,205,715,000 </t>
  </si>
  <si>
    <t>TMK</t>
  </si>
  <si>
    <t xml:space="preserve"> $3,589,516,000 </t>
  </si>
  <si>
    <t xml:space="preserve"> $1,955,682,000 </t>
  </si>
  <si>
    <t xml:space="preserve"> $787,329,000 </t>
  </si>
  <si>
    <t xml:space="preserve"> $3,494,253,000 </t>
  </si>
  <si>
    <t xml:space="preserve"> $1,838,766,000 </t>
  </si>
  <si>
    <t xml:space="preserve"> $819,711,000 </t>
  </si>
  <si>
    <t xml:space="preserve"> $3,620,095,000 </t>
  </si>
  <si>
    <t xml:space="preserve"> $1,903,384,000 </t>
  </si>
  <si>
    <t xml:space="preserve"> $855,908,000 </t>
  </si>
  <si>
    <t xml:space="preserve"> $3,766,065,000 </t>
  </si>
  <si>
    <t xml:space="preserve"> $2,016,212,000 </t>
  </si>
  <si>
    <t xml:space="preserve"> $907,024,000 </t>
  </si>
  <si>
    <t>TMO</t>
  </si>
  <si>
    <t xml:space="preserve"> $12,509,900,000 </t>
  </si>
  <si>
    <t xml:space="preserve"> $7,214,400,000 </t>
  </si>
  <si>
    <t xml:space="preserve"> $3,354,900,000 </t>
  </si>
  <si>
    <t xml:space="preserve"> $376,400,000 </t>
  </si>
  <si>
    <t xml:space="preserve"> $13,090,300,000 </t>
  </si>
  <si>
    <t xml:space="preserve"> $7,561,200,000 </t>
  </si>
  <si>
    <t xml:space="preserve"> $3,446,300,000 </t>
  </si>
  <si>
    <t xml:space="preserve"> $395,500,000 </t>
  </si>
  <si>
    <t xml:space="preserve"> $16,889,600,000 </t>
  </si>
  <si>
    <t xml:space="preserve"> $9,397,600,000 </t>
  </si>
  <si>
    <t xml:space="preserve"> $4,896,100,000 </t>
  </si>
  <si>
    <t xml:space="preserve"> $16,965,400,000 </t>
  </si>
  <si>
    <t xml:space="preserve"> $9,209,500,000 </t>
  </si>
  <si>
    <t xml:space="preserve"> $4,612,100,000 </t>
  </si>
  <si>
    <t xml:space="preserve"> $692,300,000 </t>
  </si>
  <si>
    <t>TRIP</t>
  </si>
  <si>
    <t xml:space="preserve"> $763,000,000 </t>
  </si>
  <si>
    <t xml:space="preserve"> $12,000,000 </t>
  </si>
  <si>
    <t xml:space="preserve"> $26,000,000 </t>
  </si>
  <si>
    <t xml:space="preserve"> $18,000,000 </t>
  </si>
  <si>
    <t xml:space="preserve"> $597,000,000 </t>
  </si>
  <si>
    <t xml:space="preserve"> $36,000,000 </t>
  </si>
  <si>
    <t xml:space="preserve"> $1,246,000,000 </t>
  </si>
  <si>
    <t xml:space="preserve"> $801,000,000 </t>
  </si>
  <si>
    <t xml:space="preserve"> $65,000,000 </t>
  </si>
  <si>
    <t xml:space="preserve"> $58,000,000 </t>
  </si>
  <si>
    <t>TRV</t>
  </si>
  <si>
    <t xml:space="preserve"> $26,191,000,000 </t>
  </si>
  <si>
    <t xml:space="preserve"> $13,307,000,000 </t>
  </si>
  <si>
    <t xml:space="preserve"> $3,757,000,000 </t>
  </si>
  <si>
    <t xml:space="preserve"> $3,821,000,000 </t>
  </si>
  <si>
    <t xml:space="preserve"> $27,174,000,000 </t>
  </si>
  <si>
    <t xml:space="preserve"> $13,870,000,000 </t>
  </si>
  <si>
    <t xml:space="preserve"> $3,964,000,000 </t>
  </si>
  <si>
    <t xml:space="preserve"> $3,882,000,000 </t>
  </si>
  <si>
    <t xml:space="preserve"> $26,815,000,000 </t>
  </si>
  <si>
    <t xml:space="preserve"> $13,723,000,000 </t>
  </si>
  <si>
    <t xml:space="preserve"> $4,094,000,000 </t>
  </si>
  <si>
    <t xml:space="preserve"> $3,885,000,000 </t>
  </si>
  <si>
    <t xml:space="preserve"> $27,625,000,000 </t>
  </si>
  <si>
    <t xml:space="preserve"> $15,070,000,000 </t>
  </si>
  <si>
    <t xml:space="preserve"> $4,154,000,000 </t>
  </si>
  <si>
    <t xml:space="preserve"> $3,985,000,000 </t>
  </si>
  <si>
    <t>TSCO</t>
  </si>
  <si>
    <t xml:space="preserve"> $4,664,120,000 </t>
  </si>
  <si>
    <t xml:space="preserve"> $3,098,066,000 </t>
  </si>
  <si>
    <t xml:space="preserve"> $1,040,287,000 </t>
  </si>
  <si>
    <t xml:space="preserve"> $88,975,000 </t>
  </si>
  <si>
    <t>Specialty Retail</t>
  </si>
  <si>
    <t xml:space="preserve"> $5,164,784,000 </t>
  </si>
  <si>
    <t xml:space="preserve"> $3,411,175,000 </t>
  </si>
  <si>
    <t xml:space="preserve"> $1,138,934,000 </t>
  </si>
  <si>
    <t xml:space="preserve"> $100,025,000 </t>
  </si>
  <si>
    <t xml:space="preserve"> $5,711,715,000 </t>
  </si>
  <si>
    <t xml:space="preserve"> $3,761,300,000 </t>
  </si>
  <si>
    <t xml:space="preserve"> $1,246,308,000 </t>
  </si>
  <si>
    <t xml:space="preserve"> $114,635,000 </t>
  </si>
  <si>
    <t xml:space="preserve"> $6,226,507,000 </t>
  </si>
  <si>
    <t xml:space="preserve"> $4,083,333,000 </t>
  </si>
  <si>
    <t xml:space="preserve"> $1,369,097,000 </t>
  </si>
  <si>
    <t xml:space="preserve"> $123,569,000 </t>
  </si>
  <si>
    <t>TSN</t>
  </si>
  <si>
    <t>10/3/2013</t>
  </si>
  <si>
    <t xml:space="preserve"> $34,374,000,000 </t>
  </si>
  <si>
    <t xml:space="preserve"> $32,016,000,000 </t>
  </si>
  <si>
    <t xml:space="preserve"> $37,580,000,000 </t>
  </si>
  <si>
    <t xml:space="preserve"> $34,895,000,000 </t>
  </si>
  <si>
    <t xml:space="preserve"> $1,255,000,000 </t>
  </si>
  <si>
    <t xml:space="preserve"> $41,373,000,000 </t>
  </si>
  <si>
    <t xml:space="preserve"> $37,456,000,000 </t>
  </si>
  <si>
    <t xml:space="preserve"> $1,748,000,000 </t>
  </si>
  <si>
    <t xml:space="preserve"> $36,881,000,000 </t>
  </si>
  <si>
    <t xml:space="preserve"> $32,184,000,000 </t>
  </si>
  <si>
    <t xml:space="preserve"> $1,864,000,000 </t>
  </si>
  <si>
    <t>TSO</t>
  </si>
  <si>
    <t xml:space="preserve"> $29,809,000,000 </t>
  </si>
  <si>
    <t xml:space="preserve"> $26,045,000,000 </t>
  </si>
  <si>
    <t xml:space="preserve"> $1,702,000,000 </t>
  </si>
  <si>
    <t xml:space="preserve"> $418,000,000 </t>
  </si>
  <si>
    <t xml:space="preserve"> $37,601,000,000 </t>
  </si>
  <si>
    <t xml:space="preserve"> $34,085,000,000 </t>
  </si>
  <si>
    <t xml:space="preserve"> $2,248,000,000 </t>
  </si>
  <si>
    <t xml:space="preserve"> $489,000,000 </t>
  </si>
  <si>
    <t xml:space="preserve"> $40,633,000,000 </t>
  </si>
  <si>
    <t xml:space="preserve"> $35,673,000,000 </t>
  </si>
  <si>
    <t xml:space="preserve"> $2,762,000,000 </t>
  </si>
  <si>
    <t xml:space="preserve"> $562,000,000 </t>
  </si>
  <si>
    <t xml:space="preserve"> $28,711,000,000 </t>
  </si>
  <si>
    <t xml:space="preserve"> $22,466,000,000 </t>
  </si>
  <si>
    <t xml:space="preserve"> $756,000,000 </t>
  </si>
  <si>
    <t>TSS</t>
  </si>
  <si>
    <t xml:space="preserve"> $1,793,557,000 </t>
  </si>
  <si>
    <t xml:space="preserve"> $1,189,341,000 </t>
  </si>
  <si>
    <t xml:space="preserve"> $247,597,000 </t>
  </si>
  <si>
    <t xml:space="preserve"> $2,064,305,000 </t>
  </si>
  <si>
    <t xml:space="preserve"> $1,369,438,000 </t>
  </si>
  <si>
    <t xml:space="preserve"> $312,367,000 </t>
  </si>
  <si>
    <t xml:space="preserve"> $2,446,877,000 </t>
  </si>
  <si>
    <t xml:space="preserve"> $1,668,892,000 </t>
  </si>
  <si>
    <t xml:space="preserve"> $346,345,000 </t>
  </si>
  <si>
    <t xml:space="preserve"> $2,779,541,000 </t>
  </si>
  <si>
    <t xml:space="preserve"> $1,855,181,000 </t>
  </si>
  <si>
    <t xml:space="preserve"> $390,253,000 </t>
  </si>
  <si>
    <t>TXN</t>
  </si>
  <si>
    <t xml:space="preserve"> $12,825,000,000 </t>
  </si>
  <si>
    <t xml:space="preserve"> $6,457,000,000 </t>
  </si>
  <si>
    <t xml:space="preserve"> $1,804,000,000 </t>
  </si>
  <si>
    <t xml:space="preserve"> $12,205,000,000 </t>
  </si>
  <si>
    <t xml:space="preserve"> $5,841,000,000 </t>
  </si>
  <si>
    <t xml:space="preserve"> $1,858,000,000 </t>
  </si>
  <si>
    <t xml:space="preserve"> $1,522,000,000 </t>
  </si>
  <si>
    <t xml:space="preserve"> $13,045,000,000 </t>
  </si>
  <si>
    <t xml:space="preserve"> $5,618,000,000 </t>
  </si>
  <si>
    <t xml:space="preserve"> $1,843,000,000 </t>
  </si>
  <si>
    <t xml:space="preserve"> $1,358,000,000 </t>
  </si>
  <si>
    <t xml:space="preserve"> $13,000,000,000 </t>
  </si>
  <si>
    <t xml:space="preserve"> $5,440,000,000 </t>
  </si>
  <si>
    <t>TXT</t>
  </si>
  <si>
    <t xml:space="preserve"> $12,237,000,000 </t>
  </si>
  <si>
    <t xml:space="preserve"> $10,019,000,000 </t>
  </si>
  <si>
    <t xml:space="preserve"> $1,165,000,000 </t>
  </si>
  <si>
    <t xml:space="preserve"> $12,104,000,000 </t>
  </si>
  <si>
    <t xml:space="preserve"> $10,131,000,000 </t>
  </si>
  <si>
    <t xml:space="preserve"> $13,878,000,000 </t>
  </si>
  <si>
    <t xml:space="preserve"> $11,421,000,000 </t>
  </si>
  <si>
    <t xml:space="preserve"> $1,361,000,000 </t>
  </si>
  <si>
    <t xml:space="preserve"> $13,423,000,000 </t>
  </si>
  <si>
    <t xml:space="preserve"> $10,979,000,000 </t>
  </si>
  <si>
    <t xml:space="preserve"> $1,304,000,000 </t>
  </si>
  <si>
    <t>UA</t>
  </si>
  <si>
    <t xml:space="preserve"> $1,834,921,000 </t>
  </si>
  <si>
    <t xml:space="preserve"> $955,624,000 </t>
  </si>
  <si>
    <t xml:space="preserve"> $670,602,000 </t>
  </si>
  <si>
    <t xml:space="preserve"> $2,332,051,000 </t>
  </si>
  <si>
    <t xml:space="preserve"> $1,195,381,000 </t>
  </si>
  <si>
    <t xml:space="preserve"> $871,572,000 </t>
  </si>
  <si>
    <t xml:space="preserve"> $3,084,370,000 </t>
  </si>
  <si>
    <t xml:space="preserve"> $1,572,164,000 </t>
  </si>
  <si>
    <t xml:space="preserve"> $1,158,251,000 </t>
  </si>
  <si>
    <t xml:space="preserve"> $3,963,313,000 </t>
  </si>
  <si>
    <t xml:space="preserve"> $2,057,766,000 </t>
  </si>
  <si>
    <t xml:space="preserve"> $1,497,000,000 </t>
  </si>
  <si>
    <t>UAA</t>
  </si>
  <si>
    <t>UAL</t>
  </si>
  <si>
    <t xml:space="preserve"> $37,152,000,000 </t>
  </si>
  <si>
    <t xml:space="preserve"> $17,820,000,000 </t>
  </si>
  <si>
    <t xml:space="preserve"> $38,279,000,000 </t>
  </si>
  <si>
    <t xml:space="preserve"> $17,192,000,000 </t>
  </si>
  <si>
    <t xml:space="preserve"> $17,629,000,000 </t>
  </si>
  <si>
    <t xml:space="preserve"> $38,901,000,000 </t>
  </si>
  <si>
    <t xml:space="preserve"> $16,611,000,000 </t>
  </si>
  <si>
    <t xml:space="preserve"> $17,795,000,000 </t>
  </si>
  <si>
    <t xml:space="preserve"> $37,864,000,000 </t>
  </si>
  <si>
    <t xml:space="preserve"> $12,130,000,000 </t>
  </si>
  <si>
    <t xml:space="preserve"> $18,423,000,000 </t>
  </si>
  <si>
    <t xml:space="preserve"> $1,819,000,000 </t>
  </si>
  <si>
    <t>UDR</t>
  </si>
  <si>
    <t xml:space="preserve"> $716,612,000 </t>
  </si>
  <si>
    <t xml:space="preserve"> $245,316,000 </t>
  </si>
  <si>
    <t xml:space="preserve"> $58,005,000 </t>
  </si>
  <si>
    <t xml:space="preserve"> $346,031,000 </t>
  </si>
  <si>
    <t xml:space="preserve"> $758,926,000 </t>
  </si>
  <si>
    <t xml:space="preserve"> $258,612,000 </t>
  </si>
  <si>
    <t xml:space="preserve"> $37,121,000 </t>
  </si>
  <si>
    <t xml:space="preserve"> $346,273,000 </t>
  </si>
  <si>
    <t xml:space="preserve"> $818,046,000 </t>
  </si>
  <si>
    <t xml:space="preserve"> $270,741,000 </t>
  </si>
  <si>
    <t xml:space="preserve"> $56,612,000 </t>
  </si>
  <si>
    <t xml:space="preserve"> $363,929,000 </t>
  </si>
  <si>
    <t xml:space="preserve"> $894,638,000 </t>
  </si>
  <si>
    <t xml:space="preserve"> $282,037,000 </t>
  </si>
  <si>
    <t xml:space="preserve"> $71,733,000 </t>
  </si>
  <si>
    <t xml:space="preserve"> $381,277,000 </t>
  </si>
  <si>
    <t>ULTA</t>
  </si>
  <si>
    <t xml:space="preserve"> $2,220,256,000 </t>
  </si>
  <si>
    <t xml:space="preserve"> $1,436,582,000 </t>
  </si>
  <si>
    <t xml:space="preserve"> $488,880,000 </t>
  </si>
  <si>
    <t xml:space="preserve"> $2,670,573,000 </t>
  </si>
  <si>
    <t xml:space="preserve"> $1,729,325,000 </t>
  </si>
  <si>
    <t xml:space="preserve"> $596,390,000 </t>
  </si>
  <si>
    <t xml:space="preserve"> $3,241,369,000 </t>
  </si>
  <si>
    <t xml:space="preserve"> $2,104,582,000 </t>
  </si>
  <si>
    <t xml:space="preserve"> $712,006,000 </t>
  </si>
  <si>
    <t xml:space="preserve"> $3,924,116,000 </t>
  </si>
  <si>
    <t xml:space="preserve"> $2,539,783,000 </t>
  </si>
  <si>
    <t xml:space="preserve"> $863,354,000 </t>
  </si>
  <si>
    <t>UNH</t>
  </si>
  <si>
    <t xml:space="preserve"> $122,489,000,000 </t>
  </si>
  <si>
    <t xml:space="preserve"> $89,659,000,000 </t>
  </si>
  <si>
    <t xml:space="preserve"> $23,207,000,000 </t>
  </si>
  <si>
    <t xml:space="preserve"> $130,474,000,000 </t>
  </si>
  <si>
    <t xml:space="preserve"> $93,633,000,000 </t>
  </si>
  <si>
    <t xml:space="preserve"> $26,567,000,000 </t>
  </si>
  <si>
    <t xml:space="preserve"> $157,107,000,000 </t>
  </si>
  <si>
    <t xml:space="preserve"> $103,875,000,000 </t>
  </si>
  <si>
    <t xml:space="preserve"> $42,211,000,000 </t>
  </si>
  <si>
    <t xml:space="preserve"> $184,840,000,000 </t>
  </si>
  <si>
    <t xml:space="preserve"> $117,038,000,000 </t>
  </si>
  <si>
    <t xml:space="preserve"> $54,872,000,000 </t>
  </si>
  <si>
    <t>UNM</t>
  </si>
  <si>
    <t xml:space="preserve"> $10,515,400,000 </t>
  </si>
  <si>
    <t xml:space="preserve"> $7,172,100,000 </t>
  </si>
  <si>
    <t xml:space="preserve"> $786,800,000 </t>
  </si>
  <si>
    <t xml:space="preserve"> $1,161,600,000 </t>
  </si>
  <si>
    <t xml:space="preserve"> $10,368,600,000 </t>
  </si>
  <si>
    <t xml:space="preserve"> $7,038,400,000 </t>
  </si>
  <si>
    <t xml:space="preserve"> $790,400,000 </t>
  </si>
  <si>
    <t xml:space="preserve"> $1,170,400,000 </t>
  </si>
  <si>
    <t xml:space="preserve"> $10,524,500,000 </t>
  </si>
  <si>
    <t xml:space="preserve"> $7,722,100,000 </t>
  </si>
  <si>
    <t xml:space="preserve"> $820,900,000 </t>
  </si>
  <si>
    <t xml:space="preserve"> $1,272,000,000 </t>
  </si>
  <si>
    <t xml:space="preserve"> $10,731,300,000 </t>
  </si>
  <si>
    <t xml:space="preserve"> $7,209,400,000 </t>
  </si>
  <si>
    <t xml:space="preserve"> $835,100,000 </t>
  </si>
  <si>
    <t xml:space="preserve"> $1,295,700,000 </t>
  </si>
  <si>
    <t>UNP</t>
  </si>
  <si>
    <t xml:space="preserve"> $21,963,000,000 </t>
  </si>
  <si>
    <t xml:space="preserve"> $5,849,000,000 </t>
  </si>
  <si>
    <t xml:space="preserve"> $6,891,000,000 </t>
  </si>
  <si>
    <t xml:space="preserve"> $1,777,000,000 </t>
  </si>
  <si>
    <t xml:space="preserve"> $23,988,000,000 </t>
  </si>
  <si>
    <t xml:space="preserve"> $6,097,000,000 </t>
  </si>
  <si>
    <t xml:space="preserve"> $7,234,000,000 </t>
  </si>
  <si>
    <t xml:space="preserve"> $21,813,000,000 </t>
  </si>
  <si>
    <t xml:space="preserve"> $4,434,000,000 </t>
  </si>
  <si>
    <t xml:space="preserve"> $7,315,000,000 </t>
  </si>
  <si>
    <t xml:space="preserve"> $19,941,000,000 </t>
  </si>
  <si>
    <t xml:space="preserve"> $3,747,000,000 </t>
  </si>
  <si>
    <t xml:space="preserve"> $6,884,000,000 </t>
  </si>
  <si>
    <t xml:space="preserve"> $2,038,000,000 </t>
  </si>
  <si>
    <t>UPS</t>
  </si>
  <si>
    <t xml:space="preserve"> $54,127,000,000 </t>
  </si>
  <si>
    <t xml:space="preserve"> $13,574,000,000 </t>
  </si>
  <si>
    <t xml:space="preserve"> $37,352,000,000 </t>
  </si>
  <si>
    <t xml:space="preserve"> $55,438,000,000 </t>
  </si>
  <si>
    <t xml:space="preserve"> $13,703,000,000 </t>
  </si>
  <si>
    <t xml:space="preserve"> $32,834,000,000 </t>
  </si>
  <si>
    <t xml:space="preserve"> $1,867,000,000 </t>
  </si>
  <si>
    <t xml:space="preserve"> $58,232,000,000 </t>
  </si>
  <si>
    <t xml:space="preserve"> $14,758,000,000 </t>
  </si>
  <si>
    <t xml:space="preserve"> $36,583,000,000 </t>
  </si>
  <si>
    <t xml:space="preserve"> $1,923,000,000 </t>
  </si>
  <si>
    <t xml:space="preserve"> $58,363,000,000 </t>
  </si>
  <si>
    <t xml:space="preserve"> $12,947,000,000 </t>
  </si>
  <si>
    <t xml:space="preserve"> $35,664,000,000 </t>
  </si>
  <si>
    <t xml:space="preserve"> $2,084,000,000 </t>
  </si>
  <si>
    <t>URBN</t>
  </si>
  <si>
    <t xml:space="preserve"> $2,794,925,000 </t>
  </si>
  <si>
    <t xml:space="preserve"> $1,763,394,000 </t>
  </si>
  <si>
    <t xml:space="preserve"> $657,246,000 </t>
  </si>
  <si>
    <t xml:space="preserve"> $3,086,608,000 </t>
  </si>
  <si>
    <t xml:space="preserve"> $1,925,266,000 </t>
  </si>
  <si>
    <t xml:space="preserve"> $734,511,000 </t>
  </si>
  <si>
    <t xml:space="preserve"> $3,323,077,000 </t>
  </si>
  <si>
    <t xml:space="preserve"> $2,148,147,000 </t>
  </si>
  <si>
    <t xml:space="preserve"> $809,545,000 </t>
  </si>
  <si>
    <t xml:space="preserve"> $3,445,134,000 </t>
  </si>
  <si>
    <t xml:space="preserve"> $2,243,232,000 </t>
  </si>
  <si>
    <t xml:space="preserve"> $848,323,000 </t>
  </si>
  <si>
    <t>USB</t>
  </si>
  <si>
    <t xml:space="preserve"> $2,436,948,000 </t>
  </si>
  <si>
    <t xml:space="preserve"> $1,589,821,000 </t>
  </si>
  <si>
    <t xml:space="preserve"> $441,168,000 </t>
  </si>
  <si>
    <t xml:space="preserve"> $62,630,000 </t>
  </si>
  <si>
    <t xml:space="preserve"> $2,473,500,000 </t>
  </si>
  <si>
    <t xml:space="preserve"> $1,595,700,000 </t>
  </si>
  <si>
    <t xml:space="preserve"> $460,300,000 </t>
  </si>
  <si>
    <t xml:space="preserve"> $61,800,000 </t>
  </si>
  <si>
    <t xml:space="preserve"> $2,371,200,000 </t>
  </si>
  <si>
    <t xml:space="preserve"> $1,562,600,000 </t>
  </si>
  <si>
    <t xml:space="preserve"> $460,100,000 </t>
  </si>
  <si>
    <t xml:space="preserve"> $60,200,000 </t>
  </si>
  <si>
    <t xml:space="preserve"> $2,220,300,000 </t>
  </si>
  <si>
    <t xml:space="preserve"> $1,465,500,000 </t>
  </si>
  <si>
    <t xml:space="preserve"> $425,100,000 </t>
  </si>
  <si>
    <t xml:space="preserve"> $55,500,000 </t>
  </si>
  <si>
    <t>UTX</t>
  </si>
  <si>
    <t xml:space="preserve"> $56,600,000,000 </t>
  </si>
  <si>
    <t xml:space="preserve"> $40,468,000,000 </t>
  </si>
  <si>
    <t xml:space="preserve"> $5,241,000,000 </t>
  </si>
  <si>
    <t xml:space="preserve"> $2,342,000,000 </t>
  </si>
  <si>
    <t xml:space="preserve"> $57,900,000,000 </t>
  </si>
  <si>
    <t xml:space="preserve"> $40,898,000,000 </t>
  </si>
  <si>
    <t xml:space="preserve"> $4,934,000,000 </t>
  </si>
  <si>
    <t xml:space="preserve"> $2,475,000,000 </t>
  </si>
  <si>
    <t xml:space="preserve"> $56,098,000,000 </t>
  </si>
  <si>
    <t xml:space="preserve"> $40,431,000,000 </t>
  </si>
  <si>
    <t xml:space="preserve"> $2,279,000,000 </t>
  </si>
  <si>
    <t xml:space="preserve"> $57,244,000,000 </t>
  </si>
  <si>
    <t xml:space="preserve"> $41,460,000,000 </t>
  </si>
  <si>
    <t xml:space="preserve"> $5,275,000,000 </t>
  </si>
  <si>
    <t>V</t>
  </si>
  <si>
    <t xml:space="preserve"> $11,778,000,000 </t>
  </si>
  <si>
    <t xml:space="preserve"> $1,932,000,000 </t>
  </si>
  <si>
    <t xml:space="preserve"> $2,207,000,000 </t>
  </si>
  <si>
    <t xml:space="preserve"> $2,242,000,000 </t>
  </si>
  <si>
    <t xml:space="preserve"> $435,000,000 </t>
  </si>
  <si>
    <t xml:space="preserve"> $13,880,000,000 </t>
  </si>
  <si>
    <t xml:space="preserve"> $15,082,000,000 </t>
  </si>
  <si>
    <t xml:space="preserve"> $2,226,000,000 </t>
  </si>
  <si>
    <t xml:space="preserve"> $4,469,000,000 </t>
  </si>
  <si>
    <t xml:space="preserve"> $502,000,000 </t>
  </si>
  <si>
    <t>VAR</t>
  </si>
  <si>
    <t xml:space="preserve"> $2,942,897,000 </t>
  </si>
  <si>
    <t xml:space="preserve"> $1,693,210,000 </t>
  </si>
  <si>
    <t xml:space="preserve"> $432,589,000 </t>
  </si>
  <si>
    <t xml:space="preserve"> $208,208,000 </t>
  </si>
  <si>
    <t xml:space="preserve"> $3,049,800,000 </t>
  </si>
  <si>
    <t xml:space="preserve"> $1,748,100,000 </t>
  </si>
  <si>
    <t xml:space="preserve"> $470,600,000 </t>
  </si>
  <si>
    <t xml:space="preserve"> $234,800,000 </t>
  </si>
  <si>
    <t xml:space="preserve"> $3,099,100,000 </t>
  </si>
  <si>
    <t xml:space="preserve"> $1,816,400,000 </t>
  </si>
  <si>
    <t xml:space="preserve"> $488,500,000 </t>
  </si>
  <si>
    <t xml:space="preserve"> $245,200,000 </t>
  </si>
  <si>
    <t xml:space="preserve"> $3,217,800,000 </t>
  </si>
  <si>
    <t xml:space="preserve"> $1,856,500,000 </t>
  </si>
  <si>
    <t xml:space="preserve"> $557,000,000 </t>
  </si>
  <si>
    <t xml:space="preserve"> $253,500,000 </t>
  </si>
  <si>
    <t>VFC</t>
  </si>
  <si>
    <t xml:space="preserve"> $10,879,855,000 </t>
  </si>
  <si>
    <t xml:space="preserve"> $5,817,880,000 </t>
  </si>
  <si>
    <t xml:space="preserve"> $3,596,708,000 </t>
  </si>
  <si>
    <t xml:space="preserve"> $11,419,648,000 </t>
  </si>
  <si>
    <t xml:space="preserve"> $5,931,469,000 </t>
  </si>
  <si>
    <t xml:space="preserve"> $3,841,032,000 </t>
  </si>
  <si>
    <t xml:space="preserve"> $12,282,161,000 </t>
  </si>
  <si>
    <t xml:space="preserve"> $6,288,190,000 </t>
  </si>
  <si>
    <t xml:space="preserve"> $4,159,885,000 </t>
  </si>
  <si>
    <t xml:space="preserve"> $12,376,744,000 </t>
  </si>
  <si>
    <t xml:space="preserve"> $6,393,800,000 </t>
  </si>
  <si>
    <t xml:space="preserve"> $4,178,386,000 </t>
  </si>
  <si>
    <t>VIAB</t>
  </si>
  <si>
    <t xml:space="preserve"> $13,794,000,000 </t>
  </si>
  <si>
    <t xml:space="preserve"> $6,799,000,000 </t>
  </si>
  <si>
    <t xml:space="preserve"> $2,829,000,000 </t>
  </si>
  <si>
    <t xml:space="preserve"> $13,783,000,000 </t>
  </si>
  <si>
    <t xml:space="preserve"> $6,542,000,000 </t>
  </si>
  <si>
    <t xml:space="preserve"> $2,899,000,000 </t>
  </si>
  <si>
    <t xml:space="preserve"> $13,268,000,000 </t>
  </si>
  <si>
    <t xml:space="preserve"> $6,868,000,000 </t>
  </si>
  <si>
    <t xml:space="preserve"> $2,860,000,000 </t>
  </si>
  <si>
    <t xml:space="preserve"> $222,000,000 </t>
  </si>
  <si>
    <t xml:space="preserve"> $12,488,000,000 </t>
  </si>
  <si>
    <t xml:space="preserve"> $6,684,000,000 </t>
  </si>
  <si>
    <t xml:space="preserve"> $2,851,000,000 </t>
  </si>
  <si>
    <t xml:space="preserve"> $221,000,000 </t>
  </si>
  <si>
    <t>VLO</t>
  </si>
  <si>
    <t xml:space="preserve"> $138,393,000,000 </t>
  </si>
  <si>
    <t xml:space="preserve"> $126,485,000,000 </t>
  </si>
  <si>
    <t xml:space="preserve"> $1,549,000,000 </t>
  </si>
  <si>
    <t xml:space="preserve"> $138,074,000,000 </t>
  </si>
  <si>
    <t xml:space="preserve"> $127,316,000,000 </t>
  </si>
  <si>
    <t xml:space="preserve"> $5,081,000,000 </t>
  </si>
  <si>
    <t xml:space="preserve"> $130,844,000,000 </t>
  </si>
  <si>
    <t xml:space="preserve"> $118,141,000,000 </t>
  </si>
  <si>
    <t xml:space="preserve"> $5,111,000,000 </t>
  </si>
  <si>
    <t xml:space="preserve"> $87,804,000,000 </t>
  </si>
  <si>
    <t xml:space="preserve"> $74,651,000,000 </t>
  </si>
  <si>
    <t xml:space="preserve"> $4,953,000,000 </t>
  </si>
  <si>
    <t xml:space="preserve"> $1,842,000,000 </t>
  </si>
  <si>
    <t>VMC</t>
  </si>
  <si>
    <t xml:space="preserve"> $2,567,310,000 </t>
  </si>
  <si>
    <t xml:space="preserve"> $2,233,284,000 </t>
  </si>
  <si>
    <t xml:space="preserve"> $308,143,000 </t>
  </si>
  <si>
    <t xml:space="preserve"> $2,770,709,000 </t>
  </si>
  <si>
    <t xml:space="preserve"> $2,343,829,000 </t>
  </si>
  <si>
    <t xml:space="preserve"> $274,217,000 </t>
  </si>
  <si>
    <t xml:space="preserve"> $2,994,169,000 </t>
  </si>
  <si>
    <t xml:space="preserve"> $2,406,587,000 </t>
  </si>
  <si>
    <t xml:space="preserve"> $292,358,000 </t>
  </si>
  <si>
    <t xml:space="preserve"> $3,422,181,000 </t>
  </si>
  <si>
    <t xml:space="preserve"> $2,564,648,000 </t>
  </si>
  <si>
    <t xml:space="preserve"> $312,694,000 </t>
  </si>
  <si>
    <t>VNO</t>
  </si>
  <si>
    <t xml:space="preserve"> $2,299,176,000 </t>
  </si>
  <si>
    <t xml:space="preserve"> $928,565,000 </t>
  </si>
  <si>
    <t xml:space="preserve"> $177,366,000 </t>
  </si>
  <si>
    <t xml:space="preserve"> $32,210,000 </t>
  </si>
  <si>
    <t xml:space="preserve"> $461,627,000 </t>
  </si>
  <si>
    <t xml:space="preserve"> $2,312,512,000 </t>
  </si>
  <si>
    <t xml:space="preserve"> $953,611,000 </t>
  </si>
  <si>
    <t xml:space="preserve"> $169,270,000 </t>
  </si>
  <si>
    <t xml:space="preserve"> $481,303,000 </t>
  </si>
  <si>
    <t xml:space="preserve"> $2,502,267,000 </t>
  </si>
  <si>
    <t xml:space="preserve"> $1,011,249,000 </t>
  </si>
  <si>
    <t xml:space="preserve"> $175,307,000 </t>
  </si>
  <si>
    <t xml:space="preserve"> $542,952,000 </t>
  </si>
  <si>
    <t xml:space="preserve"> $2,506,202,000 </t>
  </si>
  <si>
    <t xml:space="preserve"> $1,024,336,000 </t>
  </si>
  <si>
    <t xml:space="preserve"> $179,279,000 </t>
  </si>
  <si>
    <t xml:space="preserve"> $565,059,000 </t>
  </si>
  <si>
    <t>VRSK</t>
  </si>
  <si>
    <t xml:space="preserve"> $1,407,848,000 </t>
  </si>
  <si>
    <t xml:space="preserve"> $516,708,000 </t>
  </si>
  <si>
    <t xml:space="preserve"> $220,068,000 </t>
  </si>
  <si>
    <t xml:space="preserve"> $98,844,000 </t>
  </si>
  <si>
    <t xml:space="preserve"> $1,595,703,000 </t>
  </si>
  <si>
    <t xml:space="preserve"> $622,523,000 </t>
  </si>
  <si>
    <t xml:space="preserve"> $228,982,000 </t>
  </si>
  <si>
    <t xml:space="preserve"> $129,931,000 </t>
  </si>
  <si>
    <t xml:space="preserve"> $1,746,726,000 </t>
  </si>
  <si>
    <t xml:space="preserve"> $716,598,000 </t>
  </si>
  <si>
    <t xml:space="preserve"> $227,306,000 </t>
  </si>
  <si>
    <t xml:space="preserve"> $142,376,000 </t>
  </si>
  <si>
    <t xml:space="preserve"> $2,068,010,000 </t>
  </si>
  <si>
    <t xml:space="preserve"> $803,274,000 </t>
  </si>
  <si>
    <t xml:space="preserve"> $312,690,000 </t>
  </si>
  <si>
    <t xml:space="preserve"> $215,484,000 </t>
  </si>
  <si>
    <t>VRSN</t>
  </si>
  <si>
    <t xml:space="preserve"> $873,592,000 </t>
  </si>
  <si>
    <t xml:space="preserve"> $167,600,000 </t>
  </si>
  <si>
    <t xml:space="preserve"> $186,971,000 </t>
  </si>
  <si>
    <t xml:space="preserve"> $61,694,000 </t>
  </si>
  <si>
    <t xml:space="preserve"> $965,087,000 </t>
  </si>
  <si>
    <t xml:space="preserve"> $187,013,000 </t>
  </si>
  <si>
    <t xml:space="preserve"> $179,545,000 </t>
  </si>
  <si>
    <t xml:space="preserve"> $70,297,000 </t>
  </si>
  <si>
    <t xml:space="preserve"> $1,010,117,000 </t>
  </si>
  <si>
    <t xml:space="preserve"> $188,425,000 </t>
  </si>
  <si>
    <t xml:space="preserve"> $189,488,000 </t>
  </si>
  <si>
    <t xml:space="preserve"> $67,777,000 </t>
  </si>
  <si>
    <t xml:space="preserve"> $1,059,366,000 </t>
  </si>
  <si>
    <t xml:space="preserve"> $192,788,000 </t>
  </si>
  <si>
    <t xml:space="preserve"> $196,914,000 </t>
  </si>
  <si>
    <t xml:space="preserve"> $63,718,000 </t>
  </si>
  <si>
    <t>VRTX</t>
  </si>
  <si>
    <t xml:space="preserve"> $1,527,042,000 </t>
  </si>
  <si>
    <t xml:space="preserve"> $279,885,000 </t>
  </si>
  <si>
    <t xml:space="preserve"> $432,681,000 </t>
  </si>
  <si>
    <t xml:space="preserve"> $765,905,000 </t>
  </si>
  <si>
    <t xml:space="preserve"> $1,211,975,000 </t>
  </si>
  <si>
    <t xml:space="preserve"> $130,277,000 </t>
  </si>
  <si>
    <t xml:space="preserve"> $356,188,000 </t>
  </si>
  <si>
    <t xml:space="preserve"> $882,097,000 </t>
  </si>
  <si>
    <t xml:space="preserve"> $580,415,000 </t>
  </si>
  <si>
    <t xml:space="preserve"> $60,987,000 </t>
  </si>
  <si>
    <t xml:space="preserve"> $305,409,000 </t>
  </si>
  <si>
    <t xml:space="preserve"> $855,506,000 </t>
  </si>
  <si>
    <t xml:space="preserve"> $1,032,336,000 </t>
  </si>
  <si>
    <t xml:space="preserve"> $124,512,000 </t>
  </si>
  <si>
    <t xml:space="preserve"> $376,575,000 </t>
  </si>
  <si>
    <t xml:space="preserve"> $995,922,000 </t>
  </si>
  <si>
    <t>VTR</t>
  </si>
  <si>
    <t xml:space="preserve"> $2,514,595,000 </t>
  </si>
  <si>
    <t xml:space="preserve"> $1,118,240,000 </t>
  </si>
  <si>
    <t xml:space="preserve"> $132,447,000 </t>
  </si>
  <si>
    <t xml:space="preserve"> $629,908,000 </t>
  </si>
  <si>
    <t xml:space="preserve"> $2,772,550,000 </t>
  </si>
  <si>
    <t xml:space="preserve"> $1,212,480,000 </t>
  </si>
  <si>
    <t xml:space="preserve"> $147,481,000 </t>
  </si>
  <si>
    <t xml:space="preserve"> $725,216,000 </t>
  </si>
  <si>
    <t xml:space="preserve"> $3,285,346,000 </t>
  </si>
  <si>
    <t xml:space="preserve"> $1,410,205,000 </t>
  </si>
  <si>
    <t xml:space="preserve"> $145,992,000 </t>
  </si>
  <si>
    <t xml:space="preserve"> $894,057,000 </t>
  </si>
  <si>
    <t xml:space="preserve"> $3,442,646,000 </t>
  </si>
  <si>
    <t xml:space="preserve"> $1,442,073,000 </t>
  </si>
  <si>
    <t xml:space="preserve"> $136,863,000 </t>
  </si>
  <si>
    <t xml:space="preserve"> $898,924,000 </t>
  </si>
  <si>
    <t>VZ</t>
  </si>
  <si>
    <t xml:space="preserve"> $115,846,000,000 </t>
  </si>
  <si>
    <t xml:space="preserve"> $46,275,000,000 </t>
  </si>
  <si>
    <t xml:space="preserve"> $39,951,000,000 </t>
  </si>
  <si>
    <t xml:space="preserve"> $16,460,000,000 </t>
  </si>
  <si>
    <t xml:space="preserve"> $120,550,000,000 </t>
  </si>
  <si>
    <t xml:space="preserve"> $44,887,000,000 </t>
  </si>
  <si>
    <t xml:space="preserve"> $27,089,000,000 </t>
  </si>
  <si>
    <t xml:space="preserve"> $127,079,000,000 </t>
  </si>
  <si>
    <t xml:space="preserve"> $49,931,000,000 </t>
  </si>
  <si>
    <t xml:space="preserve"> $41,016,000,000 </t>
  </si>
  <si>
    <t xml:space="preserve"> $16,533,000,000 </t>
  </si>
  <si>
    <t xml:space="preserve"> $131,620,000,000 </t>
  </si>
  <si>
    <t xml:space="preserve"> $52,557,000,000 </t>
  </si>
  <si>
    <t xml:space="preserve"> $29,986,000,000 </t>
  </si>
  <si>
    <t xml:space="preserve"> $16,017,000,000 </t>
  </si>
  <si>
    <t>WAT</t>
  </si>
  <si>
    <t xml:space="preserve"> $1,843,641,000 </t>
  </si>
  <si>
    <t xml:space="preserve"> $737,614,000 </t>
  </si>
  <si>
    <t xml:space="preserve"> $477,270,000 </t>
  </si>
  <si>
    <t xml:space="preserve"> $96,004,000 </t>
  </si>
  <si>
    <t xml:space="preserve"> $13,829,000 </t>
  </si>
  <si>
    <t xml:space="preserve"> $1,904,218,000 </t>
  </si>
  <si>
    <t xml:space="preserve"> $783,456,000 </t>
  </si>
  <si>
    <t xml:space="preserve"> $492,965,000 </t>
  </si>
  <si>
    <t xml:space="preserve"> $100,536,000 </t>
  </si>
  <si>
    <t xml:space="preserve"> $9,918,000 </t>
  </si>
  <si>
    <t xml:space="preserve"> $1,989,344,000 </t>
  </si>
  <si>
    <t xml:space="preserve"> $824,913,000 </t>
  </si>
  <si>
    <t xml:space="preserve"> $512,707,000 </t>
  </si>
  <si>
    <t xml:space="preserve"> $107,726,000 </t>
  </si>
  <si>
    <t xml:space="preserve"> $10,634,000 </t>
  </si>
  <si>
    <t xml:space="preserve"> $2,042,332,000 </t>
  </si>
  <si>
    <t xml:space="preserve"> $842,672,000 </t>
  </si>
  <si>
    <t xml:space="preserve"> $495,747,000 </t>
  </si>
  <si>
    <t xml:space="preserve"> $118,545,000 </t>
  </si>
  <si>
    <t xml:space="preserve"> $10,123,000 </t>
  </si>
  <si>
    <t>WDC</t>
  </si>
  <si>
    <t xml:space="preserve"> $15,351,000,000 </t>
  </si>
  <si>
    <t xml:space="preserve"> $10,988,000,000 </t>
  </si>
  <si>
    <t xml:space="preserve"> $1,572,000,000 </t>
  </si>
  <si>
    <t xml:space="preserve"> $15,130,000,000 </t>
  </si>
  <si>
    <t xml:space="preserve"> $10,770,000,000 </t>
  </si>
  <si>
    <t xml:space="preserve"> $908,000,000 </t>
  </si>
  <si>
    <t xml:space="preserve"> $1,661,000,000 </t>
  </si>
  <si>
    <t xml:space="preserve"> $14,572,000,000 </t>
  </si>
  <si>
    <t xml:space="preserve"> $10,351,000,000 </t>
  </si>
  <si>
    <t xml:space="preserve"> $964,000,000 </t>
  </si>
  <si>
    <t xml:space="preserve"> $12,994,000,000 </t>
  </si>
  <si>
    <t xml:space="preserve"> $9,559,000,000 </t>
  </si>
  <si>
    <t xml:space="preserve"> $1,342,000,000 </t>
  </si>
  <si>
    <t>WEC</t>
  </si>
  <si>
    <t xml:space="preserve"> $4,246,400,000 </t>
  </si>
  <si>
    <t xml:space="preserve"> $2,760,500,000 </t>
  </si>
  <si>
    <t xml:space="preserve"> $121,400,000 </t>
  </si>
  <si>
    <t xml:space="preserve"> $364,200,000 </t>
  </si>
  <si>
    <t xml:space="preserve"> $4,519,000,000 </t>
  </si>
  <si>
    <t xml:space="preserve"> $2,982,100,000 </t>
  </si>
  <si>
    <t xml:space="preserve"> $116,700,000 </t>
  </si>
  <si>
    <t xml:space="preserve"> $340,100,000 </t>
  </si>
  <si>
    <t xml:space="preserve"> $4,997,100,000 </t>
  </si>
  <si>
    <t xml:space="preserve"> $3,371,800,000 </t>
  </si>
  <si>
    <t xml:space="preserve"> $121,800,000 </t>
  </si>
  <si>
    <t xml:space="preserve"> $391,400,000 </t>
  </si>
  <si>
    <t xml:space="preserve"> $5,926,100,000 </t>
  </si>
  <si>
    <t xml:space="preserve"> $3,949,400,000 </t>
  </si>
  <si>
    <t xml:space="preserve"> $164,400,000 </t>
  </si>
  <si>
    <t xml:space="preserve"> $561,800,000 </t>
  </si>
  <si>
    <t>WFC</t>
  </si>
  <si>
    <t xml:space="preserve"> $91,247,000,000 </t>
  </si>
  <si>
    <t xml:space="preserve"> $1,727,000,000 </t>
  </si>
  <si>
    <t xml:space="preserve"> $48,724,000,000 </t>
  </si>
  <si>
    <t xml:space="preserve"> $8,891,000,000 </t>
  </si>
  <si>
    <t xml:space="preserve"> $88,069,000,000 </t>
  </si>
  <si>
    <t xml:space="preserve"> $1,337,000,000 </t>
  </si>
  <si>
    <t xml:space="preserve"> $47,338,000,000 </t>
  </si>
  <si>
    <t xml:space="preserve"> $3,813,000,000 </t>
  </si>
  <si>
    <t xml:space="preserve"> $88,372,000,000 </t>
  </si>
  <si>
    <t xml:space="preserve"> $47,667,000,000 </t>
  </si>
  <si>
    <t xml:space="preserve"> $2,765,000,000 </t>
  </si>
  <si>
    <t xml:space="preserve"> $90,033,000,000 </t>
  </si>
  <si>
    <t xml:space="preserve"> $963,000,000 </t>
  </si>
  <si>
    <t xml:space="preserve"> $48,728,000,000 </t>
  </si>
  <si>
    <t xml:space="preserve"> $3,688,000,000 </t>
  </si>
  <si>
    <t>WFM</t>
  </si>
  <si>
    <t xml:space="preserve"> $12,917,000,000 </t>
  </si>
  <si>
    <t xml:space="preserve"> $8,288,000,000 </t>
  </si>
  <si>
    <t xml:space="preserve"> $3,682,000,000 </t>
  </si>
  <si>
    <t xml:space="preserve"> $9,150,000,000 </t>
  </si>
  <si>
    <t xml:space="preserve"> $4,032,000,000 </t>
  </si>
  <si>
    <t xml:space="preserve"> $15,389,000,000 </t>
  </si>
  <si>
    <t xml:space="preserve"> $4,472,000,000 </t>
  </si>
  <si>
    <t xml:space="preserve"> $15,724,000,000 </t>
  </si>
  <si>
    <t xml:space="preserve"> $4,477,000,000 </t>
  </si>
  <si>
    <t>WHR</t>
  </si>
  <si>
    <t xml:space="preserve"> $18,769,000,000 </t>
  </si>
  <si>
    <t xml:space="preserve"> $15,471,000,000 </t>
  </si>
  <si>
    <t xml:space="preserve"> $1,828,000,000 </t>
  </si>
  <si>
    <t xml:space="preserve"> $19,872,000,000 </t>
  </si>
  <si>
    <t xml:space="preserve"> $16,477,000,000 </t>
  </si>
  <si>
    <t xml:space="preserve"> $20,891,000,000 </t>
  </si>
  <si>
    <t xml:space="preserve"> $17,201,000,000 </t>
  </si>
  <si>
    <t xml:space="preserve"> $2,130,000,000 </t>
  </si>
  <si>
    <t xml:space="preserve"> $20,718,000,000 </t>
  </si>
  <si>
    <t xml:space="preserve"> $17,036,000,000 </t>
  </si>
  <si>
    <t xml:space="preserve"> $71,000,000 </t>
  </si>
  <si>
    <t>WM</t>
  </si>
  <si>
    <t xml:space="preserve"> $13,983,000,000 </t>
  </si>
  <si>
    <t xml:space="preserve"> $9,112,000,000 </t>
  </si>
  <si>
    <t xml:space="preserve"> $1,468,000,000 </t>
  </si>
  <si>
    <t>Environmental Services</t>
  </si>
  <si>
    <t xml:space="preserve"> $13,996,000,000 </t>
  </si>
  <si>
    <t xml:space="preserve"> $9,002,000,000 </t>
  </si>
  <si>
    <t xml:space="preserve"> $1,481,000,000 </t>
  </si>
  <si>
    <t xml:space="preserve"> $12,961,000,000 </t>
  </si>
  <si>
    <t xml:space="preserve"> $8,231,000,000 </t>
  </si>
  <si>
    <t xml:space="preserve"> $1,343,000,000 </t>
  </si>
  <si>
    <t xml:space="preserve"> $1,245,000,000 </t>
  </si>
  <si>
    <t xml:space="preserve"> $13,609,000,000 </t>
  </si>
  <si>
    <t xml:space="preserve"> $8,486,000,000 </t>
  </si>
  <si>
    <t xml:space="preserve"> $1,410,000,000 </t>
  </si>
  <si>
    <t>WMB</t>
  </si>
  <si>
    <t xml:space="preserve"> $7,486,000,000 </t>
  </si>
  <si>
    <t xml:space="preserve"> $4,523,000,000 </t>
  </si>
  <si>
    <t xml:space="preserve"> $6,860,000,000 </t>
  </si>
  <si>
    <t xml:space="preserve"> $546,000,000 </t>
  </si>
  <si>
    <t xml:space="preserve"> $7,637,000,000 </t>
  </si>
  <si>
    <t xml:space="preserve"> $1,176,000,000 </t>
  </si>
  <si>
    <t xml:space="preserve"> $7,360,000,000 </t>
  </si>
  <si>
    <t xml:space="preserve"> $3,434,000,000 </t>
  </si>
  <si>
    <t xml:space="preserve"> $864,000,000 </t>
  </si>
  <si>
    <t>WMT</t>
  </si>
  <si>
    <t xml:space="preserve"> $468,651,000,000 </t>
  </si>
  <si>
    <t xml:space="preserve"> $352,297,000,000 </t>
  </si>
  <si>
    <t xml:space="preserve"> $88,629,000,000 </t>
  </si>
  <si>
    <t xml:space="preserve"> $476,294,000,000 </t>
  </si>
  <si>
    <t xml:space="preserve"> $358,069,000,000 </t>
  </si>
  <si>
    <t xml:space="preserve"> $91,353,000,000 </t>
  </si>
  <si>
    <t xml:space="preserve"> $485,651,000,000 </t>
  </si>
  <si>
    <t xml:space="preserve"> $365,086,000,000 </t>
  </si>
  <si>
    <t xml:space="preserve"> $93,418,000,000 </t>
  </si>
  <si>
    <t xml:space="preserve"> $482,130,000,000 </t>
  </si>
  <si>
    <t xml:space="preserve"> $360,984,000,000 </t>
  </si>
  <si>
    <t xml:space="preserve"> $97,041,000,000 </t>
  </si>
  <si>
    <t>WRK</t>
  </si>
  <si>
    <t xml:space="preserve"> $9,895,100,000 </t>
  </si>
  <si>
    <t xml:space="preserve"> $7,961,500,000 </t>
  </si>
  <si>
    <t xml:space="preserve"> $937,600,000 </t>
  </si>
  <si>
    <t xml:space="preserve"> $11,124,800,000 </t>
  </si>
  <si>
    <t xml:space="preserve"> $8,986,500,000 </t>
  </si>
  <si>
    <t xml:space="preserve"> $1,026,100,000 </t>
  </si>
  <si>
    <t xml:space="preserve"> $14,171,800,000 </t>
  </si>
  <si>
    <t xml:space="preserve"> $11,413,200,000 </t>
  </si>
  <si>
    <t xml:space="preserve"> $1,750,100,000 </t>
  </si>
  <si>
    <t xml:space="preserve"> $211,800,000 </t>
  </si>
  <si>
    <t>WU</t>
  </si>
  <si>
    <t xml:space="preserve"> $5,664,800,000 </t>
  </si>
  <si>
    <t xml:space="preserve"> $3,194,200,000 </t>
  </si>
  <si>
    <t xml:space="preserve"> $1,140,600,000 </t>
  </si>
  <si>
    <t xml:space="preserve"> $5,542,000,000 </t>
  </si>
  <si>
    <t xml:space="preserve"> $3,235,000,000 </t>
  </si>
  <si>
    <t xml:space="preserve"> $1,199,600,000 </t>
  </si>
  <si>
    <t xml:space="preserve"> $5,607,200,000 </t>
  </si>
  <si>
    <t xml:space="preserve"> $3,297,400,000 </t>
  </si>
  <si>
    <t xml:space="preserve"> $1,169,300,000 </t>
  </si>
  <si>
    <t xml:space="preserve"> $5,483,700,000 </t>
  </si>
  <si>
    <t xml:space="preserve"> $3,199,400,000 </t>
  </si>
  <si>
    <t xml:space="preserve"> $1,174,900,000 </t>
  </si>
  <si>
    <t>WY</t>
  </si>
  <si>
    <t xml:space="preserve"> $5,989,000,000 </t>
  </si>
  <si>
    <t xml:space="preserve"> $4,993,000,000 </t>
  </si>
  <si>
    <t xml:space="preserve"> $32,000,000 </t>
  </si>
  <si>
    <t xml:space="preserve"> $7,254,000,000 </t>
  </si>
  <si>
    <t xml:space="preserve"> $5,716,000,000 </t>
  </si>
  <si>
    <t xml:space="preserve"> $7,403,000,000 </t>
  </si>
  <si>
    <t xml:space="preserve"> $5,763,000,000 </t>
  </si>
  <si>
    <t xml:space="preserve"> $7,082,000,000 </t>
  </si>
  <si>
    <t xml:space="preserve"> $5,694,000,000 </t>
  </si>
  <si>
    <t xml:space="preserve"> $420,000,000 </t>
  </si>
  <si>
    <t>WYN</t>
  </si>
  <si>
    <t xml:space="preserve"> $2,093,000,000 </t>
  </si>
  <si>
    <t xml:space="preserve"> $1,389,000,000 </t>
  </si>
  <si>
    <t xml:space="preserve"> $185,000,000 </t>
  </si>
  <si>
    <t xml:space="preserve"> $5,009,000,000 </t>
  </si>
  <si>
    <t xml:space="preserve"> $2,394,000,000 </t>
  </si>
  <si>
    <t xml:space="preserve"> $1,471,000,000 </t>
  </si>
  <si>
    <t xml:space="preserve"> $5,281,000,000 </t>
  </si>
  <si>
    <t xml:space="preserve"> $2,504,000,000 </t>
  </si>
  <si>
    <t xml:space="preserve"> $2,700,000,000 </t>
  </si>
  <si>
    <t xml:space="preserve"> $1,574,000,000 </t>
  </si>
  <si>
    <t>WYNN</t>
  </si>
  <si>
    <t xml:space="preserve"> $5,154,284,000 </t>
  </si>
  <si>
    <t xml:space="preserve"> $3,251,575,000 </t>
  </si>
  <si>
    <t xml:space="preserve"> $481,677,000 </t>
  </si>
  <si>
    <t xml:space="preserve"> $373,199,000 </t>
  </si>
  <si>
    <t>Casinos &amp; Gaming</t>
  </si>
  <si>
    <t xml:space="preserve"> $5,620,936,000 </t>
  </si>
  <si>
    <t xml:space="preserve"> $3,478,822,000 </t>
  </si>
  <si>
    <t xml:space="preserve"> $465,926,000 </t>
  </si>
  <si>
    <t xml:space="preserve"> $371,051,000 </t>
  </si>
  <si>
    <t xml:space="preserve"> $5,433,661,000 </t>
  </si>
  <si>
    <t xml:space="preserve"> $3,316,311,000 </t>
  </si>
  <si>
    <t xml:space="preserve"> $502,901,000 </t>
  </si>
  <si>
    <t xml:space="preserve"> $314,119,000 </t>
  </si>
  <si>
    <t xml:space="preserve"> $4,075,883,000 </t>
  </si>
  <si>
    <t xml:space="preserve"> $2,530,374,000 </t>
  </si>
  <si>
    <t xml:space="preserve"> $475,328,000 </t>
  </si>
  <si>
    <t xml:space="preserve"> $322,629,000 </t>
  </si>
  <si>
    <t>XEC</t>
  </si>
  <si>
    <t xml:space="preserve"> $1,623,938,000 </t>
  </si>
  <si>
    <t xml:space="preserve"> $337,903,000 </t>
  </si>
  <si>
    <t xml:space="preserve"> $188,302,000 </t>
  </si>
  <si>
    <t xml:space="preserve"> $513,916,000 </t>
  </si>
  <si>
    <t xml:space="preserve"> $1,998,051,000 </t>
  </si>
  <si>
    <t xml:space="preserve"> $406,198,000 </t>
  </si>
  <si>
    <t xml:space="preserve"> $72,143,000 </t>
  </si>
  <si>
    <t xml:space="preserve"> $615,874,000 </t>
  </si>
  <si>
    <t xml:space="preserve"> $2,424,176,000 </t>
  </si>
  <si>
    <t xml:space="preserve"> $572,831,000 </t>
  </si>
  <si>
    <t xml:space="preserve"> $225,070,000 </t>
  </si>
  <si>
    <t xml:space="preserve"> $806,021,000 </t>
  </si>
  <si>
    <t xml:space="preserve"> $1,452,619,000 </t>
  </si>
  <si>
    <t xml:space="preserve"> $519,874,000 </t>
  </si>
  <si>
    <t xml:space="preserve"> $179,867,000 </t>
  </si>
  <si>
    <t xml:space="preserve"> $778,923,000 </t>
  </si>
  <si>
    <t>XEL</t>
  </si>
  <si>
    <t xml:space="preserve"> $10,128,223,000 </t>
  </si>
  <si>
    <t xml:space="preserve"> $6,710,036,000 </t>
  </si>
  <si>
    <t xml:space="preserve"> $669,451,000 </t>
  </si>
  <si>
    <t xml:space="preserve"> $926,053,000 </t>
  </si>
  <si>
    <t xml:space="preserve"> $10,914,922,000 </t>
  </si>
  <si>
    <t xml:space="preserve"> $7,408,278,000 </t>
  </si>
  <si>
    <t xml:space="preserve"> $681,226,000 </t>
  </si>
  <si>
    <t xml:space="preserve"> $977,863,000 </t>
  </si>
  <si>
    <t xml:space="preserve"> $11,686,135,000 </t>
  </si>
  <si>
    <t xml:space="preserve"> $7,951,352,000 </t>
  </si>
  <si>
    <t xml:space="preserve"> $767,608,000 </t>
  </si>
  <si>
    <t xml:space="preserve"> $1,019,045,000 </t>
  </si>
  <si>
    <t xml:space="preserve"> $11,024,486,000 </t>
  </si>
  <si>
    <t xml:space="preserve"> $7,033,633,000 </t>
  </si>
  <si>
    <t xml:space="preserve"> $865,817,000 </t>
  </si>
  <si>
    <t xml:space="preserve"> $1,124,524,000 </t>
  </si>
  <si>
    <t>XL</t>
  </si>
  <si>
    <t xml:space="preserve"> $7,232,397,000 </t>
  </si>
  <si>
    <t xml:space="preserve"> $5,165,169,000 </t>
  </si>
  <si>
    <t xml:space="preserve"> $1,173,955,000 </t>
  </si>
  <si>
    <t xml:space="preserve"> $7,541,234,000 </t>
  </si>
  <si>
    <t xml:space="preserve"> $5,106,489,000 </t>
  </si>
  <si>
    <t xml:space="preserve"> $1,213,178,000 </t>
  </si>
  <si>
    <t xml:space="preserve"> $6,602,267,000 </t>
  </si>
  <si>
    <t xml:space="preserve"> $4,239,474,000 </t>
  </si>
  <si>
    <t xml:space="preserve"> $1,341,315,000 </t>
  </si>
  <si>
    <t xml:space="preserve"> $9,308,926,000 </t>
  </si>
  <si>
    <t xml:space="preserve"> $6,199,645,000 </t>
  </si>
  <si>
    <t xml:space="preserve"> $1,966,939,000 </t>
  </si>
  <si>
    <t>XLNX</t>
  </si>
  <si>
    <t xml:space="preserve"> $2,168,652,000 </t>
  </si>
  <si>
    <t xml:space="preserve"> $737,206,000 </t>
  </si>
  <si>
    <t xml:space="preserve"> $365,684,000 </t>
  </si>
  <si>
    <t xml:space="preserve"> $475,522,000 </t>
  </si>
  <si>
    <t xml:space="preserve"> $9,508,000 </t>
  </si>
  <si>
    <t xml:space="preserve"> $2,382,531,000 </t>
  </si>
  <si>
    <t xml:space="preserve"> $743,253,000 </t>
  </si>
  <si>
    <t xml:space="preserve"> $378,607,000 </t>
  </si>
  <si>
    <t xml:space="preserve"> $492,447,000 </t>
  </si>
  <si>
    <t xml:space="preserve"> $9,887,000 </t>
  </si>
  <si>
    <t xml:space="preserve"> $2,377,344,000 </t>
  </si>
  <si>
    <t xml:space="preserve"> $708,823,000 </t>
  </si>
  <si>
    <t xml:space="preserve"> $353,670,000 </t>
  </si>
  <si>
    <t xml:space="preserve"> $525,745,000 </t>
  </si>
  <si>
    <t xml:space="preserve"> $9,537,000 </t>
  </si>
  <si>
    <t xml:space="preserve"> $2,213,881,000 </t>
  </si>
  <si>
    <t xml:space="preserve"> $671,907,000 </t>
  </si>
  <si>
    <t xml:space="preserve"> $331,652,000 </t>
  </si>
  <si>
    <t xml:space="preserve"> $533,891,000 </t>
  </si>
  <si>
    <t xml:space="preserve"> $6,550,000 </t>
  </si>
  <si>
    <t>XOM</t>
  </si>
  <si>
    <t xml:space="preserve"> $451,509,000,000 </t>
  </si>
  <si>
    <t xml:space="preserve"> $302,056,000,000 </t>
  </si>
  <si>
    <t xml:space="preserve"> $81,844,000,000 </t>
  </si>
  <si>
    <t xml:space="preserve"> $15,888,000,000 </t>
  </si>
  <si>
    <t xml:space="preserve"> $420,836,000,000 </t>
  </si>
  <si>
    <t xml:space="preserve"> $284,681,000,000 </t>
  </si>
  <si>
    <t xml:space="preserve"> $76,696,000,000 </t>
  </si>
  <si>
    <t xml:space="preserve"> $17,182,000,000 </t>
  </si>
  <si>
    <t xml:space="preserve"> $394,105,000,000 </t>
  </si>
  <si>
    <t xml:space="preserve"> $266,831,000,000 </t>
  </si>
  <si>
    <t xml:space="preserve"> $74,226,000,000 </t>
  </si>
  <si>
    <t xml:space="preserve"> $17,297,000,000 </t>
  </si>
  <si>
    <t xml:space="preserve"> $259,488,000,000 </t>
  </si>
  <si>
    <t xml:space="preserve"> $165,590,000,000 </t>
  </si>
  <si>
    <t xml:space="preserve"> $61,444,000,000 </t>
  </si>
  <si>
    <t xml:space="preserve"> $18,048,000,000 </t>
  </si>
  <si>
    <t>XRAY</t>
  </si>
  <si>
    <t xml:space="preserve"> $2,928,429,000 </t>
  </si>
  <si>
    <t xml:space="preserve"> $1,372,042,000 </t>
  </si>
  <si>
    <t xml:space="preserve"> $1,148,731,000 </t>
  </si>
  <si>
    <t xml:space="preserve"> $2,950,800,000 </t>
  </si>
  <si>
    <t xml:space="preserve"> $1,373,400,000 </t>
  </si>
  <si>
    <t xml:space="preserve"> $1,144,800,000 </t>
  </si>
  <si>
    <t xml:space="preserve"> $2,922,600,000 </t>
  </si>
  <si>
    <t xml:space="preserve"> $1,322,800,000 </t>
  </si>
  <si>
    <t xml:space="preserve"> $1,143,100,000 </t>
  </si>
  <si>
    <t xml:space="preserve"> $2,674,300,000 </t>
  </si>
  <si>
    <t xml:space="preserve"> $1,157,100,000 </t>
  </si>
  <si>
    <t xml:space="preserve"> $1,077,300,000 </t>
  </si>
  <si>
    <t>XRX</t>
  </si>
  <si>
    <t xml:space="preserve"> $20,421,000,000 </t>
  </si>
  <si>
    <t xml:space="preserve"> $13,634,000,000 </t>
  </si>
  <si>
    <t xml:space="preserve"> $4,398,000,000 </t>
  </si>
  <si>
    <t xml:space="preserve"> $655,000,000 </t>
  </si>
  <si>
    <t xml:space="preserve"> $20,006,000,000 </t>
  </si>
  <si>
    <t xml:space="preserve"> $13,521,000,000 </t>
  </si>
  <si>
    <t xml:space="preserve"> $4,219,000,000 </t>
  </si>
  <si>
    <t xml:space="preserve"> $13,294,000,000 </t>
  </si>
  <si>
    <t xml:space="preserve"> $577,000,000 </t>
  </si>
  <si>
    <t xml:space="preserve"> $315,000,000 </t>
  </si>
  <si>
    <t xml:space="preserve"> $18,045,000,000 </t>
  </si>
  <si>
    <t xml:space="preserve"> $12,782,000,000 </t>
  </si>
  <si>
    <t xml:space="preserve"> $3,792,000,000 </t>
  </si>
  <si>
    <t xml:space="preserve"> $310,000,000 </t>
  </si>
  <si>
    <t>XYL</t>
  </si>
  <si>
    <t xml:space="preserve"> $3,791,000,000 </t>
  </si>
  <si>
    <t xml:space="preserve"> $2,289,000,000 </t>
  </si>
  <si>
    <t xml:space="preserve"> $936,000,000 </t>
  </si>
  <si>
    <t xml:space="preserve"> $106,000,000 </t>
  </si>
  <si>
    <t xml:space="preserve"> $3,837,000,000 </t>
  </si>
  <si>
    <t xml:space="preserve"> $3,916,000,000 </t>
  </si>
  <si>
    <t xml:space="preserve"> $2,403,000,000 </t>
  </si>
  <si>
    <t xml:space="preserve"> $3,653,000,000 </t>
  </si>
  <si>
    <t xml:space="preserve"> $854,000,000 </t>
  </si>
  <si>
    <t xml:space="preserve"> $95,000,000 </t>
  </si>
  <si>
    <t>YHOO</t>
  </si>
  <si>
    <t xml:space="preserve"> $4,986,566,000 </t>
  </si>
  <si>
    <t xml:space="preserve"> $1,620,566,000 </t>
  </si>
  <si>
    <t xml:space="preserve"> $1,641,819,000 </t>
  </si>
  <si>
    <t xml:space="preserve"> $885,824,000 </t>
  </si>
  <si>
    <t xml:space="preserve"> $35,819,000 </t>
  </si>
  <si>
    <t xml:space="preserve"> $4,680,380,000 </t>
  </si>
  <si>
    <t xml:space="preserve"> $1,349,380,000 </t>
  </si>
  <si>
    <t xml:space="preserve"> $1,751,275,000 </t>
  </si>
  <si>
    <t xml:space="preserve"> $957,587,000 </t>
  </si>
  <si>
    <t xml:space="preserve"> $44,841,000 </t>
  </si>
  <si>
    <t xml:space="preserve"> $4,618,133,000 </t>
  </si>
  <si>
    <t xml:space="preserve"> $1,387,375,000 </t>
  </si>
  <si>
    <t xml:space="preserve"> $1,770,710,000 </t>
  </si>
  <si>
    <t xml:space="preserve"> $1,156,386,000 </t>
  </si>
  <si>
    <t xml:space="preserve"> $66,750,000 </t>
  </si>
  <si>
    <t xml:space="preserve"> $4,968,301,000 </t>
  </si>
  <si>
    <t xml:space="preserve"> $2,077,748,000 </t>
  </si>
  <si>
    <t xml:space="preserve"> $1,768,522,000 </t>
  </si>
  <si>
    <t xml:space="preserve"> $1,177,923,000 </t>
  </si>
  <si>
    <t xml:space="preserve"> $79,042,000 </t>
  </si>
  <si>
    <t>YUM</t>
  </si>
  <si>
    <t xml:space="preserve"> $13,633,000,000 </t>
  </si>
  <si>
    <t xml:space="preserve"> $9,852,000,000 </t>
  </si>
  <si>
    <t xml:space="preserve"> $1,450,000,000 </t>
  </si>
  <si>
    <t xml:space="preserve"> $13,084,000,000 </t>
  </si>
  <si>
    <t xml:space="preserve"> $9,501,000,000 </t>
  </si>
  <si>
    <t xml:space="preserve"> $1,454,000,000 </t>
  </si>
  <si>
    <t xml:space="preserve"> $13,279,000,000 </t>
  </si>
  <si>
    <t xml:space="preserve"> $9,682,000,000 </t>
  </si>
  <si>
    <t xml:space="preserve"> $1,505,000,000 </t>
  </si>
  <si>
    <t xml:space="preserve"> $13,105,000,000 </t>
  </si>
  <si>
    <t xml:space="preserve"> $9,359,000,000 </t>
  </si>
  <si>
    <t xml:space="preserve"> $1,746,000,000 </t>
  </si>
  <si>
    <t>ZBH</t>
  </si>
  <si>
    <t xml:space="preserve"> $4,471,700,000 </t>
  </si>
  <si>
    <t xml:space="preserve"> $1,125,200,000 </t>
  </si>
  <si>
    <t xml:space="preserve"> $1,822,100,000 </t>
  </si>
  <si>
    <t xml:space="preserve"> $225,600,000 </t>
  </si>
  <si>
    <t xml:space="preserve"> $4,623,400,000 </t>
  </si>
  <si>
    <t xml:space="preserve"> $1,266,700,000 </t>
  </si>
  <si>
    <t xml:space="preserve"> $1,796,300,000 </t>
  </si>
  <si>
    <t xml:space="preserve"> $203,000,000 </t>
  </si>
  <si>
    <t xml:space="preserve"> $78,500,000 </t>
  </si>
  <si>
    <t xml:space="preserve"> $4,673,300,000 </t>
  </si>
  <si>
    <t xml:space="preserve"> $1,242,800,000 </t>
  </si>
  <si>
    <t xml:space="preserve"> $1,772,200,000 </t>
  </si>
  <si>
    <t xml:space="preserve"> $187,400,000 </t>
  </si>
  <si>
    <t xml:space="preserve"> $92,500,000 </t>
  </si>
  <si>
    <t xml:space="preserve"> $5,997,800,000 </t>
  </si>
  <si>
    <t xml:space="preserve"> $1,800,600,000 </t>
  </si>
  <si>
    <t xml:space="preserve"> $2,291,900,000 </t>
  </si>
  <si>
    <t xml:space="preserve"> $268,800,000 </t>
  </si>
  <si>
    <t xml:space="preserve"> $337,400,000 </t>
  </si>
  <si>
    <t>ZION</t>
  </si>
  <si>
    <t xml:space="preserve"> $2,458,592,000 </t>
  </si>
  <si>
    <t xml:space="preserve"> $80,146,000 </t>
  </si>
  <si>
    <t xml:space="preserve"> $1,579,007,000 </t>
  </si>
  <si>
    <t xml:space="preserve"> $31,237,000 </t>
  </si>
  <si>
    <t xml:space="preserve"> $2,278,812,000 </t>
  </si>
  <si>
    <t xml:space="preserve"> $58,913,000 </t>
  </si>
  <si>
    <t xml:space="preserve"> $1,700,064,000 </t>
  </si>
  <si>
    <t xml:space="preserve"> $(72,761,000)</t>
  </si>
  <si>
    <t xml:space="preserve"> $2,361,631,000 </t>
  </si>
  <si>
    <t xml:space="preserve"> $49,736,000 </t>
  </si>
  <si>
    <t xml:space="preserve"> $1,654,369,000 </t>
  </si>
  <si>
    <t xml:space="preserve"> $(87,159,000)</t>
  </si>
  <si>
    <t xml:space="preserve"> $2,210,591,000 </t>
  </si>
  <si>
    <t xml:space="preserve"> $49,344,000 </t>
  </si>
  <si>
    <t xml:space="preserve"> $1,591,239,000 </t>
  </si>
  <si>
    <t xml:space="preserve"> $49,282,000 </t>
  </si>
  <si>
    <t>ZTS</t>
  </si>
  <si>
    <t xml:space="preserve"> $4,561,000,000 </t>
  </si>
  <si>
    <t xml:space="preserve"> $399,000,000 </t>
  </si>
  <si>
    <t xml:space="preserve"> $60,000,000 </t>
  </si>
  <si>
    <t xml:space="preserve"> $4,785,000,000 </t>
  </si>
  <si>
    <t xml:space="preserve"> $1,717,000,000 </t>
  </si>
  <si>
    <t xml:space="preserve"> $1,643,000,000 </t>
  </si>
  <si>
    <t xml:space="preserve"> $396,000,000 </t>
  </si>
  <si>
    <t xml:space="preserve"> $4,765,000,000 </t>
  </si>
  <si>
    <t xml:space="preserve"> $1,532,000,000 </t>
  </si>
  <si>
    <t xml:space="preserve"> $364,000,000 </t>
  </si>
  <si>
    <t xml:space="preserve"> $4,888,000,000 </t>
  </si>
  <si>
    <t xml:space="preserve"> $1,666,000,000 </t>
  </si>
  <si>
    <t xml:space="preserve"> $376,000,000 </t>
  </si>
  <si>
    <t xml:space="preserve"> $85,000,000 </t>
  </si>
  <si>
    <t>Total général</t>
  </si>
  <si>
    <t>Étiquettes de lignes</t>
  </si>
  <si>
    <t>Nombre de Ticker Symbol</t>
  </si>
  <si>
    <t xml:space="preserve">Mean </t>
  </si>
  <si>
    <t xml:space="preserve">Mediane </t>
  </si>
  <si>
    <t xml:space="preserve"> over 4 years  </t>
  </si>
  <si>
    <t>Standard deviation</t>
  </si>
  <si>
    <t xml:space="preserve">Range </t>
  </si>
  <si>
    <t>Max</t>
  </si>
  <si>
    <t>Min</t>
  </si>
  <si>
    <t>Y1</t>
  </si>
  <si>
    <t>Y2</t>
  </si>
  <si>
    <t>Y3</t>
  </si>
  <si>
    <t>Y4</t>
  </si>
  <si>
    <t>4Y</t>
  </si>
  <si>
    <t xml:space="preserve"> Over 4 years  </t>
  </si>
  <si>
    <t>Ticker symbol</t>
  </si>
  <si>
    <t>Income Statement</t>
  </si>
  <si>
    <t>Revenue</t>
  </si>
  <si>
    <t>Gross Profit</t>
  </si>
  <si>
    <t xml:space="preserve"> Sales, General and Admin</t>
  </si>
  <si>
    <t>Other operating expenses</t>
  </si>
  <si>
    <t xml:space="preserve">Research and Development </t>
  </si>
  <si>
    <t>Total operating expenses</t>
  </si>
  <si>
    <t>Operating income/ EBIT</t>
  </si>
  <si>
    <t>Cost of Goods &amp; Services</t>
  </si>
  <si>
    <t>Weak</t>
  </si>
  <si>
    <t xml:space="preserve">Strong </t>
  </si>
  <si>
    <t xml:space="preserve">Base </t>
  </si>
  <si>
    <t>Ticker symbol :</t>
  </si>
  <si>
    <t>Scenario :</t>
  </si>
  <si>
    <t>Year 5</t>
  </si>
  <si>
    <t xml:space="preserve">Year 6 </t>
  </si>
  <si>
    <t>Operating statistics</t>
  </si>
  <si>
    <t>Revenue growth (%)</t>
  </si>
  <si>
    <t>Gross margin</t>
  </si>
  <si>
    <t>Operating margin</t>
  </si>
  <si>
    <t xml:space="preserve">Year 1 </t>
  </si>
  <si>
    <t>Year 6</t>
  </si>
  <si>
    <t>Predictions</t>
  </si>
  <si>
    <t xml:space="preserve">Historical </t>
  </si>
  <si>
    <t xml:space="preserve">Predictions </t>
  </si>
  <si>
    <t>Gross Margin - Predictions</t>
  </si>
  <si>
    <t>Statistics</t>
  </si>
  <si>
    <t>Mean</t>
  </si>
  <si>
    <t>Median</t>
  </si>
  <si>
    <t>Standard Deviation</t>
  </si>
  <si>
    <t>Scenarios</t>
  </si>
  <si>
    <t>Strong Case</t>
  </si>
  <si>
    <t>Base Case</t>
  </si>
  <si>
    <t>Weak Case</t>
  </si>
  <si>
    <t>Revenue - Predictions</t>
  </si>
  <si>
    <t>Operation Margin - Predictions</t>
  </si>
  <si>
    <t>Revenue Growth</t>
  </si>
  <si>
    <t>Base case</t>
  </si>
  <si>
    <t>Weak case</t>
  </si>
  <si>
    <t>Strong case</t>
  </si>
  <si>
    <t xml:space="preserve">Gross Margin </t>
  </si>
  <si>
    <t xml:space="preserve">Operating Margin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</si>
</sst>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* #,##0.00\ &quot;€&quot;_-;\-* #,##0.00\ &quot;€&quot;_-;_-* &quot;-&quot;??\ &quot;€&quot;_-;_-@_-"/>
    <numFmt numFmtId="43" formatCode="_-* #,##0.00_-;\-* #,##0.00_-;_-* &quot;-&quot;??_-;_-@_-"/>
    <numFmt numFmtId="164" formatCode="_-[$$-409]* #,##0.00_ ;_-[$$-409]* \-#,##0.00\ ;_-[$$-409]* &quot;-&quot;??_ ;_-@_ "/>
    <numFmt numFmtId="165" formatCode="#,##0.00\ &quot;€&quot;"/>
    <numFmt numFmtId="166" formatCode="_-[$$-409]* #,##0_ ;_-[$$-409]* \-#,##0\ ;_-[$$-409]* &quot;-&quot;??_ ;_-@_ "/>
    <numFmt numFmtId="167" formatCode="_(&quot;$&quot;* #,##0_);_(&quot;$&quot;* \(#,##0\);_(&quot;$&quot;* &quot;-&quot;??_);_(@_)"/>
    <numFmt numFmtId="168" formatCode="0.000000000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555555"/>
      <name val="Open Sans"/>
      <family val="2"/>
    </font>
    <font>
      <b/>
      <sz val="16"/>
      <color rgb="FF595959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Abad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/>
        <bgColor indexed="64"/>
      </patternFill>
    </fill>
  </fills>
  <borders count="4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  <border>
      <left/>
      <right/>
      <top style="thin">
        <color theme="8"/>
      </top>
      <bottom/>
      <diagonal/>
    </border>
    <border>
      <left/>
      <right/>
      <top style="thin">
        <color theme="8"/>
      </top>
      <bottom style="thin">
        <color theme="8"/>
      </bottom>
      <diagonal/>
    </border>
    <border>
      <left/>
      <right style="thin">
        <color theme="8"/>
      </right>
      <top/>
      <bottom style="thin">
        <color theme="8"/>
      </bottom>
      <diagonal/>
    </border>
    <border>
      <left/>
      <right/>
      <top/>
      <bottom style="thin">
        <color theme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165" fontId="0" fillId="0" borderId="0" xfId="0" applyNumberFormat="1"/>
    <xf numFmtId="0" fontId="0" fillId="0" borderId="10" xfId="0" applyNumberFormat="1" applyFont="1" applyBorder="1"/>
    <xf numFmtId="0" fontId="0" fillId="0" borderId="11" xfId="0" applyNumberFormat="1" applyFont="1" applyBorder="1"/>
    <xf numFmtId="0" fontId="13" fillId="33" borderId="0" xfId="0" applyFont="1" applyFill="1" applyBorder="1"/>
    <xf numFmtId="164" fontId="0" fillId="0" borderId="14" xfId="0" applyNumberFormat="1" applyFont="1" applyBorder="1"/>
    <xf numFmtId="164" fontId="0" fillId="0" borderId="13" xfId="0" applyNumberFormat="1" applyFont="1" applyBorder="1"/>
    <xf numFmtId="0" fontId="18" fillId="0" borderId="0" xfId="0" applyFont="1"/>
    <xf numFmtId="166" fontId="0" fillId="0" borderId="11" xfId="2" applyNumberFormat="1" applyFont="1" applyBorder="1" applyAlignment="1">
      <alignment horizontal="center" vertical="top"/>
    </xf>
    <xf numFmtId="166" fontId="13" fillId="33" borderId="0" xfId="1" applyNumberFormat="1" applyFont="1" applyFill="1" applyBorder="1" applyAlignment="1">
      <alignment horizontal="center" vertical="top"/>
    </xf>
    <xf numFmtId="166" fontId="0" fillId="0" borderId="11" xfId="2" applyNumberFormat="1" applyFont="1" applyBorder="1" applyAlignment="1">
      <alignment horizontal="right" vertical="top"/>
    </xf>
    <xf numFmtId="166" fontId="0" fillId="0" borderId="0" xfId="1" applyNumberFormat="1" applyFont="1" applyAlignment="1">
      <alignment horizontal="center" vertical="top"/>
    </xf>
    <xf numFmtId="43" fontId="0" fillId="0" borderId="13" xfId="1" applyFont="1" applyBorder="1"/>
    <xf numFmtId="0" fontId="19" fillId="0" borderId="0" xfId="0" applyFont="1" applyAlignment="1">
      <alignment horizontal="center" vertical="center" readingOrder="1"/>
    </xf>
    <xf numFmtId="164" fontId="0" fillId="0" borderId="15" xfId="0" applyNumberFormat="1" applyFont="1" applyBorder="1"/>
    <xf numFmtId="164" fontId="0" fillId="0" borderId="16" xfId="0" applyNumberFormat="1" applyFont="1" applyBorder="1"/>
    <xf numFmtId="164" fontId="0" fillId="0" borderId="17" xfId="0" applyNumberFormat="1" applyFont="1" applyBorder="1"/>
    <xf numFmtId="164" fontId="0" fillId="0" borderId="12" xfId="0" applyNumberFormat="1" applyFont="1" applyBorder="1"/>
    <xf numFmtId="0" fontId="0" fillId="0" borderId="13" xfId="0" applyNumberFormat="1" applyFont="1" applyBorder="1"/>
    <xf numFmtId="0" fontId="0" fillId="0" borderId="18" xfId="0" applyBorder="1"/>
    <xf numFmtId="0" fontId="0" fillId="34" borderId="19" xfId="0" applyFill="1" applyBorder="1"/>
    <xf numFmtId="0" fontId="0" fillId="0" borderId="23" xfId="0" applyBorder="1"/>
    <xf numFmtId="0" fontId="20" fillId="0" borderId="25" xfId="0" applyFont="1" applyBorder="1"/>
    <xf numFmtId="0" fontId="0" fillId="0" borderId="26" xfId="0" applyBorder="1"/>
    <xf numFmtId="0" fontId="0" fillId="0" borderId="27" xfId="0" applyBorder="1"/>
    <xf numFmtId="0" fontId="16" fillId="0" borderId="26" xfId="0" applyFont="1" applyBorder="1" applyAlignment="1">
      <alignment horizontal="center"/>
    </xf>
    <xf numFmtId="0" fontId="16" fillId="0" borderId="27" xfId="0" applyFont="1" applyBorder="1" applyAlignment="1">
      <alignment horizontal="center"/>
    </xf>
    <xf numFmtId="0" fontId="0" fillId="0" borderId="24" xfId="0" applyBorder="1"/>
    <xf numFmtId="167" fontId="0" fillId="0" borderId="0" xfId="0" quotePrefix="1" applyNumberFormat="1"/>
    <xf numFmtId="167" fontId="0" fillId="0" borderId="24" xfId="0" quotePrefix="1" applyNumberFormat="1" applyBorder="1"/>
    <xf numFmtId="167" fontId="0" fillId="0" borderId="0" xfId="0" applyNumberFormat="1"/>
    <xf numFmtId="167" fontId="0" fillId="0" borderId="24" xfId="0" applyNumberFormat="1" applyBorder="1"/>
    <xf numFmtId="167" fontId="16" fillId="36" borderId="29" xfId="0" applyNumberFormat="1" applyFont="1" applyFill="1" applyBorder="1"/>
    <xf numFmtId="167" fontId="16" fillId="36" borderId="30" xfId="0" applyNumberFormat="1" applyFont="1" applyFill="1" applyBorder="1"/>
    <xf numFmtId="0" fontId="0" fillId="0" borderId="0" xfId="0" applyBorder="1"/>
    <xf numFmtId="167" fontId="0" fillId="0" borderId="0" xfId="0" quotePrefix="1" applyNumberFormat="1" applyBorder="1"/>
    <xf numFmtId="167" fontId="0" fillId="0" borderId="0" xfId="0" applyNumberFormat="1" applyBorder="1"/>
    <xf numFmtId="0" fontId="16" fillId="0" borderId="21" xfId="0" applyFont="1" applyBorder="1" applyAlignment="1">
      <alignment horizontal="center"/>
    </xf>
    <xf numFmtId="0" fontId="0" fillId="0" borderId="32" xfId="0" applyBorder="1"/>
    <xf numFmtId="0" fontId="0" fillId="0" borderId="31" xfId="0" applyBorder="1"/>
    <xf numFmtId="0" fontId="0" fillId="34" borderId="33" xfId="0" applyFill="1" applyBorder="1"/>
    <xf numFmtId="0" fontId="0" fillId="38" borderId="10" xfId="0" applyNumberFormat="1" applyFont="1" applyFill="1" applyBorder="1"/>
    <xf numFmtId="0" fontId="16" fillId="0" borderId="23" xfId="0" applyFont="1" applyFill="1" applyBorder="1" applyAlignment="1">
      <alignment horizontal="center"/>
    </xf>
    <xf numFmtId="0" fontId="16" fillId="0" borderId="24" xfId="0" applyFont="1" applyFill="1" applyBorder="1" applyAlignment="1">
      <alignment horizontal="center"/>
    </xf>
    <xf numFmtId="9" fontId="23" fillId="41" borderId="0" xfId="3" applyFont="1" applyFill="1" applyBorder="1"/>
    <xf numFmtId="0" fontId="0" fillId="0" borderId="36" xfId="0" applyFont="1" applyBorder="1"/>
    <xf numFmtId="0" fontId="0" fillId="42" borderId="0" xfId="0" applyFill="1" applyBorder="1"/>
    <xf numFmtId="2" fontId="23" fillId="41" borderId="29" xfId="0" applyNumberFormat="1" applyFont="1" applyFill="1" applyBorder="1"/>
    <xf numFmtId="0" fontId="24" fillId="44" borderId="0" xfId="0" applyFont="1" applyFill="1" applyBorder="1" applyAlignment="1">
      <alignment horizontal="right" indent="1"/>
    </xf>
    <xf numFmtId="10" fontId="23" fillId="0" borderId="0" xfId="3" applyNumberFormat="1" applyFont="1" applyBorder="1"/>
    <xf numFmtId="0" fontId="0" fillId="42" borderId="38" xfId="0" applyFill="1" applyBorder="1"/>
    <xf numFmtId="0" fontId="24" fillId="44" borderId="39" xfId="0" applyFont="1" applyFill="1" applyBorder="1"/>
    <xf numFmtId="10" fontId="0" fillId="0" borderId="39" xfId="3" applyNumberFormat="1" applyFont="1" applyBorder="1"/>
    <xf numFmtId="10" fontId="23" fillId="0" borderId="40" xfId="3" applyNumberFormat="1" applyFont="1" applyBorder="1"/>
    <xf numFmtId="10" fontId="0" fillId="0" borderId="34" xfId="3" applyNumberFormat="1" applyFont="1" applyBorder="1"/>
    <xf numFmtId="2" fontId="23" fillId="0" borderId="0" xfId="3" applyNumberFormat="1" applyFont="1" applyBorder="1"/>
    <xf numFmtId="2" fontId="0" fillId="0" borderId="39" xfId="3" applyNumberFormat="1" applyFont="1" applyBorder="1"/>
    <xf numFmtId="2" fontId="23" fillId="0" borderId="40" xfId="3" applyNumberFormat="1" applyFont="1" applyBorder="1"/>
    <xf numFmtId="2" fontId="0" fillId="0" borderId="34" xfId="3" applyNumberFormat="1" applyFont="1" applyBorder="1"/>
    <xf numFmtId="0" fontId="0" fillId="42" borderId="38" xfId="0" applyFill="1" applyBorder="1" applyAlignment="1"/>
    <xf numFmtId="0" fontId="0" fillId="42" borderId="0" xfId="0" applyFill="1" applyBorder="1" applyAlignment="1"/>
    <xf numFmtId="0" fontId="0" fillId="42" borderId="32" xfId="0" applyFill="1" applyBorder="1" applyAlignment="1"/>
    <xf numFmtId="0" fontId="0" fillId="42" borderId="40" xfId="0" applyFill="1" applyBorder="1" applyAlignment="1"/>
    <xf numFmtId="0" fontId="0" fillId="0" borderId="38" xfId="0" applyBorder="1"/>
    <xf numFmtId="10" fontId="0" fillId="0" borderId="0" xfId="0" applyNumberFormat="1" applyBorder="1"/>
    <xf numFmtId="10" fontId="0" fillId="0" borderId="39" xfId="0" applyNumberFormat="1" applyBorder="1"/>
    <xf numFmtId="2" fontId="0" fillId="0" borderId="0" xfId="0" applyNumberFormat="1" applyBorder="1"/>
    <xf numFmtId="2" fontId="0" fillId="0" borderId="39" xfId="0" applyNumberFormat="1" applyBorder="1"/>
    <xf numFmtId="0" fontId="0" fillId="0" borderId="40" xfId="0" applyBorder="1"/>
    <xf numFmtId="2" fontId="0" fillId="0" borderId="40" xfId="0" applyNumberFormat="1" applyBorder="1"/>
    <xf numFmtId="2" fontId="0" fillId="0" borderId="34" xfId="0" applyNumberFormat="1" applyBorder="1"/>
    <xf numFmtId="0" fontId="0" fillId="43" borderId="31" xfId="0" applyFill="1" applyBorder="1"/>
    <xf numFmtId="0" fontId="0" fillId="43" borderId="37" xfId="0" applyFill="1" applyBorder="1"/>
    <xf numFmtId="0" fontId="0" fillId="43" borderId="33" xfId="0" applyFill="1" applyBorder="1"/>
    <xf numFmtId="0" fontId="0" fillId="43" borderId="38" xfId="0" applyFill="1" applyBorder="1"/>
    <xf numFmtId="0" fontId="0" fillId="43" borderId="0" xfId="0" applyFill="1" applyBorder="1"/>
    <xf numFmtId="0" fontId="0" fillId="43" borderId="39" xfId="0" applyFill="1" applyBorder="1"/>
    <xf numFmtId="10" fontId="23" fillId="41" borderId="0" xfId="3" applyNumberFormat="1" applyFont="1" applyFill="1" applyBorder="1"/>
    <xf numFmtId="0" fontId="0" fillId="41" borderId="0" xfId="0" applyFill="1" applyBorder="1"/>
    <xf numFmtId="10" fontId="0" fillId="0" borderId="24" xfId="0" applyNumberFormat="1" applyBorder="1"/>
    <xf numFmtId="2" fontId="23" fillId="41" borderId="0" xfId="0" applyNumberFormat="1" applyFont="1" applyFill="1" applyBorder="1"/>
    <xf numFmtId="2" fontId="23" fillId="41" borderId="24" xfId="0" quotePrefix="1" applyNumberFormat="1" applyFont="1" applyFill="1" applyBorder="1"/>
    <xf numFmtId="2" fontId="23" fillId="41" borderId="30" xfId="0" applyNumberFormat="1" applyFont="1" applyFill="1" applyBorder="1"/>
    <xf numFmtId="0" fontId="0" fillId="0" borderId="20" xfId="0" applyBorder="1"/>
    <xf numFmtId="0" fontId="0" fillId="0" borderId="21" xfId="0" applyBorder="1"/>
    <xf numFmtId="0" fontId="16" fillId="0" borderId="22" xfId="0" applyFont="1" applyBorder="1" applyAlignment="1">
      <alignment horizontal="center"/>
    </xf>
    <xf numFmtId="0" fontId="16" fillId="0" borderId="20" xfId="0" applyFont="1" applyBorder="1" applyAlignment="1">
      <alignment horizontal="center"/>
    </xf>
    <xf numFmtId="10" fontId="0" fillId="0" borderId="23" xfId="0" applyNumberFormat="1" applyBorder="1"/>
    <xf numFmtId="2" fontId="23" fillId="41" borderId="23" xfId="0" quotePrefix="1" applyNumberFormat="1" applyFont="1" applyFill="1" applyBorder="1"/>
    <xf numFmtId="2" fontId="23" fillId="41" borderId="28" xfId="0" applyNumberFormat="1" applyFont="1" applyFill="1" applyBorder="1"/>
    <xf numFmtId="0" fontId="0" fillId="45" borderId="34" xfId="0" applyFill="1" applyBorder="1"/>
    <xf numFmtId="0" fontId="0" fillId="0" borderId="2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4" xfId="0" applyBorder="1" applyAlignment="1">
      <alignment horizontal="center"/>
    </xf>
    <xf numFmtId="0" fontId="16" fillId="36" borderId="28" xfId="0" applyFont="1" applyFill="1" applyBorder="1" applyAlignment="1">
      <alignment horizontal="left"/>
    </xf>
    <xf numFmtId="0" fontId="16" fillId="36" borderId="29" xfId="0" applyFont="1" applyFill="1" applyBorder="1" applyAlignment="1">
      <alignment horizontal="left"/>
    </xf>
    <xf numFmtId="0" fontId="16" fillId="36" borderId="30" xfId="0" applyFont="1" applyFill="1" applyBorder="1" applyAlignment="1">
      <alignment horizontal="left"/>
    </xf>
    <xf numFmtId="0" fontId="16" fillId="37" borderId="20" xfId="0" applyFont="1" applyFill="1" applyBorder="1" applyAlignment="1">
      <alignment horizontal="center"/>
    </xf>
    <xf numFmtId="0" fontId="16" fillId="37" borderId="21" xfId="0" applyFont="1" applyFill="1" applyBorder="1" applyAlignment="1">
      <alignment horizontal="center"/>
    </xf>
    <xf numFmtId="0" fontId="16" fillId="37" borderId="22" xfId="0" applyFont="1" applyFill="1" applyBorder="1" applyAlignment="1">
      <alignment horizontal="center"/>
    </xf>
    <xf numFmtId="0" fontId="21" fillId="0" borderId="23" xfId="0" applyFont="1" applyBorder="1" applyAlignment="1">
      <alignment horizontal="left"/>
    </xf>
    <xf numFmtId="0" fontId="21" fillId="0" borderId="0" xfId="0" applyFont="1" applyBorder="1" applyAlignment="1">
      <alignment horizontal="left"/>
    </xf>
    <xf numFmtId="0" fontId="21" fillId="0" borderId="24" xfId="0" applyFont="1" applyBorder="1" applyAlignment="1">
      <alignment horizontal="left"/>
    </xf>
    <xf numFmtId="0" fontId="22" fillId="0" borderId="23" xfId="0" applyFont="1" applyBorder="1" applyAlignment="1">
      <alignment horizontal="left"/>
    </xf>
    <xf numFmtId="0" fontId="22" fillId="0" borderId="0" xfId="0" applyFont="1" applyBorder="1" applyAlignment="1">
      <alignment horizontal="left"/>
    </xf>
    <xf numFmtId="0" fontId="22" fillId="0" borderId="24" xfId="0" applyFont="1" applyBorder="1" applyAlignment="1">
      <alignment horizontal="left"/>
    </xf>
    <xf numFmtId="44" fontId="0" fillId="0" borderId="23" xfId="2" applyFont="1" applyBorder="1" applyAlignment="1">
      <alignment horizontal="center"/>
    </xf>
    <xf numFmtId="44" fontId="0" fillId="0" borderId="0" xfId="2" applyFont="1" applyBorder="1" applyAlignment="1">
      <alignment horizontal="center"/>
    </xf>
    <xf numFmtId="44" fontId="0" fillId="0" borderId="24" xfId="2" applyFont="1" applyBorder="1" applyAlignment="1">
      <alignment horizontal="center"/>
    </xf>
    <xf numFmtId="0" fontId="0" fillId="42" borderId="32" xfId="0" applyFill="1" applyBorder="1"/>
    <xf numFmtId="0" fontId="0" fillId="42" borderId="40" xfId="0" applyFill="1" applyBorder="1"/>
    <xf numFmtId="2" fontId="23" fillId="0" borderId="0" xfId="0" applyNumberFormat="1" applyFont="1" applyBorder="1" applyAlignment="1">
      <alignment horizontal="center"/>
    </xf>
    <xf numFmtId="2" fontId="23" fillId="0" borderId="39" xfId="0" applyNumberFormat="1" applyFont="1" applyBorder="1" applyAlignment="1">
      <alignment horizontal="center"/>
    </xf>
    <xf numFmtId="0" fontId="25" fillId="43" borderId="38" xfId="0" applyFont="1" applyFill="1" applyBorder="1" applyAlignment="1">
      <alignment horizontal="center"/>
    </xf>
    <xf numFmtId="0" fontId="25" fillId="43" borderId="0" xfId="0" applyFont="1" applyFill="1" applyBorder="1" applyAlignment="1">
      <alignment horizontal="center"/>
    </xf>
    <xf numFmtId="0" fontId="25" fillId="43" borderId="39" xfId="0" applyFont="1" applyFill="1" applyBorder="1" applyAlignment="1">
      <alignment horizontal="center"/>
    </xf>
    <xf numFmtId="0" fontId="0" fillId="42" borderId="38" xfId="0" applyFill="1" applyBorder="1"/>
    <xf numFmtId="0" fontId="0" fillId="42" borderId="0" xfId="0" applyFill="1" applyBorder="1"/>
    <xf numFmtId="168" fontId="23" fillId="0" borderId="0" xfId="0" applyNumberFormat="1" applyFont="1" applyBorder="1" applyAlignment="1">
      <alignment horizontal="center"/>
    </xf>
    <xf numFmtId="168" fontId="23" fillId="0" borderId="39" xfId="0" applyNumberFormat="1" applyFont="1" applyBorder="1" applyAlignment="1">
      <alignment horizontal="center"/>
    </xf>
    <xf numFmtId="0" fontId="25" fillId="44" borderId="38" xfId="0" applyFont="1" applyFill="1" applyBorder="1" applyAlignment="1">
      <alignment horizontal="center"/>
    </xf>
    <xf numFmtId="0" fontId="25" fillId="44" borderId="0" xfId="0" applyFont="1" applyFill="1" applyBorder="1" applyAlignment="1">
      <alignment horizontal="center"/>
    </xf>
    <xf numFmtId="0" fontId="25" fillId="35" borderId="31" xfId="0" applyFont="1" applyFill="1" applyBorder="1" applyAlignment="1">
      <alignment horizontal="center"/>
    </xf>
    <xf numFmtId="0" fontId="25" fillId="35" borderId="37" xfId="0" applyFont="1" applyFill="1" applyBorder="1" applyAlignment="1">
      <alignment horizontal="center"/>
    </xf>
    <xf numFmtId="0" fontId="25" fillId="35" borderId="33" xfId="0" applyFont="1" applyFill="1" applyBorder="1" applyAlignment="1">
      <alignment horizontal="center"/>
    </xf>
    <xf numFmtId="10" fontId="23" fillId="0" borderId="0" xfId="0" applyNumberFormat="1" applyFont="1" applyBorder="1" applyAlignment="1">
      <alignment horizontal="center"/>
    </xf>
    <xf numFmtId="10" fontId="23" fillId="0" borderId="39" xfId="0" applyNumberFormat="1" applyFont="1" applyBorder="1" applyAlignment="1">
      <alignment horizontal="center"/>
    </xf>
    <xf numFmtId="0" fontId="16" fillId="37" borderId="28" xfId="0" applyFont="1" applyFill="1" applyBorder="1" applyAlignment="1">
      <alignment horizontal="center"/>
    </xf>
    <xf numFmtId="0" fontId="16" fillId="37" borderId="29" xfId="0" applyFont="1" applyFill="1" applyBorder="1" applyAlignment="1">
      <alignment horizontal="center"/>
    </xf>
    <xf numFmtId="0" fontId="16" fillId="40" borderId="20" xfId="0" applyFont="1" applyFill="1" applyBorder="1" applyAlignment="1">
      <alignment horizontal="center"/>
    </xf>
    <xf numFmtId="0" fontId="16" fillId="40" borderId="22" xfId="0" applyFont="1" applyFill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24" fillId="35" borderId="35" xfId="0" applyFont="1" applyFill="1" applyBorder="1" applyAlignment="1">
      <alignment horizontal="center"/>
    </xf>
    <xf numFmtId="0" fontId="16" fillId="35" borderId="25" xfId="0" applyFont="1" applyFill="1" applyBorder="1" applyAlignment="1">
      <alignment horizontal="center"/>
    </xf>
    <xf numFmtId="0" fontId="16" fillId="35" borderId="26" xfId="0" applyFont="1" applyFill="1" applyBorder="1" applyAlignment="1">
      <alignment horizontal="center"/>
    </xf>
    <xf numFmtId="0" fontId="16" fillId="35" borderId="27" xfId="0" applyFont="1" applyFill="1" applyBorder="1" applyAlignment="1">
      <alignment horizontal="center"/>
    </xf>
    <xf numFmtId="0" fontId="16" fillId="39" borderId="20" xfId="0" applyFont="1" applyFill="1" applyBorder="1" applyAlignment="1">
      <alignment horizontal="center"/>
    </xf>
    <xf numFmtId="0" fontId="16" fillId="39" borderId="21" xfId="0" applyFont="1" applyFill="1" applyBorder="1" applyAlignment="1">
      <alignment horizontal="center"/>
    </xf>
  </cellXfs>
  <cellStyles count="45">
    <cellStyle name="20 % - Accent1" xfId="22" builtinId="30" customBuiltin="1"/>
    <cellStyle name="20 % - Accent2" xfId="26" builtinId="34" customBuiltin="1"/>
    <cellStyle name="20 % - Accent3" xfId="30" builtinId="38" customBuiltin="1"/>
    <cellStyle name="20 % - Accent4" xfId="34" builtinId="42" customBuiltin="1"/>
    <cellStyle name="20 % - Accent5" xfId="38" builtinId="46" customBuiltin="1"/>
    <cellStyle name="20 % - Accent6" xfId="42" builtinId="50" customBuiltin="1"/>
    <cellStyle name="40 % - Accent1" xfId="23" builtinId="31" customBuiltin="1"/>
    <cellStyle name="40 % - Accent2" xfId="27" builtinId="35" customBuiltin="1"/>
    <cellStyle name="40 % - Accent3" xfId="31" builtinId="39" customBuiltin="1"/>
    <cellStyle name="40 % - Accent4" xfId="35" builtinId="43" customBuiltin="1"/>
    <cellStyle name="40 % - Accent5" xfId="39" builtinId="47" customBuiltin="1"/>
    <cellStyle name="40 % - Accent6" xfId="43" builtinId="51" customBuiltin="1"/>
    <cellStyle name="60 % - Accent1" xfId="24" builtinId="32" customBuiltin="1"/>
    <cellStyle name="60 % - Accent2" xfId="28" builtinId="36" customBuiltin="1"/>
    <cellStyle name="60 % - Accent3" xfId="32" builtinId="40" customBuiltin="1"/>
    <cellStyle name="60 % - Accent4" xfId="36" builtinId="44" customBuiltin="1"/>
    <cellStyle name="60 % - Accent5" xfId="40" builtinId="48" customBuiltin="1"/>
    <cellStyle name="60 % - Accent6" xfId="44" builtinId="52" customBuiltin="1"/>
    <cellStyle name="Accent1" xfId="21" builtinId="29" customBuiltin="1"/>
    <cellStyle name="Accent2" xfId="25" builtinId="33" customBuiltin="1"/>
    <cellStyle name="Accent3" xfId="29" builtinId="37" customBuiltin="1"/>
    <cellStyle name="Accent4" xfId="33" builtinId="41" customBuiltin="1"/>
    <cellStyle name="Accent5" xfId="37" builtinId="45" customBuiltin="1"/>
    <cellStyle name="Accent6" xfId="41" builtinId="49" customBuiltin="1"/>
    <cellStyle name="Avertissement" xfId="17" builtinId="11" customBuiltin="1"/>
    <cellStyle name="Calcul" xfId="14" builtinId="22" customBuiltin="1"/>
    <cellStyle name="Cellule liée" xfId="15" builtinId="24" customBuiltin="1"/>
    <cellStyle name="Entrée" xfId="12" builtinId="20" customBuiltin="1"/>
    <cellStyle name="Insatisfaisant" xfId="10" builtinId="27" customBuiltin="1"/>
    <cellStyle name="Milliers" xfId="1" builtinId="3"/>
    <cellStyle name="Monétaire" xfId="2" builtinId="4"/>
    <cellStyle name="Neutre" xfId="11" builtinId="28" customBuiltin="1"/>
    <cellStyle name="Normal" xfId="0" builtinId="0"/>
    <cellStyle name="Note" xfId="18" builtinId="10" customBuiltin="1"/>
    <cellStyle name="Pourcentage" xfId="3" builtinId="5"/>
    <cellStyle name="Satisfaisant" xfId="9" builtinId="26" customBuiltin="1"/>
    <cellStyle name="Sortie" xfId="13" builtinId="21" customBuiltin="1"/>
    <cellStyle name="Texte explicatif" xfId="19" builtinId="53" customBuiltin="1"/>
    <cellStyle name="Titre" xfId="4" builtinId="15" customBuiltin="1"/>
    <cellStyle name="Titre 1" xfId="5" builtinId="16" customBuiltin="1"/>
    <cellStyle name="Titre 2" xfId="6" builtinId="17" customBuiltin="1"/>
    <cellStyle name="Titre 3" xfId="7" builtinId="18" customBuiltin="1"/>
    <cellStyle name="Titre 4" xfId="8" builtinId="19" customBuiltin="1"/>
    <cellStyle name="Total" xfId="20" builtinId="25" customBuiltin="1"/>
    <cellStyle name="Vérification" xfId="16" builtinId="23" customBuiltin="1"/>
  </cellStyles>
  <dxfs count="49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alignment horizontal="center" vertical="bottom" textRotation="0" wrapText="0" indent="0" justifyLastLine="0" shrinkToFit="0" readingOrder="0"/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border diagonalUp="0" diagonalDown="0">
        <left style="thin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CCECFF"/>
        </patternFill>
      </fill>
    </dxf>
    <dxf>
      <fill>
        <patternFill>
          <bgColor rgb="FF99CCFF"/>
        </patternFill>
      </fill>
    </dxf>
    <dxf>
      <fill>
        <patternFill>
          <bgColor rgb="FF6699FF"/>
        </patternFill>
      </fill>
    </dxf>
    <dxf>
      <fill>
        <patternFill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$-409]* #,##0.00_ ;_-[$$-409]* \-#,##0.00\ ;_-[$$-409]* &quot;-&quot;??_ ;_-@_ "/>
      <border diagonalUp="0" diagonalDown="0">
        <left/>
        <right/>
        <top style="thin">
          <color theme="8"/>
        </top>
        <bottom style="thin">
          <color theme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$-409]* #,##0.00_ ;_-[$$-409]* \-#,##0.00\ ;_-[$$-409]* &quot;-&quot;??_ ;_-@_ "/>
      <border diagonalUp="0" diagonalDown="0">
        <left/>
        <right style="thin">
          <color theme="8"/>
        </right>
        <top style="thin">
          <color theme="8"/>
        </top>
        <bottom style="thin">
          <color theme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$-409]* #,##0.00_ ;_-[$$-409]* \-#,##0.00\ ;_-[$$-409]* &quot;-&quot;??_ ;_-@_ "/>
      <fill>
        <patternFill patternType="none">
          <fgColor indexed="64"/>
          <bgColor indexed="65"/>
        </patternFill>
      </fill>
      <border diagonalUp="0" diagonalDown="0">
        <left/>
        <right style="thin">
          <color theme="8"/>
        </right>
        <top style="thin">
          <color theme="8"/>
        </top>
        <bottom style="thin">
          <color theme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$-409]* #,##0.00_ ;_-[$$-409]* \-#,##0.00\ ;_-[$$-409]* &quot;-&quot;??_ ;_-@_ 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border outline="0">
        <right style="thin">
          <color theme="8"/>
        </right>
        <top style="thin">
          <color theme="8"/>
        </top>
        <bottom style="thin">
          <color theme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$-409]* #,##0.00_ ;_-[$$-409]* \-#,##0.00\ ;_-[$$-409]* &quot;-&quot;??_ ;_-@_ "/>
      <border diagonalUp="0" diagonalDown="0">
        <left/>
        <right style="thin">
          <color theme="8"/>
        </right>
        <top style="thin">
          <color theme="8"/>
        </top>
        <bottom style="thin">
          <color theme="8"/>
        </bottom>
        <vertical/>
        <horizontal/>
      </border>
    </dxf>
    <dxf>
      <numFmt numFmtId="164" formatCode="_-[$$-409]* #,##0.00_ ;_-[$$-409]* \-#,##0.00\ ;_-[$$-409]* &quot;-&quot;??_ ;_-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-[$$-409]* #,##0_ ;_-[$$-409]* \-#,##0\ ;_-[$$-409]* &quot;-&quot;??_ ;_-@_ "/>
      <alignment horizontal="center" vertical="top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6699FF"/>
      <color rgb="FF99CC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Revenue Total energy sector revenue over 4 years 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'Summary Statistics'!$B$3</c:f>
              <c:strCache>
                <c:ptCount val="1"/>
                <c:pt idx="0">
                  <c:v>Mean 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[$$-409]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'Summary Statistics'!$A$4:$A$8</c:f>
              <c:strCache>
                <c:ptCount val="5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 Over 4 years  </c:v>
                </c:pt>
              </c:strCache>
            </c:strRef>
          </c:cat>
          <c:val>
            <c:numRef>
              <c:f>'Summary Statistics'!$B$4:$B$8</c:f>
              <c:numCache>
                <c:formatCode>_-[$$-409]* #\ ##0.00_ ;_-[$$-409]* \-#\ ##0.00\ ;_-[$$-409]* "-"??_ ;_-@_ </c:formatCode>
                <c:ptCount val="5"/>
                <c:pt idx="0">
                  <c:v>43629114322.580643</c:v>
                </c:pt>
                <c:pt idx="1">
                  <c:v>44065932903.225807</c:v>
                </c:pt>
                <c:pt idx="2">
                  <c:v>41027772161.290321</c:v>
                </c:pt>
                <c:pt idx="3">
                  <c:v>27216366677.419353</c:v>
                </c:pt>
                <c:pt idx="4">
                  <c:v>38984796516.129036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DD-4E4C-9C93-4055824D681D}"/>
            </c:ext>
          </c:extLst>
        </c:ser>
        <c:ser>
          <c:idx val="1"/>
          <c:order val="1"/>
          <c:tx>
            <c:strRef>
              <c:f>'Summary Statistics'!$C$3</c:f>
              <c:strCache>
                <c:ptCount val="1"/>
                <c:pt idx="0">
                  <c:v>Mediane 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[$$-409]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'Summary Statistics'!$A$4:$A$8</c:f>
              <c:strCache>
                <c:ptCount val="5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 Over 4 years  </c:v>
                </c:pt>
              </c:strCache>
            </c:strRef>
          </c:cat>
          <c:val>
            <c:numRef>
              <c:f>'Summary Statistics'!$C$4:$C$8</c:f>
              <c:numCache>
                <c:formatCode>_-[$$-409]* #\ ##0.00_ ;_-[$$-409]* \-#\ ##0.00\ ;_-[$$-409]* "-"??_ ;_-@_ </c:formatCode>
                <c:ptCount val="5"/>
                <c:pt idx="0">
                  <c:v>11966000000</c:v>
                </c:pt>
                <c:pt idx="1">
                  <c:v>14487118000</c:v>
                </c:pt>
                <c:pt idx="2">
                  <c:v>12195091000</c:v>
                </c:pt>
                <c:pt idx="3">
                  <c:v>7763206000</c:v>
                </c:pt>
                <c:pt idx="4">
                  <c:v>11777257500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DD-4E4C-9C93-4055824D681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586764960"/>
        <c:axId val="1508210768"/>
      </c:barChart>
      <c:catAx>
        <c:axId val="58676496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08210768"/>
        <c:crosses val="autoZero"/>
        <c:auto val="1"/>
        <c:lblAlgn val="ctr"/>
        <c:lblOffset val="100"/>
        <c:noMultiLvlLbl val="0"/>
      </c:catAx>
      <c:valAx>
        <c:axId val="1508210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Totale</a:t>
                </a:r>
                <a:r>
                  <a:rPr lang="fr-FR" baseline="0"/>
                  <a:t> Revenue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[$$-409]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86764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sectoral distribution of energy GICS Sub Industry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2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8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0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1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2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3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</c:pivotFmts>
    <c:plotArea>
      <c:layout/>
      <c:doughnut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5492-4728-B805-B74EB561C47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5492-4728-B805-B74EB561C47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5492-4728-B805-B74EB561C47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5492-4728-B805-B74EB561C47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5492-4728-B805-B74EB561C47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5"/>
              <c:pt idx="0">
                <c:v>Oil &amp; Gas Exploration &amp; Production</c:v>
              </c:pt>
              <c:pt idx="1">
                <c:v>Oil &amp; Gas Refining &amp; Marketing &amp; Transportation</c:v>
              </c:pt>
              <c:pt idx="2">
                <c:v>Integrated Oil &amp; Gas</c:v>
              </c:pt>
              <c:pt idx="3">
                <c:v>Oil &amp; Gas Equipment &amp; Services</c:v>
              </c:pt>
              <c:pt idx="4">
                <c:v>Oil &amp; Gas Drilling</c:v>
              </c:pt>
            </c:strLit>
          </c:cat>
          <c:val>
            <c:numLit>
              <c:formatCode>General</c:formatCode>
              <c:ptCount val="5"/>
              <c:pt idx="0">
                <c:v>64</c:v>
              </c:pt>
              <c:pt idx="1">
                <c:v>24</c:v>
              </c:pt>
              <c:pt idx="2">
                <c:v>20</c:v>
              </c:pt>
              <c:pt idx="3">
                <c:v>12</c:v>
              </c:pt>
              <c:pt idx="4">
                <c:v>4</c:v>
              </c:pt>
            </c:numLit>
          </c:val>
          <c:extLst>
            <c:ext xmlns:c16="http://schemas.microsoft.com/office/drawing/2014/chart" uri="{C3380CC4-5D6E-409C-BE32-E72D297353CC}">
              <c16:uniqueId val="{0000000A-5492-4728-B805-B74EB561C47D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Operating income/ EBIT over</a:t>
            </a:r>
            <a:r>
              <a:rPr lang="fr-FR" baseline="0"/>
              <a:t> years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'P&amp;L Statement Dashboard'!$E$6:$H$6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'P&amp;L Statement Dashboard'!$E$14:$H$14</c:f>
              <c:numCache>
                <c:formatCode>_("$"* #\ ##0_);_("$"* \(#\ ##0\);_("$"* "-"??_);_(@_)</c:formatCode>
                <c:ptCount val="4"/>
                <c:pt idx="0">
                  <c:v>439361000</c:v>
                </c:pt>
                <c:pt idx="1">
                  <c:v>460071000</c:v>
                </c:pt>
                <c:pt idx="2">
                  <c:v>427145000</c:v>
                </c:pt>
                <c:pt idx="3">
                  <c:v>533482000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87-4F30-8A13-C5E710097F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876732432"/>
        <c:axId val="1024308480"/>
      </c:barChart>
      <c:catAx>
        <c:axId val="8767324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24308480"/>
        <c:crosses val="autoZero"/>
        <c:auto val="1"/>
        <c:lblAlgn val="ctr"/>
        <c:lblOffset val="100"/>
        <c:noMultiLvlLbl val="0"/>
      </c:catAx>
      <c:valAx>
        <c:axId val="1024308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$-409]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76732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117929</xdr:colOff>
      <xdr:row>0</xdr:row>
      <xdr:rowOff>152400</xdr:rowOff>
    </xdr:from>
    <xdr:to>
      <xdr:col>24</xdr:col>
      <xdr:colOff>362858</xdr:colOff>
      <xdr:row>20</xdr:row>
      <xdr:rowOff>36285</xdr:rowOff>
    </xdr:to>
    <xdr:graphicFrame macro="">
      <xdr:nvGraphicFramePr>
        <xdr:cNvPr id="10" name="Graphique 9">
          <a:extLst>
            <a:ext uri="{FF2B5EF4-FFF2-40B4-BE49-F238E27FC236}">
              <a16:creationId xmlns:a16="http://schemas.microsoft.com/office/drawing/2014/main" id="{51EAA6EB-B9DB-4601-9E21-472E0C83E1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496455</xdr:colOff>
      <xdr:row>25</xdr:row>
      <xdr:rowOff>11546</xdr:rowOff>
    </xdr:from>
    <xdr:to>
      <xdr:col>16</xdr:col>
      <xdr:colOff>315769</xdr:colOff>
      <xdr:row>44</xdr:row>
      <xdr:rowOff>38678</xdr:rowOff>
    </xdr:to>
    <xdr:graphicFrame macro="">
      <xdr:nvGraphicFramePr>
        <xdr:cNvPr id="23" name="Graphique 22" descr="Type de graphique : Anneau. Oil &amp; Gas Exploration &amp; Production représente la majorité des « GICS Sub Industry ».&#10;&#10;Description générée automatiquement">
          <a:extLst>
            <a:ext uri="{FF2B5EF4-FFF2-40B4-BE49-F238E27FC236}">
              <a16:creationId xmlns:a16="http://schemas.microsoft.com/office/drawing/2014/main" id="{957B7BDA-2B12-460C-B1A9-AFE03D5674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67263</xdr:colOff>
      <xdr:row>15</xdr:row>
      <xdr:rowOff>92311</xdr:rowOff>
    </xdr:from>
    <xdr:to>
      <xdr:col>7</xdr:col>
      <xdr:colOff>964141</xdr:colOff>
      <xdr:row>30</xdr:row>
      <xdr:rowOff>57386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234C2DF5-FC63-485D-8497-0D9A3B6A35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yra-Louise/Downloads/Nancy%20_projectdata-nyse%20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data-nyse"/>
      <sheetName val="Sheet2"/>
      <sheetName val="Pivote Table for  calculation"/>
      <sheetName val="Data with Formula"/>
      <sheetName val="Summary statistics for IT"/>
      <sheetName val="P&amp;L Statement Dashboard"/>
      <sheetName val="Forecast scenarios"/>
    </sheetNames>
    <sheetDataSet>
      <sheetData sheetId="0"/>
      <sheetData sheetId="1"/>
      <sheetData sheetId="2"/>
      <sheetData sheetId="3">
        <row r="2">
          <cell r="A2" t="str">
            <v>AAL</v>
          </cell>
          <cell r="B2" t="str">
            <v>Year 1</v>
          </cell>
          <cell r="D2">
            <v>24855000000</v>
          </cell>
          <cell r="E2">
            <v>10499000000</v>
          </cell>
          <cell r="F2">
            <v>12977000000</v>
          </cell>
          <cell r="G2" t="str">
            <v xml:space="preserve"> $-   </v>
          </cell>
          <cell r="H2">
            <v>845000000</v>
          </cell>
          <cell r="M2">
            <v>0.57759002212834432</v>
          </cell>
          <cell r="N2">
            <v>2.1484610742305371E-2</v>
          </cell>
        </row>
        <row r="3">
          <cell r="A3" t="str">
            <v>AAL</v>
          </cell>
          <cell r="B3" t="str">
            <v>Year 2</v>
          </cell>
          <cell r="D3">
            <v>26743000000</v>
          </cell>
          <cell r="E3">
            <v>11019000000</v>
          </cell>
          <cell r="F3">
            <v>12913000000</v>
          </cell>
          <cell r="G3" t="str">
            <v xml:space="preserve"> $-   </v>
          </cell>
          <cell r="H3">
            <v>853000000</v>
          </cell>
          <cell r="M3">
            <v>0.58796694462102228</v>
          </cell>
          <cell r="N3">
            <v>7.3215420857794561E-2</v>
          </cell>
        </row>
        <row r="4">
          <cell r="A4" t="str">
            <v>AAL</v>
          </cell>
          <cell r="B4" t="str">
            <v>Year 3</v>
          </cell>
          <cell r="D4">
            <v>42650000000</v>
          </cell>
          <cell r="E4">
            <v>15620000000</v>
          </cell>
          <cell r="F4">
            <v>20686000000</v>
          </cell>
          <cell r="G4" t="str">
            <v xml:space="preserve"> $-   </v>
          </cell>
          <cell r="H4">
            <v>1295000000</v>
          </cell>
          <cell r="M4">
            <v>0.63376318874560378</v>
          </cell>
          <cell r="N4">
            <v>0.11838218053927316</v>
          </cell>
        </row>
        <row r="5">
          <cell r="A5" t="str">
            <v>AAL</v>
          </cell>
          <cell r="B5" t="str">
            <v>Year 4</v>
          </cell>
          <cell r="D5">
            <v>40990000000</v>
          </cell>
          <cell r="E5">
            <v>11096000000</v>
          </cell>
          <cell r="F5">
            <v>21275000000</v>
          </cell>
          <cell r="G5" t="str">
            <v xml:space="preserve"> $-   </v>
          </cell>
          <cell r="H5">
            <v>1364000000</v>
          </cell>
          <cell r="M5">
            <v>0.72929982922664061</v>
          </cell>
          <cell r="N5">
            <v>0.17699438887533545</v>
          </cell>
        </row>
        <row r="6">
          <cell r="A6" t="str">
            <v>AAP</v>
          </cell>
          <cell r="B6" t="str">
            <v>Year 1</v>
          </cell>
          <cell r="D6">
            <v>6205003000</v>
          </cell>
          <cell r="E6">
            <v>3106967000</v>
          </cell>
          <cell r="F6">
            <v>2440721000</v>
          </cell>
          <cell r="G6" t="str">
            <v xml:space="preserve"> $-   </v>
          </cell>
          <cell r="H6" t="str">
            <v xml:space="preserve"> $-   </v>
          </cell>
          <cell r="M6">
            <v>0.49928033878468714</v>
          </cell>
          <cell r="N6">
            <v>0.10593306723622857</v>
          </cell>
        </row>
        <row r="7">
          <cell r="A7" t="str">
            <v>AAP</v>
          </cell>
          <cell r="B7" t="str">
            <v>Year 2</v>
          </cell>
          <cell r="D7">
            <v>6493814000</v>
          </cell>
          <cell r="E7">
            <v>3241668000</v>
          </cell>
          <cell r="F7">
            <v>2591828000</v>
          </cell>
          <cell r="G7" t="str">
            <v xml:space="preserve"> $-   </v>
          </cell>
          <cell r="H7" t="str">
            <v xml:space="preserve"> $-   </v>
          </cell>
          <cell r="M7">
            <v>0.50080676779470434</v>
          </cell>
          <cell r="N7">
            <v>0.10168415664507792</v>
          </cell>
        </row>
        <row r="8">
          <cell r="A8" t="str">
            <v>AAP</v>
          </cell>
          <cell r="B8" t="str">
            <v>Year 3</v>
          </cell>
          <cell r="D8">
            <v>9843861000</v>
          </cell>
          <cell r="E8">
            <v>5390248000</v>
          </cell>
          <cell r="F8">
            <v>3601903000</v>
          </cell>
          <cell r="G8" t="str">
            <v xml:space="preserve"> $-   </v>
          </cell>
          <cell r="H8" t="str">
            <v xml:space="preserve"> $-   </v>
          </cell>
          <cell r="M8">
            <v>0.45242542534885444</v>
          </cell>
          <cell r="N8">
            <v>8.6521944996988481E-2</v>
          </cell>
        </row>
        <row r="9">
          <cell r="A9" t="str">
            <v>AAP</v>
          </cell>
          <cell r="B9" t="str">
            <v>Year 4</v>
          </cell>
          <cell r="D9">
            <v>9737018000</v>
          </cell>
          <cell r="E9">
            <v>5314246000</v>
          </cell>
          <cell r="F9">
            <v>3596992000</v>
          </cell>
          <cell r="G9" t="str">
            <v xml:space="preserve"> $-   </v>
          </cell>
          <cell r="H9" t="str">
            <v xml:space="preserve"> $-   </v>
          </cell>
          <cell r="M9">
            <v>0.45422243237097848</v>
          </cell>
          <cell r="N9">
            <v>8.4808305787254373E-2</v>
          </cell>
        </row>
        <row r="10">
          <cell r="A10" t="str">
            <v>AAPL</v>
          </cell>
          <cell r="B10" t="str">
            <v>Year 1</v>
          </cell>
          <cell r="D10">
            <v>170910000000</v>
          </cell>
          <cell r="E10">
            <v>106606000000</v>
          </cell>
          <cell r="F10">
            <v>10830000000</v>
          </cell>
          <cell r="G10">
            <v>4475000000</v>
          </cell>
          <cell r="H10" t="str">
            <v xml:space="preserve"> $-   </v>
          </cell>
          <cell r="M10">
            <v>0.37624480720847231</v>
          </cell>
          <cell r="N10">
            <v>0.28669475162366159</v>
          </cell>
        </row>
        <row r="11">
          <cell r="A11" t="str">
            <v>AAPL</v>
          </cell>
          <cell r="B11" t="str">
            <v>Year 2</v>
          </cell>
          <cell r="D11">
            <v>182795000000</v>
          </cell>
          <cell r="E11">
            <v>112258000000</v>
          </cell>
          <cell r="F11">
            <v>11993000000</v>
          </cell>
          <cell r="G11">
            <v>6041000000</v>
          </cell>
          <cell r="H11" t="str">
            <v xml:space="preserve"> $-   </v>
          </cell>
          <cell r="M11">
            <v>0.38588035777783858</v>
          </cell>
          <cell r="N11">
            <v>0.28722339232473537</v>
          </cell>
        </row>
        <row r="12">
          <cell r="A12" t="str">
            <v>AAPL</v>
          </cell>
          <cell r="B12" t="str">
            <v>Year 3</v>
          </cell>
          <cell r="D12">
            <v>233715000000</v>
          </cell>
          <cell r="E12">
            <v>140089000000</v>
          </cell>
          <cell r="F12">
            <v>14329000000</v>
          </cell>
          <cell r="G12">
            <v>8067000000</v>
          </cell>
          <cell r="H12" t="str">
            <v xml:space="preserve"> $-   </v>
          </cell>
          <cell r="M12">
            <v>0.40059902017414373</v>
          </cell>
          <cell r="N12">
            <v>0.30477290717326661</v>
          </cell>
        </row>
        <row r="13">
          <cell r="A13" t="str">
            <v>AAPL</v>
          </cell>
          <cell r="B13" t="str">
            <v>Year 4</v>
          </cell>
          <cell r="D13">
            <v>215639000000</v>
          </cell>
          <cell r="E13">
            <v>131376000000</v>
          </cell>
          <cell r="F13">
            <v>14194000000</v>
          </cell>
          <cell r="G13">
            <v>10045000000</v>
          </cell>
          <cell r="H13" t="str">
            <v xml:space="preserve"> $-   </v>
          </cell>
          <cell r="M13">
            <v>0.39075955648097049</v>
          </cell>
          <cell r="N13">
            <v>0.27835410106706115</v>
          </cell>
        </row>
        <row r="14">
          <cell r="A14" t="str">
            <v>ABBV</v>
          </cell>
          <cell r="B14" t="str">
            <v>Year 1</v>
          </cell>
          <cell r="D14">
            <v>18380000000</v>
          </cell>
          <cell r="E14">
            <v>4508000000</v>
          </cell>
          <cell r="F14">
            <v>4989000000</v>
          </cell>
          <cell r="G14">
            <v>2778000000</v>
          </cell>
          <cell r="H14" t="str">
            <v xml:space="preserve"> $-   </v>
          </cell>
          <cell r="M14">
            <v>0.75473340587595206</v>
          </cell>
          <cell r="N14">
            <v>0.33215451577801958</v>
          </cell>
        </row>
        <row r="15">
          <cell r="A15" t="str">
            <v>ABBV</v>
          </cell>
          <cell r="B15" t="str">
            <v>Year 2</v>
          </cell>
          <cell r="D15">
            <v>18790000000</v>
          </cell>
          <cell r="E15">
            <v>4581000000</v>
          </cell>
          <cell r="F15">
            <v>5352000000</v>
          </cell>
          <cell r="G15">
            <v>2855000000</v>
          </cell>
          <cell r="H15" t="str">
            <v xml:space="preserve"> $-   </v>
          </cell>
          <cell r="M15">
            <v>0.75620010643959557</v>
          </cell>
          <cell r="N15">
            <v>0.31942522618414049</v>
          </cell>
        </row>
        <row r="16">
          <cell r="A16" t="str">
            <v>ABBV</v>
          </cell>
          <cell r="B16" t="str">
            <v>Year 3</v>
          </cell>
          <cell r="D16">
            <v>19960000000</v>
          </cell>
          <cell r="E16">
            <v>4426000000</v>
          </cell>
          <cell r="F16">
            <v>8474000000</v>
          </cell>
          <cell r="G16">
            <v>3297000000</v>
          </cell>
          <cell r="H16" t="str">
            <v xml:space="preserve"> $-   </v>
          </cell>
          <cell r="M16">
            <v>0.77825651302605214</v>
          </cell>
          <cell r="N16">
            <v>0.18852705410821644</v>
          </cell>
        </row>
        <row r="17">
          <cell r="A17" t="str">
            <v>ABBV</v>
          </cell>
          <cell r="B17" t="str">
            <v>Year 4</v>
          </cell>
          <cell r="D17">
            <v>22859000000</v>
          </cell>
          <cell r="E17">
            <v>4500000000</v>
          </cell>
          <cell r="F17">
            <v>6387000000</v>
          </cell>
          <cell r="G17">
            <v>4285000000</v>
          </cell>
          <cell r="H17" t="str">
            <v xml:space="preserve"> $-   </v>
          </cell>
          <cell r="M17">
            <v>0.803140994794173</v>
          </cell>
          <cell r="N17">
            <v>0.33627892733715387</v>
          </cell>
        </row>
        <row r="18">
          <cell r="A18" t="str">
            <v>ABC</v>
          </cell>
          <cell r="B18" t="str">
            <v>Year 1</v>
          </cell>
          <cell r="D18">
            <v>87959167000</v>
          </cell>
          <cell r="E18">
            <v>85451348000</v>
          </cell>
          <cell r="F18">
            <v>1447234000</v>
          </cell>
          <cell r="G18" t="str">
            <v xml:space="preserve"> $-   </v>
          </cell>
          <cell r="H18">
            <v>162186000</v>
          </cell>
          <cell r="M18">
            <v>2.8511172689936859E-2</v>
          </cell>
          <cell r="N18">
            <v>1.0213818873477963E-2</v>
          </cell>
        </row>
        <row r="19">
          <cell r="A19" t="str">
            <v>ABC</v>
          </cell>
          <cell r="B19" t="str">
            <v>Year 2</v>
          </cell>
          <cell r="D19">
            <v>119569127000</v>
          </cell>
          <cell r="E19">
            <v>116586761000</v>
          </cell>
          <cell r="F19">
            <v>2011595000</v>
          </cell>
          <cell r="G19" t="str">
            <v xml:space="preserve"> $-   </v>
          </cell>
          <cell r="H19">
            <v>188680000</v>
          </cell>
          <cell r="M19">
            <v>2.4942609140234051E-2</v>
          </cell>
          <cell r="N19">
            <v>6.5409108490020167E-3</v>
          </cell>
        </row>
        <row r="20">
          <cell r="A20" t="str">
            <v>ABC</v>
          </cell>
          <cell r="B20" t="str">
            <v>Year 3</v>
          </cell>
          <cell r="D20">
            <v>135961803000</v>
          </cell>
          <cell r="E20">
            <v>132432490000</v>
          </cell>
          <cell r="F20">
            <v>2858458000</v>
          </cell>
          <cell r="G20" t="str">
            <v xml:space="preserve"> $-   </v>
          </cell>
          <cell r="H20">
            <v>248635000</v>
          </cell>
          <cell r="M20">
            <v>2.5958121487988817E-2</v>
          </cell>
          <cell r="N20">
            <v>3.1054310157978709E-3</v>
          </cell>
        </row>
        <row r="21">
          <cell r="A21" t="str">
            <v>ABC</v>
          </cell>
          <cell r="B21" t="str">
            <v>Year 4</v>
          </cell>
          <cell r="D21">
            <v>146849686000</v>
          </cell>
          <cell r="E21">
            <v>142577080000</v>
          </cell>
          <cell r="F21">
            <v>2382097000</v>
          </cell>
          <cell r="G21" t="str">
            <v xml:space="preserve"> $-   </v>
          </cell>
          <cell r="H21">
            <v>364735000</v>
          </cell>
          <cell r="M21">
            <v>2.9095097962960614E-2</v>
          </cell>
          <cell r="N21">
            <v>1.0390039240533343E-2</v>
          </cell>
        </row>
        <row r="22">
          <cell r="A22" t="str">
            <v>ABT</v>
          </cell>
          <cell r="B22" t="str">
            <v>Year 1</v>
          </cell>
          <cell r="D22">
            <v>19050000000</v>
          </cell>
          <cell r="E22">
            <v>8899000000</v>
          </cell>
          <cell r="F22">
            <v>6735000000</v>
          </cell>
          <cell r="G22">
            <v>1461000000</v>
          </cell>
          <cell r="H22">
            <v>595000000</v>
          </cell>
          <cell r="M22">
            <v>0.53286089238845147</v>
          </cell>
          <cell r="N22">
            <v>7.1391076115485563E-2</v>
          </cell>
        </row>
        <row r="23">
          <cell r="A23" t="str">
            <v>ABT</v>
          </cell>
          <cell r="B23" t="str">
            <v>Year 2</v>
          </cell>
          <cell r="D23">
            <v>19657000000</v>
          </cell>
          <cell r="E23">
            <v>9193000000</v>
          </cell>
          <cell r="F23">
            <v>6372000000</v>
          </cell>
          <cell r="G23">
            <v>1371000000</v>
          </cell>
          <cell r="H23">
            <v>588000000</v>
          </cell>
          <cell r="M23">
            <v>0.53232945006867782</v>
          </cell>
          <cell r="N23">
            <v>0.10851096301571959</v>
          </cell>
        </row>
        <row r="24">
          <cell r="A24" t="str">
            <v>ABT</v>
          </cell>
          <cell r="B24" t="str">
            <v>Year 3</v>
          </cell>
          <cell r="D24">
            <v>20247000000</v>
          </cell>
          <cell r="E24">
            <v>9218000000</v>
          </cell>
          <cell r="F24">
            <v>6530000000</v>
          </cell>
          <cell r="G24">
            <v>1345000000</v>
          </cell>
          <cell r="H24">
            <v>555000000</v>
          </cell>
          <cell r="M24">
            <v>0.54472267496419224</v>
          </cell>
          <cell r="N24">
            <v>0.12836469600434633</v>
          </cell>
        </row>
        <row r="25">
          <cell r="A25" t="str">
            <v>ABT</v>
          </cell>
          <cell r="B25" t="str">
            <v>Year 4</v>
          </cell>
          <cell r="D25">
            <v>20405000000</v>
          </cell>
          <cell r="E25">
            <v>8747000000</v>
          </cell>
          <cell r="F25">
            <v>6785000000</v>
          </cell>
          <cell r="G25">
            <v>1405000000</v>
          </cell>
          <cell r="H25">
            <v>601000000</v>
          </cell>
          <cell r="M25">
            <v>0.57133055623621654</v>
          </cell>
          <cell r="N25">
            <v>0.14050477824062729</v>
          </cell>
        </row>
        <row r="26">
          <cell r="A26" t="str">
            <v>ADBE</v>
          </cell>
          <cell r="B26" t="str">
            <v>Year 1</v>
          </cell>
          <cell r="D26">
            <v>4055240000</v>
          </cell>
          <cell r="E26">
            <v>586557000</v>
          </cell>
          <cell r="F26">
            <v>2140578000</v>
          </cell>
          <cell r="G26">
            <v>826631000</v>
          </cell>
          <cell r="H26">
            <v>52254000</v>
          </cell>
          <cell r="M26">
            <v>0.85535825253252584</v>
          </cell>
          <cell r="N26">
            <v>0.11077519456308381</v>
          </cell>
        </row>
        <row r="27">
          <cell r="A27" t="str">
            <v>ADBE</v>
          </cell>
          <cell r="B27" t="str">
            <v>Year 2</v>
          </cell>
          <cell r="D27">
            <v>4147065000</v>
          </cell>
          <cell r="E27">
            <v>622080000</v>
          </cell>
          <cell r="F27">
            <v>2195640000</v>
          </cell>
          <cell r="G27">
            <v>844353000</v>
          </cell>
          <cell r="H27">
            <v>52424000</v>
          </cell>
          <cell r="M27">
            <v>0.84999511702854913</v>
          </cell>
          <cell r="N27">
            <v>0.10430702195408077</v>
          </cell>
        </row>
        <row r="28">
          <cell r="A28" t="str">
            <v>ADBE</v>
          </cell>
          <cell r="B28" t="str">
            <v>Year 3</v>
          </cell>
          <cell r="D28">
            <v>4795511000</v>
          </cell>
          <cell r="E28">
            <v>744317000</v>
          </cell>
          <cell r="F28">
            <v>2215161000</v>
          </cell>
          <cell r="G28">
            <v>862730000</v>
          </cell>
          <cell r="H28">
            <v>68649000</v>
          </cell>
          <cell r="M28">
            <v>0.84478880352896701</v>
          </cell>
          <cell r="N28">
            <v>0.18864600665080322</v>
          </cell>
        </row>
        <row r="29">
          <cell r="A29" t="str">
            <v>ADBE</v>
          </cell>
          <cell r="B29" t="str">
            <v>Year 4</v>
          </cell>
          <cell r="D29">
            <v>5854430000</v>
          </cell>
          <cell r="E29">
            <v>819908000</v>
          </cell>
          <cell r="F29">
            <v>2487907000</v>
          </cell>
          <cell r="G29">
            <v>975987000</v>
          </cell>
          <cell r="H29">
            <v>78534000</v>
          </cell>
          <cell r="M29">
            <v>0.8599508406454599</v>
          </cell>
          <cell r="N29">
            <v>0.25486580247778179</v>
          </cell>
        </row>
        <row r="30">
          <cell r="A30" t="str">
            <v>ADI</v>
          </cell>
          <cell r="B30" t="str">
            <v>Year 1</v>
          </cell>
          <cell r="D30">
            <v>2633689000</v>
          </cell>
          <cell r="E30">
            <v>941278000</v>
          </cell>
          <cell r="F30">
            <v>396233000</v>
          </cell>
          <cell r="G30">
            <v>513035000</v>
          </cell>
          <cell r="H30">
            <v>220000</v>
          </cell>
          <cell r="M30">
            <v>0.64260092972252991</v>
          </cell>
          <cell r="N30">
            <v>0.29727238105941894</v>
          </cell>
        </row>
        <row r="31">
          <cell r="A31" t="str">
            <v>ADI</v>
          </cell>
          <cell r="B31" t="str">
            <v>Year 2</v>
          </cell>
          <cell r="D31">
            <v>2864773000</v>
          </cell>
          <cell r="E31">
            <v>1034585000</v>
          </cell>
          <cell r="F31">
            <v>454676000</v>
          </cell>
          <cell r="G31">
            <v>559686000</v>
          </cell>
          <cell r="H31">
            <v>26020000</v>
          </cell>
          <cell r="M31">
            <v>0.6388596932462014</v>
          </cell>
          <cell r="N31">
            <v>0.27569584047322421</v>
          </cell>
        </row>
        <row r="32">
          <cell r="A32" t="str">
            <v>ADI</v>
          </cell>
          <cell r="B32" t="str">
            <v>Year 3</v>
          </cell>
          <cell r="D32">
            <v>3435092000</v>
          </cell>
          <cell r="E32">
            <v>1175830000</v>
          </cell>
          <cell r="F32">
            <v>702644000</v>
          </cell>
          <cell r="G32">
            <v>637459000</v>
          </cell>
          <cell r="H32">
            <v>88318000</v>
          </cell>
          <cell r="M32">
            <v>0.65770057978068708</v>
          </cell>
          <cell r="N32">
            <v>0.24186863117494378</v>
          </cell>
        </row>
        <row r="33">
          <cell r="A33" t="str">
            <v>ADI</v>
          </cell>
          <cell r="B33" t="str">
            <v>Year 4</v>
          </cell>
          <cell r="D33">
            <v>3421409000</v>
          </cell>
          <cell r="E33">
            <v>1194236000</v>
          </cell>
          <cell r="F33">
            <v>461438000</v>
          </cell>
          <cell r="G33">
            <v>653816000</v>
          </cell>
          <cell r="H33">
            <v>70123000</v>
          </cell>
          <cell r="M33">
            <v>0.65095199083184729</v>
          </cell>
          <cell r="N33">
            <v>0.30449326578611324</v>
          </cell>
        </row>
        <row r="34">
          <cell r="A34" t="str">
            <v>ADM</v>
          </cell>
          <cell r="B34" t="str">
            <v>Year 1</v>
          </cell>
          <cell r="D34">
            <v>90559000000</v>
          </cell>
          <cell r="E34">
            <v>86936000000</v>
          </cell>
          <cell r="F34">
            <v>1665000000</v>
          </cell>
          <cell r="G34" t="str">
            <v xml:space="preserve"> $-   </v>
          </cell>
          <cell r="H34" t="str">
            <v xml:space="preserve"> $-   </v>
          </cell>
          <cell r="M34">
            <v>4.0007067215848235E-2</v>
          </cell>
          <cell r="N34">
            <v>2.1621263485683367E-2</v>
          </cell>
        </row>
        <row r="35">
          <cell r="A35" t="str">
            <v>ADM</v>
          </cell>
          <cell r="B35" t="str">
            <v>Year 2</v>
          </cell>
          <cell r="D35">
            <v>89804000000</v>
          </cell>
          <cell r="E35">
            <v>85915000000</v>
          </cell>
          <cell r="F35">
            <v>1759000000</v>
          </cell>
          <cell r="G35" t="str">
            <v xml:space="preserve"> $-   </v>
          </cell>
          <cell r="H35" t="str">
            <v xml:space="preserve"> $-   </v>
          </cell>
          <cell r="M35">
            <v>4.330542069395571E-2</v>
          </cell>
          <cell r="N35">
            <v>2.3718319896663845E-2</v>
          </cell>
        </row>
        <row r="36">
          <cell r="A36" t="str">
            <v>ADM</v>
          </cell>
          <cell r="B36" t="str">
            <v>Year 3</v>
          </cell>
          <cell r="D36">
            <v>81201000000</v>
          </cell>
          <cell r="E36">
            <v>76433000000</v>
          </cell>
          <cell r="F36">
            <v>1907000000</v>
          </cell>
          <cell r="G36" t="str">
            <v xml:space="preserve"> $-   </v>
          </cell>
          <cell r="H36" t="str">
            <v xml:space="preserve"> $-   </v>
          </cell>
          <cell r="M36">
            <v>5.8718488688562998E-2</v>
          </cell>
          <cell r="N36">
            <v>3.5233556236992154E-2</v>
          </cell>
        </row>
        <row r="37">
          <cell r="A37" t="str">
            <v>ADM</v>
          </cell>
          <cell r="B37" t="str">
            <v>Year 4</v>
          </cell>
          <cell r="D37">
            <v>67702000000</v>
          </cell>
          <cell r="E37">
            <v>63682000000</v>
          </cell>
          <cell r="F37">
            <v>2010000000</v>
          </cell>
          <cell r="G37" t="str">
            <v xml:space="preserve"> $-   </v>
          </cell>
          <cell r="H37" t="str">
            <v xml:space="preserve"> $-   </v>
          </cell>
          <cell r="M37">
            <v>5.9377861806150456E-2</v>
          </cell>
          <cell r="N37">
            <v>2.9688930903075242E-2</v>
          </cell>
        </row>
        <row r="38">
          <cell r="A38" t="str">
            <v>ADS</v>
          </cell>
          <cell r="B38" t="str">
            <v>Year 1</v>
          </cell>
          <cell r="D38">
            <v>3641390000</v>
          </cell>
          <cell r="E38">
            <v>2392091000</v>
          </cell>
          <cell r="F38">
            <v>108059000</v>
          </cell>
          <cell r="G38" t="str">
            <v xml:space="preserve"> $-   </v>
          </cell>
          <cell r="H38">
            <v>166876000</v>
          </cell>
          <cell r="M38">
            <v>0.34308299852528845</v>
          </cell>
          <cell r="N38">
            <v>0.26758023721710666</v>
          </cell>
        </row>
        <row r="39">
          <cell r="A39" t="str">
            <v>ADS</v>
          </cell>
          <cell r="B39" t="str">
            <v>Year 2</v>
          </cell>
          <cell r="D39">
            <v>4319063000</v>
          </cell>
          <cell r="E39">
            <v>2894917000</v>
          </cell>
          <cell r="F39">
            <v>109115000</v>
          </cell>
          <cell r="G39" t="str">
            <v xml:space="preserve"> $-   </v>
          </cell>
          <cell r="H39">
            <v>216119000</v>
          </cell>
          <cell r="M39">
            <v>0.32973494482483812</v>
          </cell>
          <cell r="N39">
            <v>0.25443296381645741</v>
          </cell>
        </row>
        <row r="40">
          <cell r="A40" t="str">
            <v>ADS</v>
          </cell>
          <cell r="B40" t="str">
            <v>Year 3</v>
          </cell>
          <cell r="D40">
            <v>5302940000</v>
          </cell>
          <cell r="E40">
            <v>3643979000</v>
          </cell>
          <cell r="F40">
            <v>247412000</v>
          </cell>
          <cell r="G40" t="str">
            <v xml:space="preserve"> $-   </v>
          </cell>
          <cell r="H40">
            <v>313082000</v>
          </cell>
          <cell r="M40">
            <v>0.31283797289805282</v>
          </cell>
          <cell r="N40">
            <v>0.20714301877826263</v>
          </cell>
        </row>
        <row r="41">
          <cell r="A41" t="str">
            <v>ADS</v>
          </cell>
          <cell r="B41" t="str">
            <v>Year 4</v>
          </cell>
          <cell r="D41">
            <v>6439746000</v>
          </cell>
          <cell r="E41">
            <v>4482700000</v>
          </cell>
          <cell r="F41">
            <v>203046000</v>
          </cell>
          <cell r="G41" t="str">
            <v xml:space="preserve"> $-   </v>
          </cell>
          <cell r="H41">
            <v>492140000</v>
          </cell>
          <cell r="M41">
            <v>0.30390111659683472</v>
          </cell>
          <cell r="N41">
            <v>0.19594872220115514</v>
          </cell>
        </row>
        <row r="42">
          <cell r="A42" t="str">
            <v>ADSK</v>
          </cell>
          <cell r="B42" t="str">
            <v>Year 1</v>
          </cell>
          <cell r="D42">
            <v>2312200000</v>
          </cell>
          <cell r="E42">
            <v>238500000</v>
          </cell>
          <cell r="F42">
            <v>1081800000</v>
          </cell>
          <cell r="G42">
            <v>600000000</v>
          </cell>
          <cell r="H42">
            <v>42100000</v>
          </cell>
          <cell r="M42">
            <v>0.89685148343568899</v>
          </cell>
          <cell r="N42">
            <v>0.15128449096098953</v>
          </cell>
        </row>
        <row r="43">
          <cell r="A43" t="str">
            <v>ADSK</v>
          </cell>
          <cell r="B43" t="str">
            <v>Year 2</v>
          </cell>
          <cell r="D43">
            <v>2273900000</v>
          </cell>
          <cell r="E43">
            <v>274300000</v>
          </cell>
          <cell r="F43">
            <v>1054400000</v>
          </cell>
          <cell r="G43">
            <v>611100000</v>
          </cell>
          <cell r="H43">
            <v>36500000</v>
          </cell>
          <cell r="M43">
            <v>0.87937024495360394</v>
          </cell>
          <cell r="N43">
            <v>0.1308764677426448</v>
          </cell>
        </row>
        <row r="44">
          <cell r="A44" t="str">
            <v>ADSK</v>
          </cell>
          <cell r="B44" t="str">
            <v>Year 3</v>
          </cell>
          <cell r="D44">
            <v>2512200000</v>
          </cell>
          <cell r="E44">
            <v>342100000</v>
          </cell>
          <cell r="F44">
            <v>1281300000</v>
          </cell>
          <cell r="G44">
            <v>725200000</v>
          </cell>
          <cell r="H44">
            <v>39800000</v>
          </cell>
          <cell r="M44">
            <v>0.86382453626303635</v>
          </cell>
          <cell r="N44">
            <v>4.9279515962104926E-2</v>
          </cell>
        </row>
        <row r="45">
          <cell r="A45" t="str">
            <v>ADSK</v>
          </cell>
          <cell r="B45" t="str">
            <v>Year 4</v>
          </cell>
          <cell r="D45">
            <v>2504100000</v>
          </cell>
          <cell r="E45">
            <v>370700000</v>
          </cell>
          <cell r="F45">
            <v>1308900000</v>
          </cell>
          <cell r="G45">
            <v>790000000</v>
          </cell>
          <cell r="H45">
            <v>33200000</v>
          </cell>
          <cell r="M45">
            <v>0.85196278103909595</v>
          </cell>
          <cell r="N45">
            <v>5.1914859630206457E-4</v>
          </cell>
        </row>
        <row r="46">
          <cell r="A46" t="str">
            <v>AEE</v>
          </cell>
          <cell r="B46" t="str">
            <v>Year 1</v>
          </cell>
          <cell r="D46">
            <v>5781000000</v>
          </cell>
          <cell r="E46">
            <v>3477000000</v>
          </cell>
          <cell r="F46">
            <v>443000000</v>
          </cell>
          <cell r="G46" t="str">
            <v xml:space="preserve"> $-   </v>
          </cell>
          <cell r="H46">
            <v>673000000</v>
          </cell>
          <cell r="M46">
            <v>0.39854696419304614</v>
          </cell>
          <cell r="N46">
            <v>0.20550077841203945</v>
          </cell>
        </row>
        <row r="47">
          <cell r="A47" t="str">
            <v>AEE</v>
          </cell>
          <cell r="B47" t="str">
            <v>Year 2</v>
          </cell>
          <cell r="D47">
            <v>5838000000</v>
          </cell>
          <cell r="E47">
            <v>3490000000</v>
          </cell>
          <cell r="F47">
            <v>458000000</v>
          </cell>
          <cell r="G47" t="str">
            <v xml:space="preserve"> $-   </v>
          </cell>
          <cell r="H47">
            <v>706000000</v>
          </cell>
          <cell r="M47">
            <v>0.40219253168893454</v>
          </cell>
          <cell r="N47">
            <v>0.20280918122644742</v>
          </cell>
        </row>
        <row r="48">
          <cell r="A48" t="str">
            <v>AEE</v>
          </cell>
          <cell r="B48" t="str">
            <v>Year 3</v>
          </cell>
          <cell r="D48">
            <v>6053000000</v>
          </cell>
          <cell r="E48">
            <v>3586000000</v>
          </cell>
          <cell r="F48">
            <v>468000000</v>
          </cell>
          <cell r="G48" t="str">
            <v xml:space="preserve"> $-   </v>
          </cell>
          <cell r="H48">
            <v>745000000</v>
          </cell>
          <cell r="M48">
            <v>0.40756649595242034</v>
          </cell>
          <cell r="N48">
            <v>0.20716999834792665</v>
          </cell>
        </row>
        <row r="49">
          <cell r="A49" t="str">
            <v>AEE</v>
          </cell>
          <cell r="B49" t="str">
            <v>Year 4</v>
          </cell>
          <cell r="D49">
            <v>6098000000</v>
          </cell>
          <cell r="E49">
            <v>3501000000</v>
          </cell>
          <cell r="F49">
            <v>542000000</v>
          </cell>
          <cell r="G49" t="str">
            <v xml:space="preserve"> $-   </v>
          </cell>
          <cell r="H49">
            <v>796000000</v>
          </cell>
          <cell r="M49">
            <v>0.42587733683174811</v>
          </cell>
          <cell r="N49">
            <v>0.20646113479829453</v>
          </cell>
        </row>
        <row r="50">
          <cell r="A50" t="str">
            <v>AEP</v>
          </cell>
          <cell r="B50" t="str">
            <v>Year 1</v>
          </cell>
          <cell r="D50">
            <v>14945000000</v>
          </cell>
          <cell r="E50">
            <v>6395000000</v>
          </cell>
          <cell r="F50">
            <v>3812000000</v>
          </cell>
          <cell r="G50" t="str">
            <v xml:space="preserve"> $-   </v>
          </cell>
          <cell r="H50">
            <v>1782000000</v>
          </cell>
          <cell r="M50">
            <v>0.57209769153563061</v>
          </cell>
          <cell r="N50">
            <v>0.19779190364670457</v>
          </cell>
        </row>
        <row r="51">
          <cell r="A51" t="str">
            <v>AEP</v>
          </cell>
          <cell r="B51" t="str">
            <v>Year 2</v>
          </cell>
          <cell r="D51">
            <v>14813500000</v>
          </cell>
          <cell r="E51">
            <v>6722300000</v>
          </cell>
          <cell r="F51">
            <v>3329800000</v>
          </cell>
          <cell r="G51" t="str">
            <v xml:space="preserve"> $-   </v>
          </cell>
          <cell r="H51">
            <v>1712500000</v>
          </cell>
          <cell r="M51">
            <v>0.54620447564721375</v>
          </cell>
          <cell r="N51">
            <v>0.20581901643770883</v>
          </cell>
        </row>
        <row r="52">
          <cell r="A52" t="str">
            <v>AEP</v>
          </cell>
          <cell r="B52" t="str">
            <v>Year 3</v>
          </cell>
          <cell r="D52">
            <v>16378600000</v>
          </cell>
          <cell r="E52">
            <v>7685700000</v>
          </cell>
          <cell r="F52">
            <v>3667900000</v>
          </cell>
          <cell r="G52" t="str">
            <v xml:space="preserve"> $-   </v>
          </cell>
          <cell r="H52">
            <v>1897600000</v>
          </cell>
          <cell r="M52">
            <v>0.53074743873102714</v>
          </cell>
          <cell r="N52">
            <v>0.19094428095197391</v>
          </cell>
        </row>
        <row r="53">
          <cell r="A53" t="str">
            <v>AEP</v>
          </cell>
          <cell r="B53" t="str">
            <v>Year 4</v>
          </cell>
          <cell r="D53">
            <v>16453200000</v>
          </cell>
          <cell r="E53">
            <v>7433500000</v>
          </cell>
          <cell r="F53">
            <v>3676500000</v>
          </cell>
          <cell r="G53" t="str">
            <v xml:space="preserve"> $-   </v>
          </cell>
          <cell r="H53">
            <v>2009700000</v>
          </cell>
          <cell r="M53">
            <v>0.54820338900639387</v>
          </cell>
          <cell r="N53">
            <v>0.20260496438382808</v>
          </cell>
        </row>
        <row r="54">
          <cell r="A54" t="str">
            <v>AFL</v>
          </cell>
          <cell r="B54" t="str">
            <v>Year 1</v>
          </cell>
          <cell r="D54">
            <v>25364000000</v>
          </cell>
          <cell r="E54">
            <v>17074000000</v>
          </cell>
          <cell r="F54" t="str">
            <v xml:space="preserve"> $-   </v>
          </cell>
          <cell r="G54" t="str">
            <v xml:space="preserve"> $-   </v>
          </cell>
          <cell r="H54">
            <v>3727000000</v>
          </cell>
          <cell r="M54">
            <v>0.32684119224097141</v>
          </cell>
          <cell r="N54">
            <v>0.17990064658571203</v>
          </cell>
        </row>
        <row r="55">
          <cell r="A55" t="str">
            <v>AFL</v>
          </cell>
          <cell r="B55" t="str">
            <v>Year 2</v>
          </cell>
          <cell r="D55">
            <v>23939000000</v>
          </cell>
          <cell r="E55">
            <v>15341000000</v>
          </cell>
          <cell r="F55" t="str">
            <v xml:space="preserve"> $-   </v>
          </cell>
          <cell r="G55" t="str">
            <v xml:space="preserve"> $-   </v>
          </cell>
          <cell r="H55">
            <v>3489000000</v>
          </cell>
          <cell r="M55">
            <v>0.35916287230043031</v>
          </cell>
          <cell r="N55">
            <v>0.21341743598312377</v>
          </cell>
        </row>
        <row r="56">
          <cell r="A56" t="str">
            <v>AFL</v>
          </cell>
          <cell r="B56" t="str">
            <v>Year 3</v>
          </cell>
          <cell r="D56">
            <v>22728000000</v>
          </cell>
          <cell r="E56">
            <v>14373000000</v>
          </cell>
          <cell r="F56" t="str">
            <v xml:space="preserve"> $-   </v>
          </cell>
          <cell r="G56" t="str">
            <v xml:space="preserve"> $-   </v>
          </cell>
          <cell r="H56">
            <v>3547000000</v>
          </cell>
          <cell r="M56">
            <v>0.36760823653643082</v>
          </cell>
          <cell r="N56">
            <v>0.21154523055262231</v>
          </cell>
        </row>
        <row r="57">
          <cell r="A57" t="str">
            <v>AFL</v>
          </cell>
          <cell r="B57" t="str">
            <v>Year 4</v>
          </cell>
          <cell r="D57">
            <v>20872000000</v>
          </cell>
          <cell r="E57">
            <v>13049000000</v>
          </cell>
          <cell r="F57" t="str">
            <v xml:space="preserve"> $-   </v>
          </cell>
          <cell r="G57" t="str">
            <v xml:space="preserve"> $-   </v>
          </cell>
          <cell r="H57">
            <v>3672000000</v>
          </cell>
          <cell r="M57">
            <v>0.3748083556918359</v>
          </cell>
          <cell r="N57">
            <v>0.19887888079724031</v>
          </cell>
        </row>
        <row r="58">
          <cell r="A58" t="str">
            <v>AIG</v>
          </cell>
          <cell r="B58" t="str">
            <v>Year 1</v>
          </cell>
          <cell r="D58">
            <v>71214000000</v>
          </cell>
          <cell r="E58">
            <v>37745000000</v>
          </cell>
          <cell r="F58">
            <v>21491000000</v>
          </cell>
          <cell r="G58" t="str">
            <v xml:space="preserve"> $-   </v>
          </cell>
          <cell r="H58" t="str">
            <v xml:space="preserve"> $-   </v>
          </cell>
          <cell r="M58">
            <v>0.46997781335130728</v>
          </cell>
          <cell r="N58">
            <v>0.16819726458280676</v>
          </cell>
        </row>
        <row r="59">
          <cell r="A59" t="str">
            <v>AIG</v>
          </cell>
          <cell r="B59" t="str">
            <v>Year 2</v>
          </cell>
          <cell r="D59">
            <v>68874000000</v>
          </cell>
          <cell r="E59">
            <v>34660000000</v>
          </cell>
          <cell r="F59">
            <v>22005000000</v>
          </cell>
          <cell r="G59" t="str">
            <v xml:space="preserve"> $-   </v>
          </cell>
          <cell r="H59" t="str">
            <v xml:space="preserve"> $-   </v>
          </cell>
          <cell r="M59">
            <v>0.49676220344397015</v>
          </cell>
          <cell r="N59">
            <v>0.17726573162586753</v>
          </cell>
        </row>
        <row r="60">
          <cell r="A60" t="str">
            <v>AIG</v>
          </cell>
          <cell r="B60" t="str">
            <v>Year 3</v>
          </cell>
          <cell r="D60">
            <v>64406000000</v>
          </cell>
          <cell r="E60">
            <v>33611000000</v>
          </cell>
          <cell r="F60">
            <v>18491000000</v>
          </cell>
          <cell r="G60" t="str">
            <v xml:space="preserve"> $-   </v>
          </cell>
          <cell r="H60" t="str">
            <v xml:space="preserve"> $-   </v>
          </cell>
          <cell r="M60">
            <v>0.47813868273142257</v>
          </cell>
          <cell r="N60">
            <v>0.19103810204018259</v>
          </cell>
        </row>
        <row r="61">
          <cell r="A61" t="str">
            <v>AIG</v>
          </cell>
          <cell r="B61" t="str">
            <v>Year 4</v>
          </cell>
          <cell r="D61">
            <v>58327000000</v>
          </cell>
          <cell r="E61">
            <v>36581000000</v>
          </cell>
          <cell r="F61">
            <v>16417000000</v>
          </cell>
          <cell r="G61" t="str">
            <v xml:space="preserve"> $-   </v>
          </cell>
          <cell r="H61" t="str">
            <v xml:space="preserve"> $-   </v>
          </cell>
          <cell r="M61">
            <v>0.37282905001114408</v>
          </cell>
          <cell r="N61">
            <v>9.1364205256570713E-2</v>
          </cell>
        </row>
        <row r="62">
          <cell r="A62" t="str">
            <v>AIV</v>
          </cell>
          <cell r="B62" t="str">
            <v>Year 1</v>
          </cell>
          <cell r="D62">
            <v>958511000</v>
          </cell>
          <cell r="E62">
            <v>386355000</v>
          </cell>
          <cell r="F62">
            <v>61732000</v>
          </cell>
          <cell r="G62" t="str">
            <v xml:space="preserve"> $-   </v>
          </cell>
          <cell r="H62">
            <v>325173000</v>
          </cell>
          <cell r="M62">
            <v>0.59692168373654553</v>
          </cell>
          <cell r="N62">
            <v>0.19326956080837884</v>
          </cell>
        </row>
        <row r="63">
          <cell r="A63" t="str">
            <v>AIV</v>
          </cell>
          <cell r="B63" t="str">
            <v>Year 2</v>
          </cell>
          <cell r="D63">
            <v>974053000</v>
          </cell>
          <cell r="E63">
            <v>380051000</v>
          </cell>
          <cell r="F63">
            <v>53073000</v>
          </cell>
          <cell r="G63" t="str">
            <v xml:space="preserve"> $-   </v>
          </cell>
          <cell r="H63">
            <v>291910000</v>
          </cell>
          <cell r="M63">
            <v>0.6098251327186508</v>
          </cell>
          <cell r="N63">
            <v>0.25565241316437609</v>
          </cell>
        </row>
        <row r="64">
          <cell r="A64" t="str">
            <v>AIV</v>
          </cell>
          <cell r="B64" t="str">
            <v>Year 3</v>
          </cell>
          <cell r="D64">
            <v>984363000</v>
          </cell>
          <cell r="E64">
            <v>380964000</v>
          </cell>
          <cell r="F64">
            <v>56621000</v>
          </cell>
          <cell r="G64" t="str">
            <v xml:space="preserve"> $-   </v>
          </cell>
          <cell r="H64">
            <v>282608000</v>
          </cell>
          <cell r="M64">
            <v>0.61298423447447736</v>
          </cell>
          <cell r="N64">
            <v>0.2683664461179463</v>
          </cell>
        </row>
        <row r="65">
          <cell r="A65" t="str">
            <v>AIV</v>
          </cell>
          <cell r="B65" t="str">
            <v>Year 4</v>
          </cell>
          <cell r="D65">
            <v>981310000</v>
          </cell>
          <cell r="E65">
            <v>365248000</v>
          </cell>
          <cell r="F65">
            <v>53546000</v>
          </cell>
          <cell r="G65" t="str">
            <v xml:space="preserve"> $-   </v>
          </cell>
          <cell r="H65">
            <v>306301000</v>
          </cell>
          <cell r="M65">
            <v>0.62779549785490829</v>
          </cell>
          <cell r="N65">
            <v>0.26109486298926943</v>
          </cell>
        </row>
        <row r="66">
          <cell r="A66" t="str">
            <v>AIZ</v>
          </cell>
          <cell r="B66" t="str">
            <v>Year 1</v>
          </cell>
          <cell r="D66">
            <v>9047657000</v>
          </cell>
          <cell r="E66">
            <v>6709936000</v>
          </cell>
          <cell r="F66" t="str">
            <v xml:space="preserve"> $-   </v>
          </cell>
          <cell r="G66" t="str">
            <v xml:space="preserve"> $-   </v>
          </cell>
          <cell r="H66">
            <v>1470287000</v>
          </cell>
          <cell r="M66">
            <v>0.25837860564342796</v>
          </cell>
          <cell r="N66">
            <v>9.5873882044821113E-2</v>
          </cell>
        </row>
        <row r="67">
          <cell r="A67" t="str">
            <v>AIZ</v>
          </cell>
          <cell r="B67" t="str">
            <v>Year 2</v>
          </cell>
          <cell r="D67">
            <v>10381653000</v>
          </cell>
          <cell r="E67">
            <v>8093563000</v>
          </cell>
          <cell r="F67" t="str">
            <v xml:space="preserve"> $-   </v>
          </cell>
          <cell r="G67" t="str">
            <v xml:space="preserve"> $-   </v>
          </cell>
          <cell r="H67">
            <v>1485558000</v>
          </cell>
          <cell r="M67">
            <v>0.22039746464267296</v>
          </cell>
          <cell r="N67">
            <v>7.7302911203061792E-2</v>
          </cell>
        </row>
        <row r="68">
          <cell r="A68" t="str">
            <v>AIZ</v>
          </cell>
          <cell r="B68" t="str">
            <v>Year 3</v>
          </cell>
          <cell r="D68">
            <v>10325494000</v>
          </cell>
          <cell r="E68">
            <v>8666624000</v>
          </cell>
          <cell r="F68" t="str">
            <v xml:space="preserve"> $-   </v>
          </cell>
          <cell r="G68" t="str">
            <v xml:space="preserve"> $-   </v>
          </cell>
          <cell r="H68">
            <v>1402573000</v>
          </cell>
          <cell r="M68">
            <v>0.16065768862971597</v>
          </cell>
          <cell r="N68">
            <v>2.4821766396842609E-2</v>
          </cell>
        </row>
        <row r="69">
          <cell r="A69" t="str">
            <v>AIZ</v>
          </cell>
          <cell r="B69" t="str">
            <v>Year 4</v>
          </cell>
          <cell r="D69">
            <v>7531780000</v>
          </cell>
          <cell r="E69">
            <v>5251228000</v>
          </cell>
          <cell r="F69" t="str">
            <v xml:space="preserve"> $-   </v>
          </cell>
          <cell r="G69" t="str">
            <v xml:space="preserve"> $-   </v>
          </cell>
          <cell r="H69">
            <v>1351314000</v>
          </cell>
          <cell r="M69">
            <v>0.30279057540183063</v>
          </cell>
          <cell r="N69">
            <v>0.12337561638815792</v>
          </cell>
        </row>
        <row r="70">
          <cell r="A70" t="str">
            <v>AKAM</v>
          </cell>
          <cell r="B70" t="str">
            <v>Year 1</v>
          </cell>
          <cell r="D70">
            <v>1373947000</v>
          </cell>
          <cell r="E70">
            <v>529900000</v>
          </cell>
          <cell r="F70">
            <v>433448000</v>
          </cell>
          <cell r="G70">
            <v>74744000</v>
          </cell>
          <cell r="H70">
            <v>20962000</v>
          </cell>
          <cell r="M70">
            <v>0.61432282322389442</v>
          </cell>
          <cell r="N70">
            <v>0.2291886077119423</v>
          </cell>
        </row>
        <row r="71">
          <cell r="A71" t="str">
            <v>AKAM</v>
          </cell>
          <cell r="B71" t="str">
            <v>Year 2</v>
          </cell>
          <cell r="D71">
            <v>1577922000</v>
          </cell>
          <cell r="E71">
            <v>511087000</v>
          </cell>
          <cell r="F71">
            <v>535598000</v>
          </cell>
          <cell r="G71">
            <v>93879000</v>
          </cell>
          <cell r="H71">
            <v>21547000</v>
          </cell>
          <cell r="M71">
            <v>0.67610122680335283</v>
          </cell>
          <cell r="N71">
            <v>0.26351809531776604</v>
          </cell>
        </row>
        <row r="72">
          <cell r="A72" t="str">
            <v>AKAM</v>
          </cell>
          <cell r="B72" t="str">
            <v>Year 3</v>
          </cell>
          <cell r="D72">
            <v>1963874000</v>
          </cell>
          <cell r="E72">
            <v>610943000</v>
          </cell>
          <cell r="F72">
            <v>704880000</v>
          </cell>
          <cell r="G72">
            <v>125286000</v>
          </cell>
          <cell r="H72">
            <v>32057000</v>
          </cell>
          <cell r="M72">
            <v>0.68890926810986852</v>
          </cell>
          <cell r="N72">
            <v>0.24986735401558349</v>
          </cell>
        </row>
        <row r="73">
          <cell r="A73" t="str">
            <v>AKAM</v>
          </cell>
          <cell r="B73" t="str">
            <v>Year 4</v>
          </cell>
          <cell r="D73">
            <v>2197448000</v>
          </cell>
          <cell r="E73">
            <v>725620000</v>
          </cell>
          <cell r="F73">
            <v>829253000</v>
          </cell>
          <cell r="G73">
            <v>148591000</v>
          </cell>
          <cell r="H73">
            <v>27067000</v>
          </cell>
          <cell r="M73">
            <v>0.66978968330536148</v>
          </cell>
          <cell r="N73">
            <v>0.21248147851507748</v>
          </cell>
        </row>
        <row r="74">
          <cell r="A74" t="str">
            <v>ALB</v>
          </cell>
          <cell r="B74" t="str">
            <v>Year 1</v>
          </cell>
          <cell r="D74">
            <v>2519154000</v>
          </cell>
          <cell r="E74">
            <v>1620311000</v>
          </cell>
          <cell r="F74">
            <v>308456000</v>
          </cell>
          <cell r="G74">
            <v>78919000</v>
          </cell>
          <cell r="H74" t="str">
            <v xml:space="preserve"> $-   </v>
          </cell>
          <cell r="M74">
            <v>0.35680351419563872</v>
          </cell>
          <cell r="N74">
            <v>0.20303165268975221</v>
          </cell>
        </row>
        <row r="75">
          <cell r="A75" t="str">
            <v>ALB</v>
          </cell>
          <cell r="B75" t="str">
            <v>Year 2</v>
          </cell>
          <cell r="D75">
            <v>2394270000</v>
          </cell>
          <cell r="E75">
            <v>1543799000</v>
          </cell>
          <cell r="F75">
            <v>158189000</v>
          </cell>
          <cell r="G75">
            <v>82246000</v>
          </cell>
          <cell r="H75" t="str">
            <v xml:space="preserve"> $-   </v>
          </cell>
          <cell r="M75">
            <v>0.35521098288831254</v>
          </cell>
          <cell r="N75">
            <v>0.25478997773851736</v>
          </cell>
        </row>
        <row r="76">
          <cell r="A76" t="str">
            <v>ALB</v>
          </cell>
          <cell r="B76" t="str">
            <v>Year 3</v>
          </cell>
          <cell r="D76">
            <v>2445548000</v>
          </cell>
          <cell r="E76">
            <v>1674700000</v>
          </cell>
          <cell r="F76">
            <v>355135000</v>
          </cell>
          <cell r="G76">
            <v>88310000</v>
          </cell>
          <cell r="H76" t="str">
            <v xml:space="preserve"> $-   </v>
          </cell>
          <cell r="M76">
            <v>0.31520460853763654</v>
          </cell>
          <cell r="N76">
            <v>0.13387715146053156</v>
          </cell>
        </row>
        <row r="77">
          <cell r="A77" t="str">
            <v>ALB</v>
          </cell>
          <cell r="B77" t="str">
            <v>Year 4</v>
          </cell>
          <cell r="D77">
            <v>3651335000</v>
          </cell>
          <cell r="E77">
            <v>2454463000</v>
          </cell>
          <cell r="F77">
            <v>512274000</v>
          </cell>
          <cell r="G77">
            <v>102871000</v>
          </cell>
          <cell r="H77" t="str">
            <v xml:space="preserve"> $-   </v>
          </cell>
          <cell r="M77">
            <v>0.32779024658104505</v>
          </cell>
          <cell r="N77">
            <v>0.15931898880820303</v>
          </cell>
        </row>
        <row r="78">
          <cell r="A78" t="str">
            <v>ALK</v>
          </cell>
          <cell r="B78" t="str">
            <v>Year 1</v>
          </cell>
          <cell r="D78">
            <v>4657000000</v>
          </cell>
          <cell r="E78">
            <v>2319000000</v>
          </cell>
          <cell r="F78">
            <v>1542000000</v>
          </cell>
          <cell r="G78" t="str">
            <v xml:space="preserve"> $-   </v>
          </cell>
          <cell r="H78">
            <v>264000000</v>
          </cell>
          <cell r="M78">
            <v>0.50203993987545625</v>
          </cell>
          <cell r="N78">
            <v>0.11423663302555292</v>
          </cell>
        </row>
        <row r="79">
          <cell r="A79" t="str">
            <v>ALK</v>
          </cell>
          <cell r="B79" t="str">
            <v>Year 2</v>
          </cell>
          <cell r="D79">
            <v>5156000000</v>
          </cell>
          <cell r="E79">
            <v>2355000000</v>
          </cell>
          <cell r="F79">
            <v>1693000000</v>
          </cell>
          <cell r="G79" t="str">
            <v xml:space="preserve"> $-   </v>
          </cell>
          <cell r="H79">
            <v>270000000</v>
          </cell>
          <cell r="M79">
            <v>0.54325058184639263</v>
          </cell>
          <cell r="N79">
            <v>0.16252909231962762</v>
          </cell>
        </row>
        <row r="80">
          <cell r="A80" t="str">
            <v>ALK</v>
          </cell>
          <cell r="B80" t="str">
            <v>Year 3</v>
          </cell>
          <cell r="D80">
            <v>5368000000</v>
          </cell>
          <cell r="E80">
            <v>2325000000</v>
          </cell>
          <cell r="F80">
            <v>1817000000</v>
          </cell>
          <cell r="G80" t="str">
            <v xml:space="preserve"> $-   </v>
          </cell>
          <cell r="H80">
            <v>294000000</v>
          </cell>
          <cell r="M80">
            <v>0.56687779433681074</v>
          </cell>
          <cell r="N80">
            <v>0.1736214605067064</v>
          </cell>
        </row>
        <row r="81">
          <cell r="A81" t="str">
            <v>ALK</v>
          </cell>
          <cell r="B81" t="str">
            <v>Year 4</v>
          </cell>
          <cell r="D81">
            <v>5598000000</v>
          </cell>
          <cell r="E81">
            <v>1935000000</v>
          </cell>
          <cell r="F81">
            <v>2013000000</v>
          </cell>
          <cell r="G81" t="str">
            <v xml:space="preserve"> $-   </v>
          </cell>
          <cell r="H81">
            <v>320000000</v>
          </cell>
          <cell r="M81">
            <v>0.65434083601286175</v>
          </cell>
          <cell r="N81">
            <v>0.2375848517327617</v>
          </cell>
        </row>
        <row r="82">
          <cell r="A82" t="str">
            <v>ALL</v>
          </cell>
          <cell r="B82" t="str">
            <v>Year 1</v>
          </cell>
          <cell r="D82">
            <v>33315000000</v>
          </cell>
          <cell r="E82">
            <v>21618000000</v>
          </cell>
          <cell r="F82" t="str">
            <v xml:space="preserve"> $-   </v>
          </cell>
          <cell r="G82" t="str">
            <v xml:space="preserve"> $-   </v>
          </cell>
          <cell r="H82">
            <v>8002000000</v>
          </cell>
          <cell r="M82">
            <v>0.35110310670868983</v>
          </cell>
          <cell r="N82">
            <v>0.11091100105057781</v>
          </cell>
        </row>
        <row r="83">
          <cell r="A83" t="str">
            <v>ALL</v>
          </cell>
          <cell r="B83" t="str">
            <v>Year 2</v>
          </cell>
          <cell r="D83">
            <v>34507000000</v>
          </cell>
          <cell r="E83">
            <v>19828000000</v>
          </cell>
          <cell r="F83">
            <v>1278000000</v>
          </cell>
          <cell r="G83" t="str">
            <v xml:space="preserve"> $-   </v>
          </cell>
          <cell r="H83">
            <v>8389000000</v>
          </cell>
          <cell r="M83">
            <v>0.42539194945952996</v>
          </cell>
          <cell r="N83">
            <v>0.1452458921378271</v>
          </cell>
        </row>
        <row r="84">
          <cell r="A84" t="str">
            <v>ALL</v>
          </cell>
          <cell r="B84" t="str">
            <v>Year 3</v>
          </cell>
          <cell r="D84">
            <v>35239000000</v>
          </cell>
          <cell r="E84">
            <v>21193000000</v>
          </cell>
          <cell r="F84">
            <v>919000000</v>
          </cell>
          <cell r="G84" t="str">
            <v xml:space="preserve"> $-   </v>
          </cell>
          <cell r="H84">
            <v>8476000000</v>
          </cell>
          <cell r="M84">
            <v>0.3985924685717529</v>
          </cell>
          <cell r="N84">
            <v>0.13198444904792986</v>
          </cell>
        </row>
        <row r="85">
          <cell r="A85" t="str">
            <v>ALL</v>
          </cell>
          <cell r="B85" t="str">
            <v>Year 4</v>
          </cell>
          <cell r="D85">
            <v>35653000000</v>
          </cell>
          <cell r="E85">
            <v>22837000000</v>
          </cell>
          <cell r="F85">
            <v>761000000</v>
          </cell>
          <cell r="G85" t="str">
            <v xml:space="preserve"> $-   </v>
          </cell>
          <cell r="H85">
            <v>8445000000</v>
          </cell>
          <cell r="M85">
            <v>0.35946484166830284</v>
          </cell>
          <cell r="N85">
            <v>0.10125375143746669</v>
          </cell>
        </row>
        <row r="86">
          <cell r="A86" t="str">
            <v>ALLE</v>
          </cell>
          <cell r="B86" t="str">
            <v>Year 1</v>
          </cell>
          <cell r="D86">
            <v>2069600000</v>
          </cell>
          <cell r="E86">
            <v>1208100000</v>
          </cell>
          <cell r="F86">
            <v>483100000</v>
          </cell>
          <cell r="G86" t="str">
            <v xml:space="preserve"> $-   </v>
          </cell>
          <cell r="H86" t="str">
            <v xml:space="preserve"> $-   </v>
          </cell>
          <cell r="M86">
            <v>0.41626401236954003</v>
          </cell>
          <cell r="N86">
            <v>0.1828372632392733</v>
          </cell>
        </row>
        <row r="87">
          <cell r="A87" t="str">
            <v>ALLE</v>
          </cell>
          <cell r="B87" t="str">
            <v>Year 2</v>
          </cell>
          <cell r="D87">
            <v>2118300000</v>
          </cell>
          <cell r="E87">
            <v>1264600000</v>
          </cell>
          <cell r="F87">
            <v>527400000</v>
          </cell>
          <cell r="G87" t="str">
            <v xml:space="preserve"> $-   </v>
          </cell>
          <cell r="H87" t="str">
            <v xml:space="preserve"> $-   </v>
          </cell>
          <cell r="M87">
            <v>0.40301184912429777</v>
          </cell>
          <cell r="N87">
            <v>0.15403861587121748</v>
          </cell>
        </row>
        <row r="88">
          <cell r="A88" t="str">
            <v>ALLE</v>
          </cell>
          <cell r="B88" t="str">
            <v>Year 3</v>
          </cell>
          <cell r="D88">
            <v>2068100000</v>
          </cell>
          <cell r="E88">
            <v>1199000000</v>
          </cell>
          <cell r="F88">
            <v>510500000</v>
          </cell>
          <cell r="G88" t="str">
            <v xml:space="preserve"> $-   </v>
          </cell>
          <cell r="H88" t="str">
            <v xml:space="preserve"> $-   </v>
          </cell>
          <cell r="M88">
            <v>0.42024080073497416</v>
          </cell>
          <cell r="N88">
            <v>0.17339587060587011</v>
          </cell>
        </row>
        <row r="89">
          <cell r="A89" t="str">
            <v>ALLE</v>
          </cell>
          <cell r="B89" t="str">
            <v>Year 4</v>
          </cell>
          <cell r="D89">
            <v>2238000000</v>
          </cell>
          <cell r="E89">
            <v>1252700000</v>
          </cell>
          <cell r="F89">
            <v>559800000</v>
          </cell>
          <cell r="G89" t="str">
            <v xml:space="preserve"> $-   </v>
          </cell>
          <cell r="H89" t="str">
            <v xml:space="preserve"> $-   </v>
          </cell>
          <cell r="M89">
            <v>0.4402591599642538</v>
          </cell>
          <cell r="N89">
            <v>0.19012511170688115</v>
          </cell>
        </row>
        <row r="90">
          <cell r="A90" t="str">
            <v>ALXN</v>
          </cell>
          <cell r="B90" t="str">
            <v>Year 1</v>
          </cell>
          <cell r="D90">
            <v>1551346000</v>
          </cell>
          <cell r="E90">
            <v>177556000</v>
          </cell>
          <cell r="F90">
            <v>493726000</v>
          </cell>
          <cell r="G90">
            <v>317093000</v>
          </cell>
          <cell r="H90">
            <v>417000</v>
          </cell>
          <cell r="M90">
            <v>0.88554713132982588</v>
          </cell>
          <cell r="N90">
            <v>0.36262316723670929</v>
          </cell>
        </row>
        <row r="91">
          <cell r="A91" t="str">
            <v>ALXN</v>
          </cell>
          <cell r="B91" t="str">
            <v>Year 2</v>
          </cell>
          <cell r="D91">
            <v>2234000000</v>
          </cell>
          <cell r="E91">
            <v>174000000</v>
          </cell>
          <cell r="F91">
            <v>650000000</v>
          </cell>
          <cell r="G91">
            <v>514000000</v>
          </cell>
          <cell r="H91" t="str">
            <v xml:space="preserve"> $-   </v>
          </cell>
          <cell r="M91">
            <v>0.92211280214861235</v>
          </cell>
          <cell r="N91">
            <v>0.40107430617726053</v>
          </cell>
        </row>
        <row r="92">
          <cell r="A92" t="str">
            <v>ALXN</v>
          </cell>
          <cell r="B92" t="str">
            <v>Year 3</v>
          </cell>
          <cell r="D92">
            <v>2604000000</v>
          </cell>
          <cell r="E92">
            <v>233000000</v>
          </cell>
          <cell r="F92">
            <v>927000000</v>
          </cell>
          <cell r="G92">
            <v>709000000</v>
          </cell>
          <cell r="H92">
            <v>117000000</v>
          </cell>
          <cell r="M92">
            <v>0.91052227342549918</v>
          </cell>
          <cell r="N92">
            <v>0.23732718894009217</v>
          </cell>
        </row>
        <row r="93">
          <cell r="A93" t="str">
            <v>ALXN</v>
          </cell>
          <cell r="B93" t="str">
            <v>Year 4</v>
          </cell>
          <cell r="D93">
            <v>3084000000</v>
          </cell>
          <cell r="E93">
            <v>258000000</v>
          </cell>
          <cell r="F93">
            <v>990000000</v>
          </cell>
          <cell r="G93">
            <v>757000000</v>
          </cell>
          <cell r="H93">
            <v>322000000</v>
          </cell>
          <cell r="M93">
            <v>0.91634241245136183</v>
          </cell>
          <cell r="N93">
            <v>0.2454604409857328</v>
          </cell>
        </row>
        <row r="94">
          <cell r="A94" t="str">
            <v>AMAT</v>
          </cell>
          <cell r="B94" t="str">
            <v>Year 1</v>
          </cell>
          <cell r="D94">
            <v>7509000000</v>
          </cell>
          <cell r="E94">
            <v>4518000000</v>
          </cell>
          <cell r="F94">
            <v>898000000</v>
          </cell>
          <cell r="G94">
            <v>1320000000</v>
          </cell>
          <cell r="H94" t="str">
            <v xml:space="preserve"> $-   </v>
          </cell>
          <cell r="M94">
            <v>0.39832201358369956</v>
          </cell>
          <cell r="N94">
            <v>0.10294313490478094</v>
          </cell>
        </row>
        <row r="95">
          <cell r="A95" t="str">
            <v>AMAT</v>
          </cell>
          <cell r="B95" t="str">
            <v>Year 2</v>
          </cell>
          <cell r="D95">
            <v>9072000000</v>
          </cell>
          <cell r="E95">
            <v>5229000000</v>
          </cell>
          <cell r="F95">
            <v>895000000</v>
          </cell>
          <cell r="G95">
            <v>1428000000</v>
          </cell>
          <cell r="H95" t="str">
            <v xml:space="preserve"> $-   </v>
          </cell>
          <cell r="M95">
            <v>0.42361111111111116</v>
          </cell>
          <cell r="N95">
            <v>0.16754850088183421</v>
          </cell>
        </row>
        <row r="96">
          <cell r="A96" t="str">
            <v>AMAT</v>
          </cell>
          <cell r="B96" t="str">
            <v>Year 3</v>
          </cell>
          <cell r="D96">
            <v>9659000000</v>
          </cell>
          <cell r="E96">
            <v>5707000000</v>
          </cell>
          <cell r="F96">
            <v>808000000</v>
          </cell>
          <cell r="G96">
            <v>1451000000</v>
          </cell>
          <cell r="H96" t="str">
            <v xml:space="preserve"> $-   </v>
          </cell>
          <cell r="M96">
            <v>0.40915208613728127</v>
          </cell>
          <cell r="N96">
            <v>0.17527694378300032</v>
          </cell>
        </row>
        <row r="97">
          <cell r="A97" t="str">
            <v>AMAT</v>
          </cell>
          <cell r="B97" t="str">
            <v>Year 4</v>
          </cell>
          <cell r="D97">
            <v>10825000000</v>
          </cell>
          <cell r="E97">
            <v>6314000000</v>
          </cell>
          <cell r="F97">
            <v>819000000</v>
          </cell>
          <cell r="G97">
            <v>1540000000</v>
          </cell>
          <cell r="H97" t="str">
            <v xml:space="preserve"> $-   </v>
          </cell>
          <cell r="M97">
            <v>0.41672055427251731</v>
          </cell>
          <cell r="N97">
            <v>0.19879907621247114</v>
          </cell>
        </row>
        <row r="98">
          <cell r="A98" t="str">
            <v>AME</v>
          </cell>
          <cell r="B98" t="str">
            <v>Year 1</v>
          </cell>
          <cell r="D98">
            <v>3334213000</v>
          </cell>
          <cell r="E98">
            <v>2154132000</v>
          </cell>
          <cell r="F98">
            <v>380532000</v>
          </cell>
          <cell r="G98" t="str">
            <v xml:space="preserve"> $-   </v>
          </cell>
          <cell r="H98">
            <v>53677000</v>
          </cell>
          <cell r="M98">
            <v>0.35393089763611385</v>
          </cell>
          <cell r="N98">
            <v>0.22370256489312471</v>
          </cell>
        </row>
        <row r="99">
          <cell r="A99" t="str">
            <v>AME</v>
          </cell>
          <cell r="B99" t="str">
            <v>Year 2</v>
          </cell>
          <cell r="D99">
            <v>3594136000</v>
          </cell>
          <cell r="E99">
            <v>2323642000</v>
          </cell>
          <cell r="F99">
            <v>398177000</v>
          </cell>
          <cell r="G99" t="str">
            <v xml:space="preserve"> $-   </v>
          </cell>
          <cell r="H99">
            <v>57238000</v>
          </cell>
          <cell r="M99">
            <v>0.35349079723193555</v>
          </cell>
          <cell r="N99">
            <v>0.22678023313530707</v>
          </cell>
        </row>
        <row r="100">
          <cell r="A100" t="str">
            <v>AME</v>
          </cell>
          <cell r="B100" t="str">
            <v>Year 3</v>
          </cell>
          <cell r="D100">
            <v>4021964000</v>
          </cell>
          <cell r="E100">
            <v>2597017000</v>
          </cell>
          <cell r="F100">
            <v>462637000</v>
          </cell>
          <cell r="G100" t="str">
            <v xml:space="preserve"> $-   </v>
          </cell>
          <cell r="H100">
            <v>63724000</v>
          </cell>
          <cell r="M100">
            <v>0.35429133627252751</v>
          </cell>
          <cell r="N100">
            <v>0.22341970241404449</v>
          </cell>
        </row>
        <row r="101">
          <cell r="A101" t="str">
            <v>AME</v>
          </cell>
          <cell r="B101" t="str">
            <v>Year 4</v>
          </cell>
          <cell r="D101">
            <v>3974295000</v>
          </cell>
          <cell r="E101">
            <v>2549280000</v>
          </cell>
          <cell r="F101">
            <v>448592000</v>
          </cell>
          <cell r="G101" t="str">
            <v xml:space="preserve"> $-   </v>
          </cell>
          <cell r="H101">
            <v>68707000</v>
          </cell>
          <cell r="M101">
            <v>0.35855793291640403</v>
          </cell>
          <cell r="N101">
            <v>0.22839673451517817</v>
          </cell>
        </row>
        <row r="102">
          <cell r="A102" t="str">
            <v>AMGN</v>
          </cell>
          <cell r="B102" t="str">
            <v>Year 1</v>
          </cell>
          <cell r="D102">
            <v>18676000000</v>
          </cell>
          <cell r="E102">
            <v>3346000000</v>
          </cell>
          <cell r="F102">
            <v>5380000000</v>
          </cell>
          <cell r="G102">
            <v>4083000000</v>
          </cell>
          <cell r="H102" t="str">
            <v xml:space="preserve"> $-   </v>
          </cell>
          <cell r="M102">
            <v>0.82083958020989511</v>
          </cell>
          <cell r="N102">
            <v>0.3141464981794817</v>
          </cell>
        </row>
        <row r="103">
          <cell r="A103" t="str">
            <v>AMGN</v>
          </cell>
          <cell r="B103" t="str">
            <v>Year 2</v>
          </cell>
          <cell r="D103">
            <v>20063000000</v>
          </cell>
          <cell r="E103">
            <v>4422000000</v>
          </cell>
          <cell r="F103">
            <v>5153000000</v>
          </cell>
          <cell r="G103">
            <v>4297000000</v>
          </cell>
          <cell r="H103" t="str">
            <v xml:space="preserve"> $-   </v>
          </cell>
          <cell r="M103">
            <v>0.77959427802422376</v>
          </cell>
          <cell r="N103">
            <v>0.30857797936500025</v>
          </cell>
        </row>
        <row r="104">
          <cell r="A104" t="str">
            <v>AMGN</v>
          </cell>
          <cell r="B104" t="str">
            <v>Year 3</v>
          </cell>
          <cell r="D104">
            <v>21662000000</v>
          </cell>
          <cell r="E104">
            <v>4227000000</v>
          </cell>
          <cell r="F104">
            <v>4895000000</v>
          </cell>
          <cell r="G104">
            <v>4070000000</v>
          </cell>
          <cell r="H104" t="str">
            <v xml:space="preserve"> $-   </v>
          </cell>
          <cell r="M104">
            <v>0.80486566337364973</v>
          </cell>
          <cell r="N104">
            <v>0.39100729387868155</v>
          </cell>
        </row>
        <row r="105">
          <cell r="A105" t="str">
            <v>AMGN</v>
          </cell>
          <cell r="B105" t="str">
            <v>Year 4</v>
          </cell>
          <cell r="D105">
            <v>22991000000</v>
          </cell>
          <cell r="E105">
            <v>4162000000</v>
          </cell>
          <cell r="F105">
            <v>5195000000</v>
          </cell>
          <cell r="G105">
            <v>3840000000</v>
          </cell>
          <cell r="H105" t="str">
            <v xml:space="preserve"> $-   </v>
          </cell>
          <cell r="M105">
            <v>0.81897264146840065</v>
          </cell>
          <cell r="N105">
            <v>0.4259927797833935</v>
          </cell>
        </row>
        <row r="106">
          <cell r="A106" t="str">
            <v>AMP</v>
          </cell>
          <cell r="B106" t="str">
            <v>Year 1</v>
          </cell>
          <cell r="D106">
            <v>10259000000</v>
          </cell>
          <cell r="E106">
            <v>1899000000</v>
          </cell>
          <cell r="F106">
            <v>3927000000</v>
          </cell>
          <cell r="G106" t="str">
            <v xml:space="preserve"> $-   </v>
          </cell>
          <cell r="H106">
            <v>2877000000</v>
          </cell>
          <cell r="M106">
            <v>0.8148942392046008</v>
          </cell>
          <cell r="N106">
            <v>0.15167170289501899</v>
          </cell>
        </row>
        <row r="107">
          <cell r="A107" t="str">
            <v>AMP</v>
          </cell>
          <cell r="B107" t="str">
            <v>Year 2</v>
          </cell>
          <cell r="D107">
            <v>11230000000</v>
          </cell>
          <cell r="E107">
            <v>1954000000</v>
          </cell>
          <cell r="F107">
            <v>3862000000</v>
          </cell>
          <cell r="G107" t="str">
            <v xml:space="preserve"> $-   </v>
          </cell>
          <cell r="H107">
            <v>3132000000</v>
          </cell>
          <cell r="M107">
            <v>0.8260017809439002</v>
          </cell>
          <cell r="N107">
            <v>0.20320569902048086</v>
          </cell>
        </row>
        <row r="108">
          <cell r="A108" t="str">
            <v>AMP</v>
          </cell>
          <cell r="B108" t="str">
            <v>Year 3</v>
          </cell>
          <cell r="D108">
            <v>12296000000</v>
          </cell>
          <cell r="E108">
            <v>1982000000</v>
          </cell>
          <cell r="F108">
            <v>3808000000</v>
          </cell>
          <cell r="G108" t="str">
            <v xml:space="preserve"> $-   </v>
          </cell>
          <cell r="H108">
            <v>3603000000</v>
          </cell>
          <cell r="M108">
            <v>0.83880936890045543</v>
          </cell>
          <cell r="N108">
            <v>0.23609303838646714</v>
          </cell>
        </row>
        <row r="109">
          <cell r="A109" t="str">
            <v>AMP</v>
          </cell>
          <cell r="B109" t="str">
            <v>Year 4</v>
          </cell>
          <cell r="D109">
            <v>12200000000</v>
          </cell>
          <cell r="E109">
            <v>2261000000</v>
          </cell>
          <cell r="F109">
            <v>3750000000</v>
          </cell>
          <cell r="G109" t="str">
            <v xml:space="preserve"> $-   </v>
          </cell>
          <cell r="H109">
            <v>3630000000</v>
          </cell>
          <cell r="M109">
            <v>0.814672131147541</v>
          </cell>
          <cell r="N109">
            <v>0.20975409836065573</v>
          </cell>
        </row>
        <row r="110">
          <cell r="A110" t="str">
            <v>AMT</v>
          </cell>
          <cell r="B110" t="str">
            <v>Year 1</v>
          </cell>
          <cell r="D110">
            <v>2875960000</v>
          </cell>
          <cell r="E110">
            <v>722479000</v>
          </cell>
          <cell r="F110">
            <v>389486000</v>
          </cell>
          <cell r="G110" t="str">
            <v xml:space="preserve"> $-   </v>
          </cell>
          <cell r="H110">
            <v>644276000</v>
          </cell>
          <cell r="M110">
            <v>0.74878683987259909</v>
          </cell>
          <cell r="N110">
            <v>0.38933747340018637</v>
          </cell>
        </row>
        <row r="111">
          <cell r="A111" t="str">
            <v>AMT</v>
          </cell>
          <cell r="B111" t="str">
            <v>Year 2</v>
          </cell>
          <cell r="D111">
            <v>3361407000</v>
          </cell>
          <cell r="E111">
            <v>859873000</v>
          </cell>
          <cell r="F111">
            <v>487084000</v>
          </cell>
          <cell r="G111" t="str">
            <v xml:space="preserve"> $-   </v>
          </cell>
          <cell r="H111">
            <v>800145000</v>
          </cell>
          <cell r="M111">
            <v>0.74419253604219904</v>
          </cell>
          <cell r="N111">
            <v>0.36124902459000058</v>
          </cell>
        </row>
        <row r="112">
          <cell r="A112" t="str">
            <v>AMT</v>
          </cell>
          <cell r="B112" t="str">
            <v>Year 3</v>
          </cell>
          <cell r="D112">
            <v>4100048000</v>
          </cell>
          <cell r="E112">
            <v>1094265000</v>
          </cell>
          <cell r="F112">
            <v>515059000</v>
          </cell>
          <cell r="G112" t="str">
            <v xml:space="preserve"> $-   </v>
          </cell>
          <cell r="H112">
            <v>1003802000</v>
          </cell>
          <cell r="M112">
            <v>0.73310922213593599</v>
          </cell>
          <cell r="N112">
            <v>0.36265965666743416</v>
          </cell>
        </row>
        <row r="113">
          <cell r="A113" t="str">
            <v>AMT</v>
          </cell>
          <cell r="B113" t="str">
            <v>Year 4</v>
          </cell>
          <cell r="D113">
            <v>4771516000</v>
          </cell>
          <cell r="E113">
            <v>1308868000</v>
          </cell>
          <cell r="F113">
            <v>564531000</v>
          </cell>
          <cell r="G113" t="str">
            <v xml:space="preserve"> $-   </v>
          </cell>
          <cell r="H113">
            <v>1285328000</v>
          </cell>
          <cell r="M113">
            <v>0.72569137355926294</v>
          </cell>
          <cell r="N113">
            <v>0.33800347730155361</v>
          </cell>
        </row>
        <row r="114">
          <cell r="A114" t="str">
            <v>AMZN</v>
          </cell>
          <cell r="B114" t="str">
            <v>Year 1</v>
          </cell>
          <cell r="D114">
            <v>74452000000</v>
          </cell>
          <cell r="E114">
            <v>54181000000</v>
          </cell>
          <cell r="F114">
            <v>19526000000</v>
          </cell>
          <cell r="G114" t="str">
            <v xml:space="preserve"> $-   </v>
          </cell>
          <cell r="H114" t="str">
            <v xml:space="preserve"> $-   </v>
          </cell>
          <cell r="M114">
            <v>0.27226938161500025</v>
          </cell>
          <cell r="N114">
            <v>1.0006447106860796E-2</v>
          </cell>
        </row>
        <row r="115">
          <cell r="A115" t="str">
            <v>AMZN</v>
          </cell>
          <cell r="B115" t="str">
            <v>Year 2</v>
          </cell>
          <cell r="D115">
            <v>88988000000</v>
          </cell>
          <cell r="E115">
            <v>62752000000</v>
          </cell>
          <cell r="F115">
            <v>26058000000</v>
          </cell>
          <cell r="G115" t="str">
            <v xml:space="preserve"> $-   </v>
          </cell>
          <cell r="H115" t="str">
            <v xml:space="preserve"> $-   </v>
          </cell>
          <cell r="M115">
            <v>0.29482626871038786</v>
          </cell>
          <cell r="N115">
            <v>2.000269699285297E-3</v>
          </cell>
        </row>
        <row r="116">
          <cell r="A116" t="str">
            <v>AMZN</v>
          </cell>
          <cell r="B116" t="str">
            <v>Year 3</v>
          </cell>
          <cell r="D116">
            <v>107006000000</v>
          </cell>
          <cell r="E116">
            <v>71651000000</v>
          </cell>
          <cell r="F116">
            <v>33122000000</v>
          </cell>
          <cell r="G116" t="str">
            <v xml:space="preserve"> $-   </v>
          </cell>
          <cell r="H116" t="str">
            <v xml:space="preserve"> $-   </v>
          </cell>
          <cell r="M116">
            <v>0.33040203353083009</v>
          </cell>
          <cell r="N116">
            <v>2.0867988710913405E-2</v>
          </cell>
        </row>
        <row r="117">
          <cell r="A117" t="str">
            <v>AMZN</v>
          </cell>
          <cell r="B117" t="str">
            <v>Year 4</v>
          </cell>
          <cell r="D117">
            <v>135987000000</v>
          </cell>
          <cell r="E117">
            <v>88265000000</v>
          </cell>
          <cell r="F117">
            <v>43536000000</v>
          </cell>
          <cell r="G117" t="str">
            <v xml:space="preserve"> $-   </v>
          </cell>
          <cell r="H117" t="str">
            <v xml:space="preserve"> $-   </v>
          </cell>
          <cell r="M117">
            <v>0.35093060366064399</v>
          </cell>
          <cell r="N117">
            <v>3.0782354195621642E-2</v>
          </cell>
        </row>
        <row r="118">
          <cell r="A118" t="str">
            <v>AN</v>
          </cell>
          <cell r="B118" t="str">
            <v>Year 1</v>
          </cell>
          <cell r="D118">
            <v>17517600000</v>
          </cell>
          <cell r="E118">
            <v>14757700000</v>
          </cell>
          <cell r="F118">
            <v>1924300000</v>
          </cell>
          <cell r="G118" t="str">
            <v xml:space="preserve"> $-   </v>
          </cell>
          <cell r="H118">
            <v>95300000</v>
          </cell>
          <cell r="M118">
            <v>0.15755012102114441</v>
          </cell>
          <cell r="N118">
            <v>4.2260355299812757E-2</v>
          </cell>
        </row>
        <row r="119">
          <cell r="A119" t="str">
            <v>AN</v>
          </cell>
          <cell r="B119" t="str">
            <v>Year 2</v>
          </cell>
          <cell r="D119">
            <v>19108800000</v>
          </cell>
          <cell r="E119">
            <v>16120100000</v>
          </cell>
          <cell r="F119">
            <v>2061000000</v>
          </cell>
          <cell r="G119" t="str">
            <v xml:space="preserve"> $-   </v>
          </cell>
          <cell r="H119">
            <v>106900000</v>
          </cell>
          <cell r="M119">
            <v>0.15640437913422089</v>
          </cell>
          <cell r="N119">
            <v>4.2954031650339113E-2</v>
          </cell>
        </row>
        <row r="120">
          <cell r="A120" t="str">
            <v>AN</v>
          </cell>
          <cell r="B120" t="str">
            <v>Year 3</v>
          </cell>
          <cell r="D120">
            <v>20862000000</v>
          </cell>
          <cell r="E120">
            <v>17600500000</v>
          </cell>
          <cell r="F120">
            <v>2245600000</v>
          </cell>
          <cell r="G120" t="str">
            <v xml:space="preserve"> $-   </v>
          </cell>
          <cell r="H120">
            <v>127400000</v>
          </cell>
          <cell r="M120">
            <v>0.15633688045249738</v>
          </cell>
          <cell r="N120">
            <v>4.2589396989742116E-2</v>
          </cell>
        </row>
        <row r="121">
          <cell r="A121" t="str">
            <v>AN</v>
          </cell>
          <cell r="B121" t="str">
            <v>Year 4</v>
          </cell>
          <cell r="D121">
            <v>21609000000</v>
          </cell>
          <cell r="E121">
            <v>18295800000</v>
          </cell>
          <cell r="F121">
            <v>2280300000</v>
          </cell>
          <cell r="G121" t="str">
            <v xml:space="preserve"> $-   </v>
          </cell>
          <cell r="H121">
            <v>143400000</v>
          </cell>
          <cell r="M121">
            <v>0.15332500347077604</v>
          </cell>
          <cell r="N121">
            <v>4.1163404137165072E-2</v>
          </cell>
        </row>
        <row r="122">
          <cell r="A122" t="str">
            <v>ANTM</v>
          </cell>
          <cell r="B122" t="str">
            <v>Year 1</v>
          </cell>
          <cell r="D122">
            <v>61497200000</v>
          </cell>
          <cell r="E122">
            <v>48213600000</v>
          </cell>
          <cell r="F122">
            <v>8680500000</v>
          </cell>
          <cell r="G122" t="str">
            <v xml:space="preserve"> $-   </v>
          </cell>
          <cell r="H122">
            <v>233000000</v>
          </cell>
          <cell r="M122">
            <v>0.21600333023292118</v>
          </cell>
          <cell r="N122">
            <v>7.1061771918071073E-2</v>
          </cell>
        </row>
        <row r="123">
          <cell r="A123" t="str">
            <v>ANTM</v>
          </cell>
          <cell r="B123" t="str">
            <v>Year 2</v>
          </cell>
          <cell r="D123">
            <v>71023500000</v>
          </cell>
          <cell r="E123">
            <v>56237100000</v>
          </cell>
          <cell r="F123">
            <v>9952900000</v>
          </cell>
          <cell r="G123" t="str">
            <v xml:space="preserve"> $-   </v>
          </cell>
          <cell r="H123">
            <v>245300000</v>
          </cell>
          <cell r="M123">
            <v>0.20819024689011378</v>
          </cell>
          <cell r="N123">
            <v>6.4601153139453846E-2</v>
          </cell>
        </row>
        <row r="124">
          <cell r="A124" t="str">
            <v>ANTM</v>
          </cell>
          <cell r="B124" t="str">
            <v>Year 3</v>
          </cell>
          <cell r="D124">
            <v>73874100000</v>
          </cell>
          <cell r="E124">
            <v>56854900000</v>
          </cell>
          <cell r="F124">
            <v>11748400000</v>
          </cell>
          <cell r="G124" t="str">
            <v xml:space="preserve"> $-   </v>
          </cell>
          <cell r="H124">
            <v>220900000</v>
          </cell>
          <cell r="M124">
            <v>0.23038114846746016</v>
          </cell>
          <cell r="N124">
            <v>6.8358193196262296E-2</v>
          </cell>
        </row>
        <row r="125">
          <cell r="A125" t="str">
            <v>ANTM</v>
          </cell>
          <cell r="B125" t="str">
            <v>Year 4</v>
          </cell>
          <cell r="D125">
            <v>79156500000</v>
          </cell>
          <cell r="E125">
            <v>61116900000</v>
          </cell>
          <cell r="F125">
            <v>12534800000</v>
          </cell>
          <cell r="G125" t="str">
            <v xml:space="preserve"> $-   </v>
          </cell>
          <cell r="H125">
            <v>230100000</v>
          </cell>
          <cell r="M125">
            <v>0.22789789846696107</v>
          </cell>
          <cell r="N125">
            <v>6.6636346983507358E-2</v>
          </cell>
        </row>
        <row r="126">
          <cell r="A126" t="str">
            <v>APA</v>
          </cell>
          <cell r="B126" t="str">
            <v>Year 1</v>
          </cell>
          <cell r="D126">
            <v>16428000000</v>
          </cell>
          <cell r="E126">
            <v>3079000000</v>
          </cell>
          <cell r="F126">
            <v>1333000000</v>
          </cell>
          <cell r="G126" t="str">
            <v xml:space="preserve"> $-   </v>
          </cell>
          <cell r="H126">
            <v>6881000000</v>
          </cell>
          <cell r="M126">
            <v>0.81257608960311667</v>
          </cell>
          <cell r="N126">
            <v>0.31257608960311661</v>
          </cell>
        </row>
        <row r="127">
          <cell r="A127" t="str">
            <v>APA</v>
          </cell>
          <cell r="B127" t="str">
            <v>Year 2</v>
          </cell>
          <cell r="D127">
            <v>14771000000</v>
          </cell>
          <cell r="E127">
            <v>2938000000</v>
          </cell>
          <cell r="F127">
            <v>1286000000</v>
          </cell>
          <cell r="G127" t="str">
            <v xml:space="preserve"> $-   </v>
          </cell>
          <cell r="H127">
            <v>5866000000</v>
          </cell>
          <cell r="M127">
            <v>0.80109674361925398</v>
          </cell>
          <cell r="N127">
            <v>0.31690474578566108</v>
          </cell>
        </row>
        <row r="128">
          <cell r="A128" t="str">
            <v>APA</v>
          </cell>
          <cell r="B128" t="str">
            <v>Year 3</v>
          </cell>
          <cell r="D128">
            <v>12691000000</v>
          </cell>
          <cell r="E128">
            <v>2511000000</v>
          </cell>
          <cell r="F128">
            <v>1095000000</v>
          </cell>
          <cell r="G128" t="str">
            <v xml:space="preserve"> $-   </v>
          </cell>
          <cell r="H128">
            <v>9720000000</v>
          </cell>
          <cell r="M128">
            <v>0.80214325112284302</v>
          </cell>
          <cell r="N128">
            <v>-5.0035458198723508E-2</v>
          </cell>
        </row>
        <row r="129">
          <cell r="A129" t="str">
            <v>APA</v>
          </cell>
          <cell r="B129" t="str">
            <v>Year 4</v>
          </cell>
          <cell r="D129">
            <v>6383000000</v>
          </cell>
          <cell r="E129">
            <v>2065000000</v>
          </cell>
          <cell r="F129">
            <v>791000000</v>
          </cell>
          <cell r="G129" t="str">
            <v xml:space="preserve"> $-   </v>
          </cell>
          <cell r="H129">
            <v>29372000000</v>
          </cell>
          <cell r="M129">
            <v>0.67648441171862761</v>
          </cell>
          <cell r="N129">
            <v>-4.0490365032116555</v>
          </cell>
        </row>
        <row r="130">
          <cell r="A130" t="str">
            <v>APC</v>
          </cell>
          <cell r="B130" t="str">
            <v>Year 1</v>
          </cell>
          <cell r="D130">
            <v>14581000000</v>
          </cell>
          <cell r="E130">
            <v>2942000000</v>
          </cell>
          <cell r="F130">
            <v>2256000000</v>
          </cell>
          <cell r="G130" t="str">
            <v xml:space="preserve"> $-   </v>
          </cell>
          <cell r="H130">
            <v>3927000000</v>
          </cell>
          <cell r="M130">
            <v>0.79823057403470266</v>
          </cell>
          <cell r="N130">
            <v>0.37418558397915097</v>
          </cell>
        </row>
        <row r="131">
          <cell r="A131" t="str">
            <v>APC</v>
          </cell>
          <cell r="B131" t="str">
            <v>Year 2</v>
          </cell>
          <cell r="D131">
            <v>18470000000</v>
          </cell>
          <cell r="E131">
            <v>3317000000</v>
          </cell>
          <cell r="F131">
            <v>2725000000</v>
          </cell>
          <cell r="G131" t="str">
            <v xml:space="preserve"> $-   </v>
          </cell>
          <cell r="H131">
            <v>4550000000</v>
          </cell>
          <cell r="M131">
            <v>0.8204114780725501</v>
          </cell>
          <cell r="N131">
            <v>0.42652950730914996</v>
          </cell>
        </row>
        <row r="132">
          <cell r="A132" t="str">
            <v>APC</v>
          </cell>
          <cell r="B132" t="str">
            <v>Year 3</v>
          </cell>
          <cell r="D132">
            <v>8698000000</v>
          </cell>
          <cell r="E132">
            <v>3185000000</v>
          </cell>
          <cell r="F132">
            <v>2000000000</v>
          </cell>
          <cell r="G132" t="str">
            <v xml:space="preserve"> $-   </v>
          </cell>
          <cell r="H132">
            <v>4603000000</v>
          </cell>
          <cell r="M132">
            <v>0.63382386755575992</v>
          </cell>
          <cell r="N132">
            <v>-0.1253161646355484</v>
          </cell>
        </row>
        <row r="133">
          <cell r="A133" t="str">
            <v>APC</v>
          </cell>
          <cell r="B133" t="str">
            <v>Year 4</v>
          </cell>
          <cell r="D133">
            <v>7869000000</v>
          </cell>
          <cell r="E133">
            <v>2900000000</v>
          </cell>
          <cell r="F133">
            <v>2094000000</v>
          </cell>
          <cell r="G133" t="str">
            <v xml:space="preserve"> $-   </v>
          </cell>
          <cell r="H133">
            <v>4301000000</v>
          </cell>
          <cell r="M133">
            <v>0.6314652433600203</v>
          </cell>
          <cell r="N133">
            <v>-0.18121743550641758</v>
          </cell>
        </row>
        <row r="134">
          <cell r="A134" t="str">
            <v>APD</v>
          </cell>
          <cell r="B134" t="str">
            <v>Year 1</v>
          </cell>
          <cell r="D134">
            <v>10180400000</v>
          </cell>
          <cell r="E134">
            <v>7472100000</v>
          </cell>
          <cell r="F134">
            <v>1018600000</v>
          </cell>
          <cell r="G134">
            <v>133700000</v>
          </cell>
          <cell r="H134" t="str">
            <v xml:space="preserve"> $-   </v>
          </cell>
          <cell r="M134">
            <v>0.26603080429059767</v>
          </cell>
          <cell r="N134">
            <v>0.152842717378492</v>
          </cell>
        </row>
        <row r="135">
          <cell r="A135" t="str">
            <v>APD</v>
          </cell>
          <cell r="B135" t="str">
            <v>Year 2</v>
          </cell>
          <cell r="D135">
            <v>10439000000</v>
          </cell>
          <cell r="E135">
            <v>7629900000</v>
          </cell>
          <cell r="F135">
            <v>1007400000</v>
          </cell>
          <cell r="G135">
            <v>139800000</v>
          </cell>
          <cell r="H135" t="str">
            <v xml:space="preserve"> $-   </v>
          </cell>
          <cell r="M135">
            <v>0.26909665676788963</v>
          </cell>
          <cell r="N135">
            <v>0.15920107289970303</v>
          </cell>
        </row>
        <row r="136">
          <cell r="A136" t="str">
            <v>APD</v>
          </cell>
          <cell r="B136" t="str">
            <v>Year 3</v>
          </cell>
          <cell r="D136">
            <v>9894900000</v>
          </cell>
          <cell r="E136">
            <v>6939000000</v>
          </cell>
          <cell r="F136">
            <v>895300000</v>
          </cell>
          <cell r="G136">
            <v>137100000</v>
          </cell>
          <cell r="H136" t="str">
            <v xml:space="preserve"> $-   </v>
          </cell>
          <cell r="M136">
            <v>0.29872964860685813</v>
          </cell>
          <cell r="N136">
            <v>0.19439307117808163</v>
          </cell>
        </row>
        <row r="137">
          <cell r="A137" t="str">
            <v>APD</v>
          </cell>
          <cell r="B137" t="str">
            <v>Year 4</v>
          </cell>
          <cell r="D137">
            <v>9524400000</v>
          </cell>
          <cell r="E137">
            <v>6402700000</v>
          </cell>
          <cell r="F137">
            <v>797600000</v>
          </cell>
          <cell r="G137">
            <v>132000000</v>
          </cell>
          <cell r="H137" t="str">
            <v xml:space="preserve"> $-   </v>
          </cell>
          <cell r="M137">
            <v>0.32775817899290249</v>
          </cell>
          <cell r="N137">
            <v>0.23015623031372054</v>
          </cell>
        </row>
        <row r="138">
          <cell r="A138" t="str">
            <v>APH</v>
          </cell>
          <cell r="B138" t="str">
            <v>Year 1</v>
          </cell>
          <cell r="D138">
            <v>4292100000</v>
          </cell>
          <cell r="E138">
            <v>2948900000</v>
          </cell>
          <cell r="F138">
            <v>512900000</v>
          </cell>
          <cell r="G138" t="str">
            <v xml:space="preserve"> $-   </v>
          </cell>
          <cell r="H138" t="str">
            <v xml:space="preserve"> $-   </v>
          </cell>
          <cell r="M138">
            <v>0.31294704224039516</v>
          </cell>
          <cell r="N138">
            <v>0.19344842850818947</v>
          </cell>
        </row>
        <row r="139">
          <cell r="A139" t="str">
            <v>APH</v>
          </cell>
          <cell r="B139" t="str">
            <v>Year 2</v>
          </cell>
          <cell r="D139">
            <v>4614700000</v>
          </cell>
          <cell r="E139">
            <v>3163900000</v>
          </cell>
          <cell r="F139">
            <v>548000000</v>
          </cell>
          <cell r="G139" t="str">
            <v xml:space="preserve"> $-   </v>
          </cell>
          <cell r="H139" t="str">
            <v xml:space="preserve"> $-   </v>
          </cell>
          <cell r="M139">
            <v>0.31438663401737921</v>
          </cell>
          <cell r="N139">
            <v>0.19563568596008407</v>
          </cell>
        </row>
        <row r="140">
          <cell r="A140" t="str">
            <v>APH</v>
          </cell>
          <cell r="B140" t="str">
            <v>Year 3</v>
          </cell>
          <cell r="D140">
            <v>5345500000</v>
          </cell>
          <cell r="E140">
            <v>3651700000</v>
          </cell>
          <cell r="F140">
            <v>645100000</v>
          </cell>
          <cell r="G140" t="str">
            <v xml:space="preserve"> $-   </v>
          </cell>
          <cell r="H140" t="str">
            <v xml:space="preserve"> $-   </v>
          </cell>
          <cell r="M140">
            <v>0.31686465251145823</v>
          </cell>
          <cell r="N140">
            <v>0.19618370592086801</v>
          </cell>
        </row>
        <row r="141">
          <cell r="A141" t="str">
            <v>APH</v>
          </cell>
          <cell r="B141" t="str">
            <v>Year 4</v>
          </cell>
          <cell r="D141">
            <v>5568700000</v>
          </cell>
          <cell r="E141">
            <v>3789200000</v>
          </cell>
          <cell r="F141">
            <v>669100000</v>
          </cell>
          <cell r="G141" t="str">
            <v xml:space="preserve"> $-   </v>
          </cell>
          <cell r="H141" t="str">
            <v xml:space="preserve"> $-   </v>
          </cell>
          <cell r="M141">
            <v>0.31955393538886989</v>
          </cell>
          <cell r="N141">
            <v>0.19940021908165281</v>
          </cell>
        </row>
        <row r="142">
          <cell r="A142" t="str">
            <v>ARNC</v>
          </cell>
          <cell r="B142" t="str">
            <v>Year 1</v>
          </cell>
          <cell r="D142">
            <v>23700000000</v>
          </cell>
          <cell r="E142">
            <v>20401000000</v>
          </cell>
          <cell r="F142">
            <v>997000000</v>
          </cell>
          <cell r="G142">
            <v>197000000</v>
          </cell>
          <cell r="H142">
            <v>1460000000</v>
          </cell>
          <cell r="M142">
            <v>0.13919831223628687</v>
          </cell>
          <cell r="N142">
            <v>2.7215189873417721E-2</v>
          </cell>
        </row>
        <row r="143">
          <cell r="A143" t="str">
            <v>ARNC</v>
          </cell>
          <cell r="B143" t="str">
            <v>Year 2</v>
          </cell>
          <cell r="D143">
            <v>23032000000</v>
          </cell>
          <cell r="E143">
            <v>19286000000</v>
          </cell>
          <cell r="F143">
            <v>1008000000</v>
          </cell>
          <cell r="G143">
            <v>192000000</v>
          </cell>
          <cell r="H143">
            <v>1421000000</v>
          </cell>
          <cell r="M143">
            <v>0.16264327891629038</v>
          </cell>
          <cell r="N143">
            <v>4.8845085098992706E-2</v>
          </cell>
        </row>
        <row r="144">
          <cell r="A144" t="str">
            <v>ARNC</v>
          </cell>
          <cell r="B144" t="str">
            <v>Year 3</v>
          </cell>
          <cell r="D144">
            <v>23906000000</v>
          </cell>
          <cell r="E144">
            <v>19137000000</v>
          </cell>
          <cell r="F144">
            <v>995000000</v>
          </cell>
          <cell r="G144">
            <v>218000000</v>
          </cell>
          <cell r="H144">
            <v>1371000000</v>
          </cell>
          <cell r="M144">
            <v>0.1994896678658078</v>
          </cell>
          <cell r="N144">
            <v>9.1399648623776461E-2</v>
          </cell>
        </row>
        <row r="145">
          <cell r="A145" t="str">
            <v>ARNC</v>
          </cell>
          <cell r="B145" t="str">
            <v>Year 4</v>
          </cell>
          <cell r="D145">
            <v>22534000000</v>
          </cell>
          <cell r="E145">
            <v>18069000000</v>
          </cell>
          <cell r="F145">
            <v>979000000</v>
          </cell>
          <cell r="G145">
            <v>238000000</v>
          </cell>
          <cell r="H145">
            <v>1280000000</v>
          </cell>
          <cell r="M145">
            <v>0.19814502529510958</v>
          </cell>
          <cell r="N145">
            <v>8.7334694239815394E-2</v>
          </cell>
        </row>
        <row r="146">
          <cell r="A146" t="str">
            <v>ATVI</v>
          </cell>
          <cell r="B146" t="str">
            <v>Year 1</v>
          </cell>
          <cell r="D146">
            <v>4856000000</v>
          </cell>
          <cell r="E146">
            <v>1662000000</v>
          </cell>
          <cell r="F146">
            <v>1139000000</v>
          </cell>
          <cell r="G146">
            <v>604000000</v>
          </cell>
          <cell r="H146" t="str">
            <v xml:space="preserve"> $-   </v>
          </cell>
          <cell r="M146">
            <v>0.65774299835255357</v>
          </cell>
          <cell r="N146">
            <v>0.29880560131795719</v>
          </cell>
        </row>
        <row r="147">
          <cell r="A147" t="str">
            <v>ATVI</v>
          </cell>
          <cell r="B147" t="str">
            <v>Year 2</v>
          </cell>
          <cell r="D147">
            <v>4583000000</v>
          </cell>
          <cell r="E147">
            <v>1531000000</v>
          </cell>
          <cell r="F147">
            <v>1096000000</v>
          </cell>
          <cell r="G147">
            <v>584000000</v>
          </cell>
          <cell r="H147" t="str">
            <v xml:space="preserve"> $-   </v>
          </cell>
          <cell r="M147">
            <v>0.66593934104298502</v>
          </cell>
          <cell r="N147">
            <v>0.29936722670739691</v>
          </cell>
        </row>
        <row r="148">
          <cell r="A148" t="str">
            <v>ATVI</v>
          </cell>
          <cell r="B148" t="str">
            <v>Year 3</v>
          </cell>
          <cell r="D148">
            <v>4408000000</v>
          </cell>
          <cell r="E148">
            <v>1525000000</v>
          </cell>
          <cell r="F148">
            <v>1129000000</v>
          </cell>
          <cell r="G148">
            <v>571000000</v>
          </cell>
          <cell r="H148" t="str">
            <v xml:space="preserve"> $-   </v>
          </cell>
          <cell r="M148">
            <v>0.65403811252268595</v>
          </cell>
          <cell r="N148">
            <v>0.26837568058076228</v>
          </cell>
        </row>
        <row r="149">
          <cell r="A149" t="str">
            <v>ATVI</v>
          </cell>
          <cell r="B149" t="str">
            <v>Year 4</v>
          </cell>
          <cell r="D149">
            <v>4664000000</v>
          </cell>
          <cell r="E149">
            <v>1585000000</v>
          </cell>
          <cell r="F149">
            <v>1114000000</v>
          </cell>
          <cell r="G149">
            <v>646000000</v>
          </cell>
          <cell r="H149" t="str">
            <v xml:space="preserve"> $-   </v>
          </cell>
          <cell r="M149">
            <v>0.66016295025728988</v>
          </cell>
          <cell r="N149">
            <v>0.28280445969125212</v>
          </cell>
        </row>
        <row r="150">
          <cell r="A150" t="str">
            <v>AVGO</v>
          </cell>
          <cell r="B150" t="str">
            <v>Year 1</v>
          </cell>
          <cell r="D150">
            <v>6824000000</v>
          </cell>
          <cell r="E150">
            <v>3271000000</v>
          </cell>
          <cell r="F150">
            <v>486000000</v>
          </cell>
          <cell r="G150">
            <v>1049000000</v>
          </cell>
          <cell r="H150">
            <v>249000000</v>
          </cell>
          <cell r="M150">
            <v>0.52066236811254396</v>
          </cell>
          <cell r="N150">
            <v>0.25923212192262601</v>
          </cell>
        </row>
        <row r="151">
          <cell r="A151" t="str">
            <v>AVGO</v>
          </cell>
          <cell r="B151" t="str">
            <v>Year 2</v>
          </cell>
          <cell r="D151">
            <v>13240000000</v>
          </cell>
          <cell r="E151">
            <v>7300000000</v>
          </cell>
          <cell r="F151">
            <v>806000000</v>
          </cell>
          <cell r="G151">
            <v>2674000000</v>
          </cell>
          <cell r="H151">
            <v>1873000000</v>
          </cell>
          <cell r="M151">
            <v>0.44864048338368578</v>
          </cell>
          <cell r="N151">
            <v>4.4335347432024171E-2</v>
          </cell>
        </row>
        <row r="152">
          <cell r="A152" t="str">
            <v>AVY</v>
          </cell>
          <cell r="B152" t="str">
            <v>Year 1</v>
          </cell>
          <cell r="D152">
            <v>5863500000</v>
          </cell>
          <cell r="E152">
            <v>4335300000</v>
          </cell>
          <cell r="F152">
            <v>1148900000</v>
          </cell>
          <cell r="G152" t="str">
            <v xml:space="preserve"> $-   </v>
          </cell>
          <cell r="H152" t="str">
            <v xml:space="preserve"> $-   </v>
          </cell>
          <cell r="M152">
            <v>0.26062931696085956</v>
          </cell>
          <cell r="N152">
            <v>6.4688326085102749E-2</v>
          </cell>
        </row>
        <row r="153">
          <cell r="A153" t="str">
            <v>AVY</v>
          </cell>
          <cell r="B153" t="str">
            <v>Year 2</v>
          </cell>
          <cell r="D153">
            <v>6140000000</v>
          </cell>
          <cell r="E153">
            <v>4502300000</v>
          </cell>
          <cell r="F153">
            <v>1174200000</v>
          </cell>
          <cell r="G153" t="str">
            <v xml:space="preserve"> $-   </v>
          </cell>
          <cell r="H153" t="str">
            <v xml:space="preserve"> $-   </v>
          </cell>
          <cell r="M153">
            <v>0.26672638436482088</v>
          </cell>
          <cell r="N153">
            <v>7.5488599348534205E-2</v>
          </cell>
        </row>
        <row r="154">
          <cell r="A154" t="str">
            <v>AVY</v>
          </cell>
          <cell r="B154" t="str">
            <v>Year 3</v>
          </cell>
          <cell r="D154">
            <v>6330300000</v>
          </cell>
          <cell r="E154">
            <v>4679100000</v>
          </cell>
          <cell r="F154">
            <v>1158900000</v>
          </cell>
          <cell r="G154" t="str">
            <v xml:space="preserve"> $-   </v>
          </cell>
          <cell r="H154" t="str">
            <v xml:space="preserve"> $-   </v>
          </cell>
          <cell r="M154">
            <v>0.26084071844936263</v>
          </cell>
          <cell r="N154">
            <v>7.7768826121984741E-2</v>
          </cell>
        </row>
        <row r="155">
          <cell r="A155" t="str">
            <v>AVY</v>
          </cell>
          <cell r="B155" t="str">
            <v>Year 4</v>
          </cell>
          <cell r="D155">
            <v>5966900000</v>
          </cell>
          <cell r="E155">
            <v>4321100000</v>
          </cell>
          <cell r="F155">
            <v>1108100000</v>
          </cell>
          <cell r="G155" t="str">
            <v xml:space="preserve"> $-   </v>
          </cell>
          <cell r="H155" t="str">
            <v xml:space="preserve"> $-   </v>
          </cell>
          <cell r="M155">
            <v>0.27582161591446142</v>
          </cell>
          <cell r="N155">
            <v>9.0113794432619951E-2</v>
          </cell>
        </row>
        <row r="156">
          <cell r="A156" t="str">
            <v>AWK</v>
          </cell>
          <cell r="B156" t="str">
            <v>Year 1</v>
          </cell>
          <cell r="D156">
            <v>2853926000</v>
          </cell>
          <cell r="E156">
            <v>1329500000</v>
          </cell>
          <cell r="F156">
            <v>220758000</v>
          </cell>
          <cell r="G156" t="str">
            <v xml:space="preserve"> $-   </v>
          </cell>
          <cell r="H156">
            <v>380402000</v>
          </cell>
          <cell r="M156">
            <v>0.53415050004800402</v>
          </cell>
          <cell r="N156">
            <v>0.32350733691062766</v>
          </cell>
        </row>
        <row r="157">
          <cell r="A157" t="str">
            <v>AWK</v>
          </cell>
          <cell r="B157" t="str">
            <v>Year 2</v>
          </cell>
          <cell r="D157">
            <v>2879000000</v>
          </cell>
          <cell r="E157">
            <v>1289000000</v>
          </cell>
          <cell r="F157">
            <v>234000000</v>
          </cell>
          <cell r="G157" t="str">
            <v xml:space="preserve"> $-   </v>
          </cell>
          <cell r="H157">
            <v>407000000</v>
          </cell>
          <cell r="M157">
            <v>0.55227509551927745</v>
          </cell>
          <cell r="N157">
            <v>0.32962834317471346</v>
          </cell>
        </row>
        <row r="158">
          <cell r="A158" t="str">
            <v>AWK</v>
          </cell>
          <cell r="B158" t="str">
            <v>Year 3</v>
          </cell>
          <cell r="D158">
            <v>3011000000</v>
          </cell>
          <cell r="E158">
            <v>1350000000</v>
          </cell>
          <cell r="F158">
            <v>236000000</v>
          </cell>
          <cell r="G158" t="str">
            <v xml:space="preserve"> $-   </v>
          </cell>
          <cell r="H158">
            <v>424000000</v>
          </cell>
          <cell r="M158">
            <v>0.55164397210229166</v>
          </cell>
          <cell r="N158">
            <v>0.33244769179674527</v>
          </cell>
        </row>
        <row r="159">
          <cell r="A159" t="str">
            <v>AWK</v>
          </cell>
          <cell r="B159" t="str">
            <v>Year 4</v>
          </cell>
          <cell r="D159">
            <v>3159000000</v>
          </cell>
          <cell r="E159">
            <v>1404000000</v>
          </cell>
          <cell r="F159">
            <v>243000000</v>
          </cell>
          <cell r="G159" t="str">
            <v xml:space="preserve"> $-   </v>
          </cell>
          <cell r="H159">
            <v>440000000</v>
          </cell>
          <cell r="M159">
            <v>0.55555555555555558</v>
          </cell>
          <cell r="N159">
            <v>0.33934789490345046</v>
          </cell>
        </row>
        <row r="160">
          <cell r="A160" t="str">
            <v>AXP</v>
          </cell>
          <cell r="B160" t="str">
            <v>Year 1</v>
          </cell>
          <cell r="D160">
            <v>33781000000</v>
          </cell>
          <cell r="E160">
            <v>480000000</v>
          </cell>
          <cell r="F160">
            <v>23392000000</v>
          </cell>
          <cell r="G160" t="str">
            <v xml:space="preserve"> $-   </v>
          </cell>
          <cell r="H160">
            <v>1712000000</v>
          </cell>
          <cell r="M160">
            <v>0.98579082916432315</v>
          </cell>
          <cell r="N160">
            <v>0.24265119445842337</v>
          </cell>
        </row>
        <row r="161">
          <cell r="A161" t="str">
            <v>AXP</v>
          </cell>
          <cell r="B161" t="str">
            <v>Year 2</v>
          </cell>
          <cell r="D161">
            <v>34828000000</v>
          </cell>
          <cell r="E161">
            <v>442000000</v>
          </cell>
          <cell r="F161">
            <v>23150000000</v>
          </cell>
          <cell r="G161" t="str">
            <v xml:space="preserve"> $-   </v>
          </cell>
          <cell r="H161">
            <v>1832000000</v>
          </cell>
          <cell r="M161">
            <v>0.98730906167451471</v>
          </cell>
          <cell r="N161">
            <v>0.27001263351326521</v>
          </cell>
        </row>
        <row r="162">
          <cell r="A162" t="str">
            <v>AXP</v>
          </cell>
          <cell r="B162" t="str">
            <v>Year 3</v>
          </cell>
          <cell r="D162">
            <v>35895000000</v>
          </cell>
          <cell r="E162">
            <v>373000000</v>
          </cell>
          <cell r="F162">
            <v>23153000000</v>
          </cell>
          <cell r="G162" t="str">
            <v xml:space="preserve"> $-   </v>
          </cell>
          <cell r="H162">
            <v>2044000000</v>
          </cell>
          <cell r="M162">
            <v>0.98960858058225376</v>
          </cell>
          <cell r="N162">
            <v>0.28764451873519986</v>
          </cell>
        </row>
        <row r="163">
          <cell r="A163" t="str">
            <v>AXP</v>
          </cell>
          <cell r="B163" t="str">
            <v>Year 4</v>
          </cell>
          <cell r="D163">
            <v>34441000000</v>
          </cell>
          <cell r="E163">
            <v>475000000</v>
          </cell>
          <cell r="F163">
            <v>22892000000</v>
          </cell>
          <cell r="G163" t="str">
            <v xml:space="preserve"> $-   </v>
          </cell>
          <cell r="H163">
            <v>1988000000</v>
          </cell>
          <cell r="M163">
            <v>0.98620829824917977</v>
          </cell>
          <cell r="N163">
            <v>0.26381347812200573</v>
          </cell>
        </row>
        <row r="164">
          <cell r="A164" t="str">
            <v>AYI</v>
          </cell>
          <cell r="B164" t="str">
            <v>Year 1</v>
          </cell>
          <cell r="D164">
            <v>2089100000</v>
          </cell>
          <cell r="E164">
            <v>1251500000</v>
          </cell>
          <cell r="F164">
            <v>607600000</v>
          </cell>
          <cell r="G164" t="str">
            <v xml:space="preserve"> $-   </v>
          </cell>
          <cell r="H164" t="str">
            <v xml:space="preserve"> $-   </v>
          </cell>
          <cell r="M164">
            <v>0.40093820305394667</v>
          </cell>
          <cell r="N164">
            <v>0.11009525633047725</v>
          </cell>
        </row>
        <row r="165">
          <cell r="A165" t="str">
            <v>AYI</v>
          </cell>
          <cell r="B165" t="str">
            <v>Year 2</v>
          </cell>
          <cell r="D165">
            <v>2393500000</v>
          </cell>
          <cell r="E165">
            <v>1414300000</v>
          </cell>
          <cell r="F165">
            <v>680300000</v>
          </cell>
          <cell r="G165" t="str">
            <v xml:space="preserve"> $-   </v>
          </cell>
          <cell r="H165" t="str">
            <v xml:space="preserve"> $-   </v>
          </cell>
          <cell r="M165">
            <v>0.4091080008355964</v>
          </cell>
          <cell r="N165">
            <v>0.12487988301650303</v>
          </cell>
        </row>
        <row r="166">
          <cell r="A166" t="str">
            <v>AYI</v>
          </cell>
          <cell r="B166" t="str">
            <v>Year 3</v>
          </cell>
          <cell r="D166">
            <v>2706700000</v>
          </cell>
          <cell r="E166">
            <v>1561100000</v>
          </cell>
          <cell r="F166">
            <v>756900000</v>
          </cell>
          <cell r="G166" t="str">
            <v xml:space="preserve"> $-   </v>
          </cell>
          <cell r="H166" t="str">
            <v xml:space="preserve"> $-   </v>
          </cell>
          <cell r="M166">
            <v>0.42324601913769533</v>
          </cell>
          <cell r="N166">
            <v>0.14360660582997747</v>
          </cell>
        </row>
        <row r="167">
          <cell r="A167" t="str">
            <v>AYI</v>
          </cell>
          <cell r="B167" t="str">
            <v>Year 4</v>
          </cell>
          <cell r="D167">
            <v>3291300000</v>
          </cell>
          <cell r="E167">
            <v>1855100000</v>
          </cell>
          <cell r="F167">
            <v>946000000</v>
          </cell>
          <cell r="G167" t="str">
            <v xml:space="preserve"> $-   </v>
          </cell>
          <cell r="H167" t="str">
            <v xml:space="preserve"> $-   </v>
          </cell>
          <cell r="M167">
            <v>0.43636253152249871</v>
          </cell>
          <cell r="N167">
            <v>0.14893810956157141</v>
          </cell>
        </row>
        <row r="168">
          <cell r="A168" t="str">
            <v>AZO</v>
          </cell>
          <cell r="B168" t="str">
            <v>Year 1</v>
          </cell>
          <cell r="D168">
            <v>9147530000</v>
          </cell>
          <cell r="E168">
            <v>4406595000</v>
          </cell>
          <cell r="F168">
            <v>2967837000</v>
          </cell>
          <cell r="G168" t="str">
            <v xml:space="preserve"> $-   </v>
          </cell>
          <cell r="H168" t="str">
            <v xml:space="preserve"> $-   </v>
          </cell>
          <cell r="M168">
            <v>0.51827487857377896</v>
          </cell>
          <cell r="N168">
            <v>0.19383352664599077</v>
          </cell>
        </row>
        <row r="169">
          <cell r="A169" t="str">
            <v>AZO</v>
          </cell>
          <cell r="B169" t="str">
            <v>Year 2</v>
          </cell>
          <cell r="D169">
            <v>9475313000</v>
          </cell>
          <cell r="E169">
            <v>4540406000</v>
          </cell>
          <cell r="F169">
            <v>3104684000</v>
          </cell>
          <cell r="G169" t="str">
            <v xml:space="preserve"> $-   </v>
          </cell>
          <cell r="H169" t="str">
            <v xml:space="preserve"> $-   </v>
          </cell>
          <cell r="M169">
            <v>0.52081730703777285</v>
          </cell>
          <cell r="N169">
            <v>0.19315699650238466</v>
          </cell>
        </row>
        <row r="170">
          <cell r="A170" t="str">
            <v>AZO</v>
          </cell>
          <cell r="B170" t="str">
            <v>Year 3</v>
          </cell>
          <cell r="D170">
            <v>10187340000</v>
          </cell>
          <cell r="E170">
            <v>4860309000</v>
          </cell>
          <cell r="F170">
            <v>3373980000</v>
          </cell>
          <cell r="G170" t="str">
            <v xml:space="preserve"> $-   </v>
          </cell>
          <cell r="H170" t="str">
            <v xml:space="preserve"> $-   </v>
          </cell>
          <cell r="M170">
            <v>0.52290696099276168</v>
          </cell>
          <cell r="N170">
            <v>0.19171353856845849</v>
          </cell>
        </row>
        <row r="171">
          <cell r="A171" t="str">
            <v>AZO</v>
          </cell>
          <cell r="B171" t="str">
            <v>Year 4</v>
          </cell>
          <cell r="D171">
            <v>10635676000</v>
          </cell>
          <cell r="E171">
            <v>5026940000</v>
          </cell>
          <cell r="F171">
            <v>3548341000</v>
          </cell>
          <cell r="G171" t="str">
            <v xml:space="preserve"> $-   </v>
          </cell>
          <cell r="H171" t="str">
            <v xml:space="preserve"> $-   </v>
          </cell>
          <cell r="M171">
            <v>0.5273511528557282</v>
          </cell>
          <cell r="N171">
            <v>0.19372487465770863</v>
          </cell>
        </row>
        <row r="172">
          <cell r="A172" t="str">
            <v>BA</v>
          </cell>
          <cell r="B172" t="str">
            <v>Year 1</v>
          </cell>
          <cell r="D172">
            <v>86623000000</v>
          </cell>
          <cell r="E172">
            <v>73268000000</v>
          </cell>
          <cell r="F172">
            <v>3742000000</v>
          </cell>
          <cell r="G172">
            <v>3071000000</v>
          </cell>
          <cell r="H172" t="str">
            <v xml:space="preserve"> $-   </v>
          </cell>
          <cell r="M172">
            <v>0.15417383373930715</v>
          </cell>
          <cell r="N172">
            <v>7.5522667190007275E-2</v>
          </cell>
        </row>
        <row r="173">
          <cell r="A173" t="str">
            <v>BA</v>
          </cell>
          <cell r="B173" t="str">
            <v>Year 2</v>
          </cell>
          <cell r="D173">
            <v>90762000000</v>
          </cell>
          <cell r="E173">
            <v>76752000000</v>
          </cell>
          <cell r="F173">
            <v>3480000000</v>
          </cell>
          <cell r="G173">
            <v>3047000000</v>
          </cell>
          <cell r="H173" t="str">
            <v xml:space="preserve"> $-   </v>
          </cell>
          <cell r="M173">
            <v>0.15435975408210489</v>
          </cell>
          <cell r="N173">
            <v>8.2446398272404756E-2</v>
          </cell>
        </row>
        <row r="174">
          <cell r="A174" t="str">
            <v>BA</v>
          </cell>
          <cell r="B174" t="str">
            <v>Year 3</v>
          </cell>
          <cell r="D174">
            <v>96114000000</v>
          </cell>
          <cell r="E174">
            <v>82088000000</v>
          </cell>
          <cell r="F174">
            <v>3251000000</v>
          </cell>
          <cell r="G174">
            <v>3331000000</v>
          </cell>
          <cell r="H174" t="str">
            <v xml:space="preserve"> $-   </v>
          </cell>
          <cell r="M174">
            <v>0.14593087375408365</v>
          </cell>
          <cell r="N174">
            <v>7.7449695153671685E-2</v>
          </cell>
        </row>
        <row r="175">
          <cell r="A175" t="str">
            <v>BA</v>
          </cell>
          <cell r="B175" t="str">
            <v>Year 4</v>
          </cell>
          <cell r="D175">
            <v>94571000000</v>
          </cell>
          <cell r="E175">
            <v>80790000000</v>
          </cell>
          <cell r="F175">
            <v>3313000000</v>
          </cell>
          <cell r="G175">
            <v>4627000000</v>
          </cell>
          <cell r="H175" t="str">
            <v xml:space="preserve"> $-   </v>
          </cell>
          <cell r="M175">
            <v>0.14572120417464129</v>
          </cell>
          <cell r="N175">
            <v>6.1763119772446098E-2</v>
          </cell>
        </row>
        <row r="176">
          <cell r="A176" t="str">
            <v>BAC</v>
          </cell>
          <cell r="B176" t="str">
            <v>Year 1</v>
          </cell>
          <cell r="D176">
            <v>100078000000</v>
          </cell>
          <cell r="E176">
            <v>3753000000</v>
          </cell>
          <cell r="F176">
            <v>70829000000</v>
          </cell>
          <cell r="G176" t="str">
            <v xml:space="preserve"> $-   </v>
          </cell>
          <cell r="H176">
            <v>9433000000</v>
          </cell>
          <cell r="M176">
            <v>0.962499250584544</v>
          </cell>
          <cell r="N176">
            <v>0.16050480625112412</v>
          </cell>
        </row>
        <row r="177">
          <cell r="A177" t="str">
            <v>BAC</v>
          </cell>
          <cell r="B177" t="str">
            <v>Year 2</v>
          </cell>
          <cell r="D177">
            <v>101697000000</v>
          </cell>
          <cell r="E177">
            <v>3034000000</v>
          </cell>
          <cell r="F177">
            <v>68128000000</v>
          </cell>
          <cell r="G177" t="str">
            <v xml:space="preserve"> $-   </v>
          </cell>
          <cell r="H177">
            <v>4642000000</v>
          </cell>
          <cell r="M177">
            <v>0.97016627825796242</v>
          </cell>
          <cell r="N177">
            <v>0.25460928050974957</v>
          </cell>
        </row>
        <row r="178">
          <cell r="A178" t="str">
            <v>BAC</v>
          </cell>
          <cell r="B178" t="str">
            <v>Year 3</v>
          </cell>
          <cell r="D178">
            <v>95181000000</v>
          </cell>
          <cell r="E178">
            <v>2656000000</v>
          </cell>
          <cell r="F178">
            <v>74181000000</v>
          </cell>
          <cell r="G178" t="str">
            <v xml:space="preserve"> $-   </v>
          </cell>
          <cell r="H178">
            <v>3211000000</v>
          </cell>
          <cell r="M178">
            <v>0.97209527111503347</v>
          </cell>
          <cell r="N178">
            <v>0.15899181559344827</v>
          </cell>
        </row>
        <row r="179">
          <cell r="A179" t="str">
            <v>BAC</v>
          </cell>
          <cell r="B179" t="str">
            <v>Year 4</v>
          </cell>
          <cell r="D179">
            <v>93056000000</v>
          </cell>
          <cell r="E179">
            <v>2204000000</v>
          </cell>
          <cell r="F179">
            <v>56358000000</v>
          </cell>
          <cell r="G179" t="str">
            <v xml:space="preserve"> $-   </v>
          </cell>
          <cell r="H179">
            <v>3995000000</v>
          </cell>
          <cell r="M179">
            <v>0.97631533700137552</v>
          </cell>
          <cell r="N179">
            <v>0.3277488823933975</v>
          </cell>
        </row>
        <row r="180">
          <cell r="A180" t="str">
            <v>BAX</v>
          </cell>
          <cell r="B180" t="str">
            <v>Year 1</v>
          </cell>
          <cell r="D180">
            <v>13936000000</v>
          </cell>
          <cell r="E180">
            <v>6802000000</v>
          </cell>
          <cell r="F180">
            <v>3283000000</v>
          </cell>
          <cell r="G180">
            <v>1081000000</v>
          </cell>
          <cell r="H180" t="str">
            <v xml:space="preserve"> $-   </v>
          </cell>
          <cell r="M180">
            <v>0.51191159586681967</v>
          </cell>
          <cell r="N180">
            <v>0.19876578645235363</v>
          </cell>
        </row>
        <row r="181">
          <cell r="A181" t="str">
            <v>BAX</v>
          </cell>
          <cell r="B181" t="str">
            <v>Year 2</v>
          </cell>
          <cell r="D181">
            <v>9413000000</v>
          </cell>
          <cell r="E181">
            <v>5251000000</v>
          </cell>
          <cell r="F181">
            <v>3084000000</v>
          </cell>
          <cell r="G181">
            <v>582000000</v>
          </cell>
          <cell r="H181" t="str">
            <v xml:space="preserve"> $-   </v>
          </cell>
          <cell r="M181">
            <v>0.44215446722617657</v>
          </cell>
          <cell r="N181">
            <v>5.2693084032720702E-2</v>
          </cell>
        </row>
        <row r="182">
          <cell r="A182" t="str">
            <v>BAX</v>
          </cell>
          <cell r="B182" t="str">
            <v>Year 3</v>
          </cell>
          <cell r="D182">
            <v>10719000000</v>
          </cell>
          <cell r="E182">
            <v>6138000000</v>
          </cell>
          <cell r="F182">
            <v>3315000000</v>
          </cell>
          <cell r="G182">
            <v>610000000</v>
          </cell>
          <cell r="H182" t="str">
            <v xml:space="preserve"> $-   </v>
          </cell>
          <cell r="M182">
            <v>0.42737195633921077</v>
          </cell>
          <cell r="N182">
            <v>6.1199738781602758E-2</v>
          </cell>
        </row>
        <row r="183">
          <cell r="A183" t="str">
            <v>BAX</v>
          </cell>
          <cell r="B183" t="str">
            <v>Year 4</v>
          </cell>
          <cell r="D183">
            <v>9968000000</v>
          </cell>
          <cell r="E183">
            <v>5822000000</v>
          </cell>
          <cell r="F183">
            <v>3094000000</v>
          </cell>
          <cell r="G183">
            <v>603000000</v>
          </cell>
          <cell r="H183" t="str">
            <v xml:space="preserve"> $-   </v>
          </cell>
          <cell r="M183">
            <v>0.4159309791332263</v>
          </cell>
          <cell r="N183">
            <v>4.5044141252006419E-2</v>
          </cell>
        </row>
        <row r="184">
          <cell r="A184" t="str">
            <v>BBBY</v>
          </cell>
          <cell r="B184" t="str">
            <v>Year 1</v>
          </cell>
          <cell r="D184">
            <v>10914585000</v>
          </cell>
          <cell r="E184">
            <v>6525830000</v>
          </cell>
          <cell r="F184">
            <v>2750537000</v>
          </cell>
          <cell r="G184" t="str">
            <v xml:space="preserve"> $-   </v>
          </cell>
          <cell r="H184" t="str">
            <v xml:space="preserve"> $-   </v>
          </cell>
          <cell r="M184">
            <v>0.40210003403702477</v>
          </cell>
          <cell r="N184">
            <v>0.15009439204513961</v>
          </cell>
        </row>
        <row r="185">
          <cell r="A185" t="str">
            <v>BBBY</v>
          </cell>
          <cell r="B185" t="str">
            <v>Year 2</v>
          </cell>
          <cell r="D185">
            <v>11503963000</v>
          </cell>
          <cell r="E185">
            <v>6938381000</v>
          </cell>
          <cell r="F185">
            <v>2950995000</v>
          </cell>
          <cell r="G185" t="str">
            <v xml:space="preserve"> $-   </v>
          </cell>
          <cell r="H185" t="str">
            <v xml:space="preserve"> $-   </v>
          </cell>
          <cell r="M185">
            <v>0.3968703654557999</v>
          </cell>
          <cell r="N185">
            <v>0.14035050356125103</v>
          </cell>
        </row>
        <row r="186">
          <cell r="A186" t="str">
            <v>BBBY</v>
          </cell>
          <cell r="B186" t="str">
            <v>Year 3</v>
          </cell>
          <cell r="D186">
            <v>11881176000</v>
          </cell>
          <cell r="E186">
            <v>7261397000</v>
          </cell>
          <cell r="F186">
            <v>3065486000</v>
          </cell>
          <cell r="G186" t="str">
            <v xml:space="preserve"> $-   </v>
          </cell>
          <cell r="H186" t="str">
            <v xml:space="preserve"> $-   </v>
          </cell>
          <cell r="M186">
            <v>0.38883179577509841</v>
          </cell>
          <cell r="N186">
            <v>0.13081979426952348</v>
          </cell>
        </row>
        <row r="187">
          <cell r="A187" t="str">
            <v>BBBY</v>
          </cell>
          <cell r="B187" t="str">
            <v>Year 4</v>
          </cell>
          <cell r="D187">
            <v>12103887000</v>
          </cell>
          <cell r="E187">
            <v>7483577000</v>
          </cell>
          <cell r="F187">
            <v>3205407000</v>
          </cell>
          <cell r="G187" t="str">
            <v xml:space="preserve"> $-   </v>
          </cell>
          <cell r="H187" t="str">
            <v xml:space="preserve"> $-   </v>
          </cell>
          <cell r="M187">
            <v>0.38172117766796732</v>
          </cell>
          <cell r="N187">
            <v>0.11689658041255672</v>
          </cell>
        </row>
        <row r="188">
          <cell r="A188" t="str">
            <v>BBT</v>
          </cell>
          <cell r="B188" t="str">
            <v>Year 1</v>
          </cell>
          <cell r="D188">
            <v>10737000000</v>
          </cell>
          <cell r="E188">
            <v>429000000</v>
          </cell>
          <cell r="F188">
            <v>5650000000</v>
          </cell>
          <cell r="G188" t="str">
            <v xml:space="preserve"> $-   </v>
          </cell>
          <cell r="H188">
            <v>1167000000</v>
          </cell>
          <cell r="M188">
            <v>0.96004470522492313</v>
          </cell>
          <cell r="N188">
            <v>0.32513737543075349</v>
          </cell>
        </row>
        <row r="189">
          <cell r="A189" t="str">
            <v>BBT</v>
          </cell>
          <cell r="B189" t="str">
            <v>Year 2</v>
          </cell>
          <cell r="D189">
            <v>10543000000</v>
          </cell>
          <cell r="E189">
            <v>301000000</v>
          </cell>
          <cell r="F189">
            <v>5625000000</v>
          </cell>
          <cell r="G189" t="str">
            <v xml:space="preserve"> $-   </v>
          </cell>
          <cell r="H189">
            <v>698000000</v>
          </cell>
          <cell r="M189">
            <v>0.97145025135160767</v>
          </cell>
          <cell r="N189">
            <v>0.37171583040880207</v>
          </cell>
        </row>
        <row r="190">
          <cell r="A190" t="str">
            <v>BBT</v>
          </cell>
          <cell r="B190" t="str">
            <v>Year 3</v>
          </cell>
          <cell r="D190">
            <v>9998000000</v>
          </cell>
          <cell r="E190">
            <v>239000000</v>
          </cell>
          <cell r="F190">
            <v>5715000000</v>
          </cell>
          <cell r="G190" t="str">
            <v xml:space="preserve"> $-   </v>
          </cell>
          <cell r="H190">
            <v>342000000</v>
          </cell>
          <cell r="M190">
            <v>0.9760952190438088</v>
          </cell>
          <cell r="N190">
            <v>0.37027405481096221</v>
          </cell>
        </row>
        <row r="191">
          <cell r="A191" t="str">
            <v>BBT</v>
          </cell>
          <cell r="B191" t="str">
            <v>Year 4</v>
          </cell>
          <cell r="D191">
            <v>10346000000</v>
          </cell>
          <cell r="E191">
            <v>233000000</v>
          </cell>
          <cell r="F191">
            <v>5996000000</v>
          </cell>
          <cell r="G191" t="str">
            <v xml:space="preserve"> $-   </v>
          </cell>
          <cell r="H191">
            <v>533000000</v>
          </cell>
          <cell r="M191">
            <v>0.9774792190218442</v>
          </cell>
          <cell r="N191">
            <v>0.34641407307171856</v>
          </cell>
        </row>
        <row r="192">
          <cell r="A192" t="str">
            <v>BBY</v>
          </cell>
          <cell r="B192" t="str">
            <v>Year 1</v>
          </cell>
          <cell r="D192">
            <v>45457000000</v>
          </cell>
          <cell r="E192">
            <v>34473000000</v>
          </cell>
          <cell r="F192">
            <v>8755000000</v>
          </cell>
          <cell r="G192" t="str">
            <v xml:space="preserve"> $-   </v>
          </cell>
          <cell r="H192" t="str">
            <v xml:space="preserve"> $-   </v>
          </cell>
          <cell r="M192">
            <v>0.24163495171260752</v>
          </cell>
          <cell r="N192">
            <v>4.9035352090987083E-2</v>
          </cell>
        </row>
        <row r="193">
          <cell r="A193" t="str">
            <v>BBY</v>
          </cell>
          <cell r="B193" t="str">
            <v>Year 2</v>
          </cell>
          <cell r="D193">
            <v>40611000000</v>
          </cell>
          <cell r="E193">
            <v>31212000000</v>
          </cell>
          <cell r="F193">
            <v>8106000000</v>
          </cell>
          <cell r="G193" t="str">
            <v xml:space="preserve"> $-   </v>
          </cell>
          <cell r="H193" t="str">
            <v xml:space="preserve"> $-   </v>
          </cell>
          <cell r="M193">
            <v>0.23143975770111547</v>
          </cell>
          <cell r="N193">
            <v>3.1838664401270589E-2</v>
          </cell>
        </row>
        <row r="194">
          <cell r="A194" t="str">
            <v>BBY</v>
          </cell>
          <cell r="B194" t="str">
            <v>Year 3</v>
          </cell>
          <cell r="D194">
            <v>40339000000</v>
          </cell>
          <cell r="E194">
            <v>31292000000</v>
          </cell>
          <cell r="F194">
            <v>7592000000</v>
          </cell>
          <cell r="G194" t="str">
            <v xml:space="preserve"> $-   </v>
          </cell>
          <cell r="H194" t="str">
            <v xml:space="preserve"> $-   </v>
          </cell>
          <cell r="M194">
            <v>0.22427427551501034</v>
          </cell>
          <cell r="N194">
            <v>3.6069312575919082E-2</v>
          </cell>
        </row>
        <row r="195">
          <cell r="A195" t="str">
            <v>BBY</v>
          </cell>
          <cell r="B195" t="str">
            <v>Year 4</v>
          </cell>
          <cell r="D195">
            <v>39528000000</v>
          </cell>
          <cell r="E195">
            <v>30337000000</v>
          </cell>
          <cell r="F195">
            <v>7618000000</v>
          </cell>
          <cell r="G195" t="str">
            <v xml:space="preserve"> $-   </v>
          </cell>
          <cell r="H195" t="str">
            <v xml:space="preserve"> $-   </v>
          </cell>
          <cell r="M195">
            <v>0.23251872090669901</v>
          </cell>
          <cell r="N195">
            <v>3.979457599676179E-2</v>
          </cell>
        </row>
        <row r="196">
          <cell r="A196" t="str">
            <v>BCR</v>
          </cell>
          <cell r="B196" t="str">
            <v>Year 1</v>
          </cell>
          <cell r="D196">
            <v>3049500000</v>
          </cell>
          <cell r="E196">
            <v>1194400000</v>
          </cell>
          <cell r="F196">
            <v>920300000</v>
          </cell>
          <cell r="G196">
            <v>295700000</v>
          </cell>
          <cell r="H196" t="str">
            <v xml:space="preserve"> $-   </v>
          </cell>
          <cell r="M196">
            <v>0.60832923430070496</v>
          </cell>
          <cell r="N196">
            <v>0.20957534021970814</v>
          </cell>
        </row>
        <row r="197">
          <cell r="A197" t="str">
            <v>BCR</v>
          </cell>
          <cell r="B197" t="str">
            <v>Year 2</v>
          </cell>
          <cell r="D197">
            <v>3323600000</v>
          </cell>
          <cell r="E197">
            <v>1258600000</v>
          </cell>
          <cell r="F197">
            <v>981500000</v>
          </cell>
          <cell r="G197">
            <v>302000000</v>
          </cell>
          <cell r="H197" t="str">
            <v xml:space="preserve"> $-   </v>
          </cell>
          <cell r="M197">
            <v>0.62131423757371529</v>
          </cell>
          <cell r="N197">
            <v>0.23513659886869659</v>
          </cell>
        </row>
        <row r="198">
          <cell r="A198" t="str">
            <v>BCR</v>
          </cell>
          <cell r="B198" t="str">
            <v>Year 3</v>
          </cell>
          <cell r="D198">
            <v>3416000000</v>
          </cell>
          <cell r="E198">
            <v>1301200000</v>
          </cell>
          <cell r="F198">
            <v>1012100000</v>
          </cell>
          <cell r="G198">
            <v>259200000</v>
          </cell>
          <cell r="H198" t="str">
            <v xml:space="preserve"> $-   </v>
          </cell>
          <cell r="M198">
            <v>0.61908665105386418</v>
          </cell>
          <cell r="N198">
            <v>0.24692622950819673</v>
          </cell>
        </row>
        <row r="199">
          <cell r="A199" t="str">
            <v>BCR</v>
          </cell>
          <cell r="B199" t="str">
            <v>Year 4</v>
          </cell>
          <cell r="D199">
            <v>3714000000</v>
          </cell>
          <cell r="E199">
            <v>1371700000</v>
          </cell>
          <cell r="F199">
            <v>1101900000</v>
          </cell>
          <cell r="G199">
            <v>292800000</v>
          </cell>
          <cell r="H199" t="str">
            <v xml:space="preserve"> $-   </v>
          </cell>
          <cell r="M199">
            <v>0.63066774367259026</v>
          </cell>
          <cell r="N199">
            <v>0.25514270328486804</v>
          </cell>
        </row>
        <row r="200">
          <cell r="A200" t="str">
            <v>BDX</v>
          </cell>
          <cell r="B200" t="str">
            <v>Year 1</v>
          </cell>
          <cell r="D200">
            <v>8054000000</v>
          </cell>
          <cell r="E200">
            <v>3883000000</v>
          </cell>
          <cell r="F200">
            <v>2422000000</v>
          </cell>
          <cell r="G200">
            <v>494000000</v>
          </cell>
          <cell r="H200" t="str">
            <v xml:space="preserve"> $-   </v>
          </cell>
          <cell r="M200">
            <v>0.51787931462627268</v>
          </cell>
          <cell r="N200">
            <v>0.1558231934442513</v>
          </cell>
        </row>
        <row r="201">
          <cell r="A201" t="str">
            <v>BDX</v>
          </cell>
          <cell r="B201" t="str">
            <v>Year 2</v>
          </cell>
          <cell r="D201">
            <v>8446000000</v>
          </cell>
          <cell r="E201">
            <v>4145000000</v>
          </cell>
          <cell r="F201">
            <v>2145000000</v>
          </cell>
          <cell r="G201">
            <v>550000000</v>
          </cell>
          <cell r="H201" t="str">
            <v xml:space="preserve"> $-   </v>
          </cell>
          <cell r="M201">
            <v>0.50923514089509825</v>
          </cell>
          <cell r="N201">
            <v>0.19014918304522851</v>
          </cell>
        </row>
        <row r="202">
          <cell r="A202" t="str">
            <v>BDX</v>
          </cell>
          <cell r="B202" t="str">
            <v>Year 3</v>
          </cell>
          <cell r="D202">
            <v>10282000000</v>
          </cell>
          <cell r="E202">
            <v>5587000000</v>
          </cell>
          <cell r="F202">
            <v>2563000000</v>
          </cell>
          <cell r="G202">
            <v>632000000</v>
          </cell>
          <cell r="H202" t="str">
            <v xml:space="preserve"> $-   </v>
          </cell>
          <cell r="M202">
            <v>0.45662322505349151</v>
          </cell>
          <cell r="N202">
            <v>0.14588601439408674</v>
          </cell>
        </row>
        <row r="203">
          <cell r="A203" t="str">
            <v>BDX</v>
          </cell>
          <cell r="B203" t="str">
            <v>Year 4</v>
          </cell>
          <cell r="D203">
            <v>12483000000</v>
          </cell>
          <cell r="E203">
            <v>6492000000</v>
          </cell>
          <cell r="F203">
            <v>3005000000</v>
          </cell>
          <cell r="G203">
            <v>828000000</v>
          </cell>
          <cell r="H203" t="str">
            <v xml:space="preserve"> $-   </v>
          </cell>
          <cell r="M203">
            <v>0.47993270848353764</v>
          </cell>
          <cell r="N203">
            <v>0.17287511014980372</v>
          </cell>
        </row>
        <row r="204">
          <cell r="A204" t="str">
            <v>BHI</v>
          </cell>
          <cell r="B204" t="str">
            <v>Year 1</v>
          </cell>
          <cell r="D204">
            <v>22364000000</v>
          </cell>
          <cell r="E204">
            <v>18553000000</v>
          </cell>
          <cell r="F204">
            <v>1306000000</v>
          </cell>
          <cell r="G204">
            <v>556000000</v>
          </cell>
          <cell r="H204" t="str">
            <v xml:space="preserve"> $-   </v>
          </cell>
          <cell r="M204">
            <v>0.170407798247183</v>
          </cell>
          <cell r="N204">
            <v>8.7148989447326061E-2</v>
          </cell>
        </row>
        <row r="205">
          <cell r="A205" t="str">
            <v>BHI</v>
          </cell>
          <cell r="B205" t="str">
            <v>Year 2</v>
          </cell>
          <cell r="D205">
            <v>24551000000</v>
          </cell>
          <cell r="E205">
            <v>19746000000</v>
          </cell>
          <cell r="F205">
            <v>1333000000</v>
          </cell>
          <cell r="G205">
            <v>613000000</v>
          </cell>
          <cell r="H205" t="str">
            <v xml:space="preserve"> $-   </v>
          </cell>
          <cell r="M205">
            <v>0.1957150421571423</v>
          </cell>
          <cell r="N205">
            <v>0.11645146837196041</v>
          </cell>
        </row>
        <row r="206">
          <cell r="A206" t="str">
            <v>BHI</v>
          </cell>
          <cell r="B206" t="str">
            <v>Year 3</v>
          </cell>
          <cell r="D206">
            <v>15742000000</v>
          </cell>
          <cell r="E206">
            <v>14415000000</v>
          </cell>
          <cell r="F206">
            <v>969000000</v>
          </cell>
          <cell r="G206">
            <v>466000000</v>
          </cell>
          <cell r="H206" t="str">
            <v xml:space="preserve"> $-   </v>
          </cell>
          <cell r="M206">
            <v>8.4296785668911189E-2</v>
          </cell>
          <cell r="N206">
            <v>-6.8606276203786046E-3</v>
          </cell>
        </row>
        <row r="207">
          <cell r="A207" t="str">
            <v>BHI</v>
          </cell>
          <cell r="B207" t="str">
            <v>Year 4</v>
          </cell>
          <cell r="D207">
            <v>9841000000</v>
          </cell>
          <cell r="E207">
            <v>9973000000</v>
          </cell>
          <cell r="F207">
            <v>815000000</v>
          </cell>
          <cell r="G207">
            <v>384000000</v>
          </cell>
          <cell r="H207" t="str">
            <v xml:space="preserve"> $-   </v>
          </cell>
          <cell r="M207">
            <v>-1.341327100904377E-2</v>
          </cell>
          <cell r="N207">
            <v>-0.13525048267452494</v>
          </cell>
        </row>
        <row r="208">
          <cell r="A208" t="str">
            <v>BIIB</v>
          </cell>
          <cell r="B208" t="str">
            <v>Year 1</v>
          </cell>
          <cell r="D208">
            <v>6932200000</v>
          </cell>
          <cell r="E208">
            <v>857700000</v>
          </cell>
          <cell r="F208">
            <v>1797000000</v>
          </cell>
          <cell r="G208">
            <v>1444100000</v>
          </cell>
          <cell r="H208">
            <v>342900000</v>
          </cell>
          <cell r="M208">
            <v>0.87627304463229572</v>
          </cell>
          <cell r="N208">
            <v>0.35926545685352412</v>
          </cell>
        </row>
        <row r="209">
          <cell r="A209" t="str">
            <v>BIIB</v>
          </cell>
          <cell r="B209" t="str">
            <v>Year 2</v>
          </cell>
          <cell r="D209">
            <v>9703300000</v>
          </cell>
          <cell r="E209">
            <v>1171000000</v>
          </cell>
          <cell r="F209">
            <v>2193400000</v>
          </cell>
          <cell r="G209">
            <v>1893400000</v>
          </cell>
          <cell r="H209">
            <v>489800000</v>
          </cell>
          <cell r="M209">
            <v>0.87931940679974852</v>
          </cell>
          <cell r="N209">
            <v>0.40766543340925254</v>
          </cell>
        </row>
        <row r="210">
          <cell r="A210" t="str">
            <v>BIIB</v>
          </cell>
          <cell r="B210" t="str">
            <v>Year 3</v>
          </cell>
          <cell r="D210">
            <v>10763800000</v>
          </cell>
          <cell r="E210">
            <v>1240400000</v>
          </cell>
          <cell r="F210">
            <v>2143600000</v>
          </cell>
          <cell r="G210">
            <v>2012800000</v>
          </cell>
          <cell r="H210">
            <v>382600000</v>
          </cell>
          <cell r="M210">
            <v>0.88476188706590608</v>
          </cell>
          <cell r="N210">
            <v>0.46307066277708614</v>
          </cell>
        </row>
        <row r="211">
          <cell r="A211" t="str">
            <v>BIIB</v>
          </cell>
          <cell r="B211" t="str">
            <v>Year 4</v>
          </cell>
          <cell r="D211">
            <v>11448800000</v>
          </cell>
          <cell r="E211">
            <v>1478700000</v>
          </cell>
          <cell r="F211">
            <v>1972900000</v>
          </cell>
          <cell r="G211">
            <v>1973300000</v>
          </cell>
          <cell r="H211">
            <v>385600000</v>
          </cell>
          <cell r="M211">
            <v>0.87084235902452656</v>
          </cell>
          <cell r="N211">
            <v>0.49247956117671721</v>
          </cell>
        </row>
        <row r="212">
          <cell r="A212" t="str">
            <v>BLL</v>
          </cell>
          <cell r="B212" t="str">
            <v>Year 1</v>
          </cell>
          <cell r="D212">
            <v>8735700000</v>
          </cell>
          <cell r="E212">
            <v>7174000000</v>
          </cell>
          <cell r="F212">
            <v>488300000</v>
          </cell>
          <cell r="G212" t="str">
            <v xml:space="preserve"> $-   </v>
          </cell>
          <cell r="H212">
            <v>282900000</v>
          </cell>
          <cell r="M212">
            <v>0.17877216479503644</v>
          </cell>
          <cell r="N212">
            <v>9.0490744874480583E-2</v>
          </cell>
        </row>
        <row r="213">
          <cell r="A213" t="str">
            <v>BLL</v>
          </cell>
          <cell r="B213" t="str">
            <v>Year 2</v>
          </cell>
          <cell r="D213">
            <v>8468100000</v>
          </cell>
          <cell r="E213">
            <v>6875400000</v>
          </cell>
          <cell r="F213">
            <v>497400000</v>
          </cell>
          <cell r="G213" t="str">
            <v xml:space="preserve"> $-   </v>
          </cell>
          <cell r="H213">
            <v>299900000</v>
          </cell>
          <cell r="M213">
            <v>0.1880823325185107</v>
          </cell>
          <cell r="N213">
            <v>9.3928980526918671E-2</v>
          </cell>
        </row>
        <row r="214">
          <cell r="A214" t="str">
            <v>BLL</v>
          </cell>
          <cell r="B214" t="str">
            <v>Year 3</v>
          </cell>
          <cell r="D214">
            <v>8570000000</v>
          </cell>
          <cell r="E214">
            <v>6903500000</v>
          </cell>
          <cell r="F214">
            <v>547000000</v>
          </cell>
          <cell r="G214" t="str">
            <v xml:space="preserve"> $-   </v>
          </cell>
          <cell r="H214">
            <v>280900000</v>
          </cell>
          <cell r="M214">
            <v>0.19445740956826141</v>
          </cell>
          <cell r="N214">
            <v>9.7852975495915984E-2</v>
          </cell>
        </row>
        <row r="215">
          <cell r="A215" t="str">
            <v>BLL</v>
          </cell>
          <cell r="B215" t="str">
            <v>Year 4</v>
          </cell>
          <cell r="D215">
            <v>7997000000</v>
          </cell>
          <cell r="E215">
            <v>6460300000</v>
          </cell>
          <cell r="F215">
            <v>646000000</v>
          </cell>
          <cell r="G215" t="str">
            <v xml:space="preserve"> $-   </v>
          </cell>
          <cell r="H215">
            <v>285500000</v>
          </cell>
          <cell r="M215">
            <v>0.19215955983493815</v>
          </cell>
          <cell r="N215">
            <v>7.5678379392272108E-2</v>
          </cell>
        </row>
        <row r="216">
          <cell r="A216" t="str">
            <v>BMY</v>
          </cell>
          <cell r="B216" t="str">
            <v>Year 1</v>
          </cell>
          <cell r="D216">
            <v>17621000000</v>
          </cell>
          <cell r="E216">
            <v>4610000000</v>
          </cell>
          <cell r="F216">
            <v>5017000000</v>
          </cell>
          <cell r="G216">
            <v>3904000000</v>
          </cell>
          <cell r="H216" t="str">
            <v xml:space="preserve"> $-   </v>
          </cell>
          <cell r="M216">
            <v>0.73838034163781852</v>
          </cell>
          <cell r="N216">
            <v>0.23210941490267295</v>
          </cell>
        </row>
        <row r="217">
          <cell r="A217" t="str">
            <v>BMY</v>
          </cell>
          <cell r="B217" t="str">
            <v>Year 2</v>
          </cell>
          <cell r="D217">
            <v>16385000000</v>
          </cell>
          <cell r="E217">
            <v>4619000000</v>
          </cell>
          <cell r="F217">
            <v>4939000000</v>
          </cell>
          <cell r="G217">
            <v>3731000000</v>
          </cell>
          <cell r="H217" t="str">
            <v xml:space="preserve"> $-   </v>
          </cell>
          <cell r="M217">
            <v>0.71809581934696376</v>
          </cell>
          <cell r="N217">
            <v>0.1889533109551419</v>
          </cell>
        </row>
        <row r="218">
          <cell r="A218" t="str">
            <v>BMY</v>
          </cell>
          <cell r="B218" t="str">
            <v>Year 3</v>
          </cell>
          <cell r="D218">
            <v>15879000000</v>
          </cell>
          <cell r="E218">
            <v>3932000000</v>
          </cell>
          <cell r="F218">
            <v>4822000000</v>
          </cell>
          <cell r="G218">
            <v>4534000000</v>
          </cell>
          <cell r="H218" t="str">
            <v xml:space="preserve"> $-   </v>
          </cell>
          <cell r="M218">
            <v>0.75237735373764092</v>
          </cell>
          <cell r="N218">
            <v>0.16317148435039991</v>
          </cell>
        </row>
        <row r="219">
          <cell r="A219" t="str">
            <v>BMY</v>
          </cell>
          <cell r="B219" t="str">
            <v>Year 4</v>
          </cell>
          <cell r="D219">
            <v>16560000000</v>
          </cell>
          <cell r="E219">
            <v>3909000000</v>
          </cell>
          <cell r="F219">
            <v>4841000000</v>
          </cell>
          <cell r="G219">
            <v>5920000000</v>
          </cell>
          <cell r="H219" t="str">
            <v xml:space="preserve"> $-   </v>
          </cell>
          <cell r="M219">
            <v>0.76394927536231882</v>
          </cell>
          <cell r="N219">
            <v>0.11413043478260869</v>
          </cell>
        </row>
        <row r="220">
          <cell r="A220" t="str">
            <v>BSX</v>
          </cell>
          <cell r="B220" t="str">
            <v>Year 1</v>
          </cell>
          <cell r="D220">
            <v>7249000000</v>
          </cell>
          <cell r="E220">
            <v>2349000000</v>
          </cell>
          <cell r="F220">
            <v>2529000000</v>
          </cell>
          <cell r="G220">
            <v>886000000</v>
          </cell>
          <cell r="H220">
            <v>395000000</v>
          </cell>
          <cell r="M220">
            <v>0.67595530417988692</v>
          </cell>
          <cell r="N220">
            <v>0.15036556766450546</v>
          </cell>
        </row>
        <row r="221">
          <cell r="A221" t="str">
            <v>BSX</v>
          </cell>
          <cell r="B221" t="str">
            <v>Year 2</v>
          </cell>
          <cell r="D221">
            <v>7143000000</v>
          </cell>
          <cell r="E221">
            <v>2174000000</v>
          </cell>
          <cell r="F221">
            <v>2678000000</v>
          </cell>
          <cell r="G221">
            <v>861000000</v>
          </cell>
          <cell r="H221">
            <v>410000000</v>
          </cell>
          <cell r="M221">
            <v>0.69564608707825837</v>
          </cell>
          <cell r="N221">
            <v>0.14279714405711885</v>
          </cell>
        </row>
        <row r="222">
          <cell r="A222" t="str">
            <v>BSX</v>
          </cell>
          <cell r="B222" t="str">
            <v>Year 3</v>
          </cell>
          <cell r="D222">
            <v>7380000000</v>
          </cell>
          <cell r="E222">
            <v>2210000000</v>
          </cell>
          <cell r="F222">
            <v>2817000000</v>
          </cell>
          <cell r="G222">
            <v>817000000</v>
          </cell>
          <cell r="H222">
            <v>438000000</v>
          </cell>
          <cell r="M222">
            <v>0.70054200542005418</v>
          </cell>
          <cell r="N222">
            <v>0.14878048780487804</v>
          </cell>
        </row>
        <row r="223">
          <cell r="A223" t="str">
            <v>BSX</v>
          </cell>
          <cell r="B223" t="str">
            <v>Year 4</v>
          </cell>
          <cell r="D223">
            <v>7477000000</v>
          </cell>
          <cell r="E223">
            <v>2173000000</v>
          </cell>
          <cell r="F223">
            <v>2996000000</v>
          </cell>
          <cell r="G223">
            <v>876000000</v>
          </cell>
          <cell r="H223">
            <v>495000000</v>
          </cell>
          <cell r="M223">
            <v>0.709375417948375</v>
          </cell>
          <cell r="N223">
            <v>0.1253176407650127</v>
          </cell>
        </row>
        <row r="224">
          <cell r="A224" t="str">
            <v>BWA</v>
          </cell>
          <cell r="B224" t="str">
            <v>Year 1</v>
          </cell>
          <cell r="D224">
            <v>7436600000</v>
          </cell>
          <cell r="E224">
            <v>5879100000</v>
          </cell>
          <cell r="F224">
            <v>702300000</v>
          </cell>
          <cell r="G224" t="str">
            <v xml:space="preserve"> $-   </v>
          </cell>
          <cell r="H224" t="str">
            <v xml:space="preserve"> $-   </v>
          </cell>
          <cell r="M224">
            <v>0.20943710835596907</v>
          </cell>
          <cell r="N224">
            <v>0.11499878976951833</v>
          </cell>
        </row>
        <row r="225">
          <cell r="A225" t="str">
            <v>BWA</v>
          </cell>
          <cell r="B225" t="str">
            <v>Year 2</v>
          </cell>
          <cell r="D225">
            <v>8305100000</v>
          </cell>
          <cell r="E225">
            <v>6548700000</v>
          </cell>
          <cell r="F225">
            <v>792700000</v>
          </cell>
          <cell r="G225" t="str">
            <v xml:space="preserve"> $-   </v>
          </cell>
          <cell r="H225" t="str">
            <v xml:space="preserve"> $-   </v>
          </cell>
          <cell r="M225">
            <v>0.21148450951824782</v>
          </cell>
          <cell r="N225">
            <v>0.11603713380934606</v>
          </cell>
        </row>
        <row r="226">
          <cell r="A226" t="str">
            <v>BWA</v>
          </cell>
          <cell r="B226" t="str">
            <v>Year 3</v>
          </cell>
          <cell r="D226">
            <v>8023200000</v>
          </cell>
          <cell r="E226">
            <v>6320100000</v>
          </cell>
          <cell r="F226">
            <v>763400000</v>
          </cell>
          <cell r="G226" t="str">
            <v xml:space="preserve"> $-   </v>
          </cell>
          <cell r="H226" t="str">
            <v xml:space="preserve"> $-   </v>
          </cell>
          <cell r="M226">
            <v>0.21227191145677538</v>
          </cell>
          <cell r="N226">
            <v>0.11712284375311596</v>
          </cell>
        </row>
        <row r="227">
          <cell r="A227" t="str">
            <v>BWA</v>
          </cell>
          <cell r="B227" t="str">
            <v>Year 4</v>
          </cell>
          <cell r="D227">
            <v>9071000000</v>
          </cell>
          <cell r="E227">
            <v>7137900000</v>
          </cell>
          <cell r="F227">
            <v>1707200000</v>
          </cell>
          <cell r="G227" t="str">
            <v xml:space="preserve"> $-   </v>
          </cell>
          <cell r="H227" t="str">
            <v xml:space="preserve"> $-   </v>
          </cell>
          <cell r="M227">
            <v>0.21310770587586814</v>
          </cell>
          <cell r="N227">
            <v>2.4903538749862199E-2</v>
          </cell>
        </row>
        <row r="228">
          <cell r="A228" t="str">
            <v>BXP</v>
          </cell>
          <cell r="B228" t="str">
            <v>Year 1</v>
          </cell>
          <cell r="D228">
            <v>1847186000</v>
          </cell>
          <cell r="E228">
            <v>667208000</v>
          </cell>
          <cell r="F228">
            <v>93782000</v>
          </cell>
          <cell r="G228" t="str">
            <v xml:space="preserve"> $-   </v>
          </cell>
          <cell r="H228">
            <v>445875000</v>
          </cell>
          <cell r="M228">
            <v>0.6387976089034888</v>
          </cell>
          <cell r="N228">
            <v>0.34664673725331396</v>
          </cell>
        </row>
        <row r="229">
          <cell r="A229" t="str">
            <v>BXP</v>
          </cell>
          <cell r="B229" t="str">
            <v>Year 2</v>
          </cell>
          <cell r="D229">
            <v>2135539000</v>
          </cell>
          <cell r="E229">
            <v>771403000</v>
          </cell>
          <cell r="F229">
            <v>117073000</v>
          </cell>
          <cell r="G229" t="str">
            <v xml:space="preserve"> $-   </v>
          </cell>
          <cell r="H229">
            <v>560637000</v>
          </cell>
          <cell r="M229">
            <v>0.63877831310971134</v>
          </cell>
          <cell r="N229">
            <v>0.3214298591596782</v>
          </cell>
        </row>
        <row r="230">
          <cell r="A230" t="str">
            <v>BXP</v>
          </cell>
          <cell r="B230" t="str">
            <v>Year 3</v>
          </cell>
          <cell r="D230">
            <v>2396998000</v>
          </cell>
          <cell r="E230">
            <v>864526000</v>
          </cell>
          <cell r="F230">
            <v>102077000</v>
          </cell>
          <cell r="G230" t="str">
            <v xml:space="preserve"> $-   </v>
          </cell>
          <cell r="H230">
            <v>628573000</v>
          </cell>
          <cell r="M230">
            <v>0.63932969489336244</v>
          </cell>
          <cell r="N230">
            <v>0.33451091740585515</v>
          </cell>
        </row>
        <row r="231">
          <cell r="A231" t="str">
            <v>BXP</v>
          </cell>
          <cell r="B231" t="str">
            <v>Year 4</v>
          </cell>
          <cell r="D231">
            <v>2490821000</v>
          </cell>
          <cell r="E231">
            <v>904336000</v>
          </cell>
          <cell r="F231">
            <v>97578000</v>
          </cell>
          <cell r="G231" t="str">
            <v xml:space="preserve"> $-   </v>
          </cell>
          <cell r="H231">
            <v>639542000</v>
          </cell>
          <cell r="M231">
            <v>0.63693256159314537</v>
          </cell>
          <cell r="N231">
            <v>0.34099800828722737</v>
          </cell>
        </row>
        <row r="232">
          <cell r="A232" t="str">
            <v>CAG</v>
          </cell>
          <cell r="B232" t="str">
            <v>Year 1</v>
          </cell>
          <cell r="D232">
            <v>13469300000</v>
          </cell>
          <cell r="E232">
            <v>10104400000</v>
          </cell>
          <cell r="F232">
            <v>2065900000</v>
          </cell>
          <cell r="G232" t="str">
            <v xml:space="preserve"> $-   </v>
          </cell>
          <cell r="H232" t="str">
            <v xml:space="preserve"> $-   </v>
          </cell>
          <cell r="M232">
            <v>0.24981996094823045</v>
          </cell>
          <cell r="N232">
            <v>9.6441537422137749E-2</v>
          </cell>
        </row>
        <row r="233">
          <cell r="A233" t="str">
            <v>CAG</v>
          </cell>
          <cell r="B233" t="str">
            <v>Year 2</v>
          </cell>
          <cell r="D233">
            <v>11838200000</v>
          </cell>
          <cell r="E233">
            <v>8910800000</v>
          </cell>
          <cell r="F233">
            <v>1778900000</v>
          </cell>
          <cell r="G233" t="str">
            <v xml:space="preserve"> $-   </v>
          </cell>
          <cell r="H233" t="str">
            <v xml:space="preserve"> $-   </v>
          </cell>
          <cell r="M233">
            <v>0.24728421550573565</v>
          </cell>
          <cell r="N233">
            <v>9.7016438309878189E-2</v>
          </cell>
        </row>
        <row r="234">
          <cell r="A234" t="str">
            <v>CAG</v>
          </cell>
          <cell r="B234" t="str">
            <v>Year 3</v>
          </cell>
          <cell r="D234">
            <v>11937000000</v>
          </cell>
          <cell r="E234">
            <v>9061400000</v>
          </cell>
          <cell r="F234">
            <v>1545300000</v>
          </cell>
          <cell r="G234" t="str">
            <v xml:space="preserve"> $-   </v>
          </cell>
          <cell r="H234" t="str">
            <v xml:space="preserve"> $-   </v>
          </cell>
          <cell r="M234">
            <v>0.24089804808578374</v>
          </cell>
          <cell r="N234">
            <v>0.1114434112423557</v>
          </cell>
        </row>
        <row r="235">
          <cell r="A235" t="str">
            <v>CAG</v>
          </cell>
          <cell r="B235" t="str">
            <v>Year 4</v>
          </cell>
          <cell r="D235">
            <v>11642900000</v>
          </cell>
          <cell r="E235">
            <v>8552100000</v>
          </cell>
          <cell r="F235">
            <v>2209400000</v>
          </cell>
          <cell r="G235" t="str">
            <v xml:space="preserve"> $-   </v>
          </cell>
          <cell r="H235" t="str">
            <v xml:space="preserve"> $-   </v>
          </cell>
          <cell r="M235">
            <v>0.26546650748524847</v>
          </cell>
          <cell r="N235">
            <v>7.570278882409022E-2</v>
          </cell>
        </row>
        <row r="236">
          <cell r="A236" t="str">
            <v>CAH</v>
          </cell>
          <cell r="B236" t="str">
            <v>Year 1</v>
          </cell>
          <cell r="D236">
            <v>101093000000</v>
          </cell>
          <cell r="E236">
            <v>96172000000</v>
          </cell>
          <cell r="F236">
            <v>2875000000</v>
          </cell>
          <cell r="G236" t="str">
            <v xml:space="preserve"> $-   </v>
          </cell>
          <cell r="H236">
            <v>158000000</v>
          </cell>
          <cell r="M236">
            <v>4.8677950006429715E-2</v>
          </cell>
          <cell r="N236">
            <v>1.8675872711265865E-2</v>
          </cell>
        </row>
        <row r="237">
          <cell r="A237" t="str">
            <v>CAH</v>
          </cell>
          <cell r="B237" t="str">
            <v>Year 2</v>
          </cell>
          <cell r="D237">
            <v>91084000000</v>
          </cell>
          <cell r="E237">
            <v>85923000000</v>
          </cell>
          <cell r="F237">
            <v>3028000000</v>
          </cell>
          <cell r="G237" t="str">
            <v xml:space="preserve"> $-   </v>
          </cell>
          <cell r="H237">
            <v>223000000</v>
          </cell>
          <cell r="M237">
            <v>5.6661982345966311E-2</v>
          </cell>
          <cell r="N237">
            <v>2.0969654384963329E-2</v>
          </cell>
        </row>
        <row r="238">
          <cell r="A238" t="str">
            <v>CAH</v>
          </cell>
          <cell r="B238" t="str">
            <v>Year 3</v>
          </cell>
          <cell r="D238">
            <v>102531000000</v>
          </cell>
          <cell r="E238">
            <v>96819000000</v>
          </cell>
          <cell r="F238">
            <v>3240000000</v>
          </cell>
          <cell r="G238" t="str">
            <v xml:space="preserve"> $-   </v>
          </cell>
          <cell r="H238">
            <v>281000000</v>
          </cell>
          <cell r="M238">
            <v>5.570998039617292E-2</v>
          </cell>
          <cell r="N238">
            <v>2.1369146892159446E-2</v>
          </cell>
        </row>
        <row r="239">
          <cell r="A239" t="str">
            <v>CAH</v>
          </cell>
          <cell r="B239" t="str">
            <v>Year 4</v>
          </cell>
          <cell r="D239">
            <v>121546000000</v>
          </cell>
          <cell r="E239">
            <v>115003000000</v>
          </cell>
          <cell r="F239">
            <v>3648000000</v>
          </cell>
          <cell r="G239" t="str">
            <v xml:space="preserve"> $-   </v>
          </cell>
          <cell r="H239">
            <v>459000000</v>
          </cell>
          <cell r="M239">
            <v>5.3831471212545057E-2</v>
          </cell>
          <cell r="N239">
            <v>2.004179487601402E-2</v>
          </cell>
        </row>
        <row r="240">
          <cell r="A240" t="str">
            <v>CAT</v>
          </cell>
          <cell r="B240" t="str">
            <v>Year 1</v>
          </cell>
          <cell r="D240">
            <v>55656000000</v>
          </cell>
          <cell r="E240">
            <v>41454000000</v>
          </cell>
          <cell r="F240">
            <v>6528000000</v>
          </cell>
          <cell r="G240">
            <v>2046000000</v>
          </cell>
          <cell r="H240" t="str">
            <v xml:space="preserve"> $-   </v>
          </cell>
          <cell r="M240">
            <v>0.25517464424320824</v>
          </cell>
          <cell r="N240">
            <v>0.10112117291936179</v>
          </cell>
        </row>
        <row r="241">
          <cell r="A241" t="str">
            <v>CAT</v>
          </cell>
          <cell r="B241" t="str">
            <v>Year 2</v>
          </cell>
          <cell r="D241">
            <v>55184000000</v>
          </cell>
          <cell r="E241">
            <v>41342000000</v>
          </cell>
          <cell r="F241">
            <v>8148000000</v>
          </cell>
          <cell r="G241">
            <v>2380000000</v>
          </cell>
          <cell r="H241" t="str">
            <v xml:space="preserve"> $-   </v>
          </cell>
          <cell r="M241">
            <v>0.25083357494926062</v>
          </cell>
          <cell r="N241">
            <v>6.0053638735865465E-2</v>
          </cell>
        </row>
        <row r="242">
          <cell r="A242" t="str">
            <v>CAT</v>
          </cell>
          <cell r="B242" t="str">
            <v>Year 3</v>
          </cell>
          <cell r="D242">
            <v>47011000000</v>
          </cell>
          <cell r="E242">
            <v>34133000000</v>
          </cell>
          <cell r="F242">
            <v>6974000000</v>
          </cell>
          <cell r="G242">
            <v>2119000000</v>
          </cell>
          <cell r="H242" t="str">
            <v xml:space="preserve"> $-   </v>
          </cell>
          <cell r="M242">
            <v>0.27393588734551488</v>
          </cell>
          <cell r="N242">
            <v>8.0513071408819206E-2</v>
          </cell>
        </row>
        <row r="243">
          <cell r="A243" t="str">
            <v>CAT</v>
          </cell>
          <cell r="B243" t="str">
            <v>Year 4</v>
          </cell>
          <cell r="D243">
            <v>38537000000</v>
          </cell>
          <cell r="E243">
            <v>28905000000</v>
          </cell>
          <cell r="F243">
            <v>6588000000</v>
          </cell>
          <cell r="G243">
            <v>1951000000</v>
          </cell>
          <cell r="H243" t="str">
            <v xml:space="preserve"> $-   </v>
          </cell>
          <cell r="M243">
            <v>0.2499416145522485</v>
          </cell>
          <cell r="N243">
            <v>2.8362353063289825E-2</v>
          </cell>
        </row>
        <row r="244">
          <cell r="A244" t="str">
            <v>CB</v>
          </cell>
          <cell r="B244" t="str">
            <v>Year 1</v>
          </cell>
          <cell r="D244">
            <v>17936000000</v>
          </cell>
          <cell r="E244">
            <v>12620000000</v>
          </cell>
          <cell r="F244">
            <v>2096000000</v>
          </cell>
          <cell r="G244" t="str">
            <v xml:space="preserve"> $-   </v>
          </cell>
          <cell r="H244">
            <v>-6000000</v>
          </cell>
          <cell r="M244">
            <v>0.29638715432649421</v>
          </cell>
          <cell r="N244">
            <v>0.17986173059768065</v>
          </cell>
        </row>
        <row r="245">
          <cell r="A245" t="str">
            <v>CB</v>
          </cell>
          <cell r="B245" t="str">
            <v>Year 2</v>
          </cell>
          <cell r="D245">
            <v>19261000000</v>
          </cell>
          <cell r="E245">
            <v>12522000000</v>
          </cell>
          <cell r="F245">
            <v>2211000000</v>
          </cell>
          <cell r="G245" t="str">
            <v xml:space="preserve"> $-   </v>
          </cell>
          <cell r="H245">
            <v>15000000</v>
          </cell>
          <cell r="M245">
            <v>0.34987799179689527</v>
          </cell>
          <cell r="N245">
            <v>0.2343076683453611</v>
          </cell>
        </row>
        <row r="246">
          <cell r="A246" t="str">
            <v>CB</v>
          </cell>
          <cell r="B246" t="str">
            <v>Year 3</v>
          </cell>
          <cell r="D246">
            <v>19171000000</v>
          </cell>
          <cell r="E246">
            <v>13241000000</v>
          </cell>
          <cell r="F246">
            <v>2245000000</v>
          </cell>
          <cell r="G246" t="str">
            <v xml:space="preserve"> $-   </v>
          </cell>
          <cell r="H246">
            <v>-82000000</v>
          </cell>
          <cell r="M246">
            <v>0.30932137082051014</v>
          </cell>
          <cell r="N246">
            <v>0.19649470554483334</v>
          </cell>
        </row>
        <row r="247">
          <cell r="A247" t="str">
            <v>CB</v>
          </cell>
          <cell r="B247" t="str">
            <v>Year 4</v>
          </cell>
          <cell r="D247">
            <v>18987000000</v>
          </cell>
          <cell r="E247">
            <v>12968000000</v>
          </cell>
          <cell r="F247">
            <v>2270000000</v>
          </cell>
          <cell r="G247" t="str">
            <v xml:space="preserve"> $-   </v>
          </cell>
          <cell r="H247">
            <v>120000000</v>
          </cell>
          <cell r="M247">
            <v>0.31700637278137678</v>
          </cell>
          <cell r="N247">
            <v>0.1911307736872597</v>
          </cell>
        </row>
        <row r="248">
          <cell r="A248" t="str">
            <v>CBG</v>
          </cell>
          <cell r="B248" t="str">
            <v>Year 1</v>
          </cell>
          <cell r="D248">
            <v>6514099000</v>
          </cell>
          <cell r="E248">
            <v>5745428000</v>
          </cell>
          <cell r="F248" t="str">
            <v xml:space="preserve"> $-   </v>
          </cell>
          <cell r="G248" t="str">
            <v xml:space="preserve"> $-   </v>
          </cell>
          <cell r="H248">
            <v>169645000</v>
          </cell>
          <cell r="M248">
            <v>0.11800112340939251</v>
          </cell>
          <cell r="N248">
            <v>9.1958381350974241E-2</v>
          </cell>
        </row>
        <row r="249">
          <cell r="A249" t="str">
            <v>CBG</v>
          </cell>
          <cell r="B249" t="str">
            <v>Year 2</v>
          </cell>
          <cell r="D249">
            <v>7184794000</v>
          </cell>
          <cell r="E249">
            <v>6293699000</v>
          </cell>
          <cell r="F249" t="str">
            <v xml:space="preserve"> $-   </v>
          </cell>
          <cell r="G249" t="str">
            <v xml:space="preserve"> $-   </v>
          </cell>
          <cell r="H249">
            <v>190390000</v>
          </cell>
          <cell r="M249">
            <v>0.12402512862581727</v>
          </cell>
          <cell r="N249">
            <v>9.7526108612160628E-2</v>
          </cell>
        </row>
        <row r="250">
          <cell r="A250" t="str">
            <v>CBG</v>
          </cell>
          <cell r="B250" t="str">
            <v>Year 3</v>
          </cell>
          <cell r="D250">
            <v>9049918000</v>
          </cell>
          <cell r="E250">
            <v>8050222000</v>
          </cell>
          <cell r="F250" t="str">
            <v xml:space="preserve"> $-   </v>
          </cell>
          <cell r="G250" t="str">
            <v xml:space="preserve"> $-   </v>
          </cell>
          <cell r="H250">
            <v>265101000</v>
          </cell>
          <cell r="M250">
            <v>0.11046464730398664</v>
          </cell>
          <cell r="N250">
            <v>8.1171453708199351E-2</v>
          </cell>
        </row>
        <row r="251">
          <cell r="A251" t="str">
            <v>CBG</v>
          </cell>
          <cell r="B251" t="str">
            <v>Year 4</v>
          </cell>
          <cell r="D251">
            <v>10855810000</v>
          </cell>
          <cell r="E251">
            <v>9716541000</v>
          </cell>
          <cell r="F251" t="str">
            <v xml:space="preserve"> $-   </v>
          </cell>
          <cell r="G251" t="str">
            <v xml:space="preserve"> $-   </v>
          </cell>
          <cell r="H251">
            <v>314096000</v>
          </cell>
          <cell r="M251">
            <v>0.10494555450030907</v>
          </cell>
          <cell r="N251">
            <v>7.6012107802181511E-2</v>
          </cell>
        </row>
        <row r="252">
          <cell r="A252" t="str">
            <v>CCI</v>
          </cell>
          <cell r="B252" t="str">
            <v>Year 1</v>
          </cell>
          <cell r="D252">
            <v>2432680000</v>
          </cell>
          <cell r="E252">
            <v>728989000</v>
          </cell>
          <cell r="F252">
            <v>212572000</v>
          </cell>
          <cell r="G252" t="str">
            <v xml:space="preserve"> $-   </v>
          </cell>
          <cell r="H252">
            <v>622592000</v>
          </cell>
          <cell r="M252">
            <v>0.70033502145781612</v>
          </cell>
          <cell r="N252">
            <v>0.35702476281302925</v>
          </cell>
        </row>
        <row r="253">
          <cell r="A253" t="str">
            <v>CCI</v>
          </cell>
          <cell r="B253" t="str">
            <v>Year 2</v>
          </cell>
          <cell r="D253">
            <v>2865751000</v>
          </cell>
          <cell r="E253">
            <v>991017000</v>
          </cell>
          <cell r="F253">
            <v>213519000</v>
          </cell>
          <cell r="G253" t="str">
            <v xml:space="preserve"> $-   </v>
          </cell>
          <cell r="H253">
            <v>741342000</v>
          </cell>
          <cell r="M253">
            <v>0.65418593590301466</v>
          </cell>
          <cell r="N253">
            <v>0.32098845991853442</v>
          </cell>
        </row>
        <row r="254">
          <cell r="A254" t="str">
            <v>CCI</v>
          </cell>
          <cell r="B254" t="str">
            <v>Year 3</v>
          </cell>
          <cell r="D254">
            <v>3538756000</v>
          </cell>
          <cell r="E254">
            <v>1306606000</v>
          </cell>
          <cell r="F254">
            <v>257296000</v>
          </cell>
          <cell r="G254" t="str">
            <v xml:space="preserve"> $-   </v>
          </cell>
          <cell r="H254">
            <v>985781000</v>
          </cell>
          <cell r="M254">
            <v>0.63077250875731472</v>
          </cell>
          <cell r="N254">
            <v>0.2794973713926589</v>
          </cell>
        </row>
        <row r="255">
          <cell r="A255" t="str">
            <v>CCI</v>
          </cell>
          <cell r="B255" t="str">
            <v>Year 4</v>
          </cell>
          <cell r="D255">
            <v>3663851000</v>
          </cell>
          <cell r="E255">
            <v>1321426000</v>
          </cell>
          <cell r="F255">
            <v>310921000</v>
          </cell>
          <cell r="G255" t="str">
            <v xml:space="preserve"> $-   </v>
          </cell>
          <cell r="H255">
            <v>1036178000</v>
          </cell>
          <cell r="M255">
            <v>0.6393341323105115</v>
          </cell>
          <cell r="N255">
            <v>0.27166115652628886</v>
          </cell>
        </row>
        <row r="256">
          <cell r="A256" t="str">
            <v>CCL</v>
          </cell>
          <cell r="B256" t="str">
            <v>Year 1</v>
          </cell>
          <cell r="D256">
            <v>15456000000</v>
          </cell>
          <cell r="E256">
            <v>10645000000</v>
          </cell>
          <cell r="F256">
            <v>1879000000</v>
          </cell>
          <cell r="G256" t="str">
            <v xml:space="preserve"> $-   </v>
          </cell>
          <cell r="H256">
            <v>1590000000</v>
          </cell>
          <cell r="M256">
            <v>0.31127070393374745</v>
          </cell>
          <cell r="N256">
            <v>8.6827122153209105E-2</v>
          </cell>
        </row>
        <row r="257">
          <cell r="A257" t="str">
            <v>CCL</v>
          </cell>
          <cell r="B257" t="str">
            <v>Year 2</v>
          </cell>
          <cell r="D257">
            <v>15884000000</v>
          </cell>
          <cell r="E257">
            <v>10421000000</v>
          </cell>
          <cell r="F257">
            <v>2054000000</v>
          </cell>
          <cell r="G257" t="str">
            <v xml:space="preserve"> $-   </v>
          </cell>
          <cell r="H257">
            <v>1637000000</v>
          </cell>
          <cell r="M257">
            <v>0.34393099974817432</v>
          </cell>
          <cell r="N257">
            <v>0.11155880130949383</v>
          </cell>
        </row>
        <row r="258">
          <cell r="A258" t="str">
            <v>CCL</v>
          </cell>
          <cell r="B258" t="str">
            <v>Year 3</v>
          </cell>
          <cell r="D258">
            <v>15714000000</v>
          </cell>
          <cell r="E258">
            <v>9447000000</v>
          </cell>
          <cell r="F258">
            <v>2067000000</v>
          </cell>
          <cell r="G258" t="str">
            <v xml:space="preserve"> $-   </v>
          </cell>
          <cell r="H258">
            <v>1626000000</v>
          </cell>
          <cell r="M258">
            <v>0.39881634211531114</v>
          </cell>
          <cell r="N258">
            <v>0.16380297823596793</v>
          </cell>
        </row>
        <row r="259">
          <cell r="A259" t="str">
            <v>CCL</v>
          </cell>
          <cell r="B259" t="str">
            <v>Year 4</v>
          </cell>
          <cell r="D259">
            <v>16389000000</v>
          </cell>
          <cell r="E259">
            <v>9383000000</v>
          </cell>
          <cell r="F259">
            <v>2197000000</v>
          </cell>
          <cell r="G259" t="str">
            <v xml:space="preserve"> $-   </v>
          </cell>
          <cell r="H259">
            <v>1738000000</v>
          </cell>
          <cell r="M259">
            <v>0.42748184758069441</v>
          </cell>
          <cell r="N259">
            <v>0.18738178046250534</v>
          </cell>
        </row>
        <row r="260">
          <cell r="A260" t="str">
            <v>CELG</v>
          </cell>
          <cell r="B260" t="str">
            <v>Year 1</v>
          </cell>
          <cell r="D260">
            <v>6493900000</v>
          </cell>
          <cell r="E260">
            <v>340400000</v>
          </cell>
          <cell r="F260">
            <v>1684500000</v>
          </cell>
          <cell r="G260">
            <v>2226200000</v>
          </cell>
          <cell r="H260">
            <v>262800000</v>
          </cell>
          <cell r="M260">
            <v>0.94758157655646069</v>
          </cell>
          <cell r="N260">
            <v>0.30490152296770817</v>
          </cell>
        </row>
        <row r="261">
          <cell r="A261" t="str">
            <v>CELG</v>
          </cell>
          <cell r="B261" t="str">
            <v>Year 2</v>
          </cell>
          <cell r="D261">
            <v>7670400000</v>
          </cell>
          <cell r="E261">
            <v>385900000</v>
          </cell>
          <cell r="F261">
            <v>2027900000</v>
          </cell>
          <cell r="G261">
            <v>2430600000</v>
          </cell>
          <cell r="H261">
            <v>258300000</v>
          </cell>
          <cell r="M261">
            <v>0.94968971631205679</v>
          </cell>
          <cell r="N261">
            <v>0.33475438047559447</v>
          </cell>
        </row>
        <row r="262">
          <cell r="A262" t="str">
            <v>CELG</v>
          </cell>
          <cell r="B262" t="str">
            <v>Year 3</v>
          </cell>
          <cell r="D262">
            <v>9256000000</v>
          </cell>
          <cell r="E262">
            <v>420100000</v>
          </cell>
          <cell r="F262">
            <v>2305400000</v>
          </cell>
          <cell r="G262">
            <v>3697300000</v>
          </cell>
          <cell r="H262">
            <v>279000000</v>
          </cell>
          <cell r="M262">
            <v>0.95461322385479686</v>
          </cell>
          <cell r="N262">
            <v>0.27595073465859982</v>
          </cell>
        </row>
        <row r="263">
          <cell r="A263" t="str">
            <v>CELG</v>
          </cell>
          <cell r="B263" t="str">
            <v>Year 4</v>
          </cell>
          <cell r="D263">
            <v>11229200000</v>
          </cell>
          <cell r="E263">
            <v>438000000</v>
          </cell>
          <cell r="F263">
            <v>2657700000</v>
          </cell>
          <cell r="G263">
            <v>4470100000</v>
          </cell>
          <cell r="H263">
            <v>459000000</v>
          </cell>
          <cell r="M263">
            <v>0.96099454992341393</v>
          </cell>
          <cell r="N263">
            <v>0.28536316033199161</v>
          </cell>
        </row>
        <row r="264">
          <cell r="A264" t="str">
            <v>CERN</v>
          </cell>
          <cell r="B264" t="str">
            <v>Year 1</v>
          </cell>
          <cell r="D264">
            <v>2910748000</v>
          </cell>
          <cell r="E264">
            <v>514722000</v>
          </cell>
          <cell r="F264">
            <v>1468434000</v>
          </cell>
          <cell r="G264">
            <v>338786000</v>
          </cell>
          <cell r="H264">
            <v>12794000</v>
          </cell>
          <cell r="M264">
            <v>0.82316504211288644</v>
          </cell>
          <cell r="N264">
            <v>0.19789140111064235</v>
          </cell>
        </row>
        <row r="265">
          <cell r="A265" t="str">
            <v>CERN</v>
          </cell>
          <cell r="B265" t="str">
            <v>Year 2</v>
          </cell>
          <cell r="D265">
            <v>3402703000</v>
          </cell>
          <cell r="E265">
            <v>604377000</v>
          </cell>
          <cell r="F265">
            <v>1628961000</v>
          </cell>
          <cell r="G265">
            <v>392805000</v>
          </cell>
          <cell r="H265">
            <v>13476000</v>
          </cell>
          <cell r="M265">
            <v>0.82238326412854723</v>
          </cell>
          <cell r="N265">
            <v>0.22425818533089723</v>
          </cell>
        </row>
        <row r="266">
          <cell r="A266" t="str">
            <v>CERN</v>
          </cell>
          <cell r="B266" t="str">
            <v>Year 3</v>
          </cell>
          <cell r="D266">
            <v>4425267000</v>
          </cell>
          <cell r="E266">
            <v>750781000</v>
          </cell>
          <cell r="F266">
            <v>2262024000</v>
          </cell>
          <cell r="G266">
            <v>539799000</v>
          </cell>
          <cell r="H266">
            <v>91527000</v>
          </cell>
          <cell r="M266">
            <v>0.83034221437938094</v>
          </cell>
          <cell r="N266">
            <v>0.17651725873263693</v>
          </cell>
        </row>
        <row r="267">
          <cell r="A267" t="str">
            <v>CERN</v>
          </cell>
          <cell r="B267" t="str">
            <v>Year 4</v>
          </cell>
          <cell r="D267">
            <v>4796473000</v>
          </cell>
          <cell r="E267">
            <v>779116000</v>
          </cell>
          <cell r="F267">
            <v>2464380000</v>
          </cell>
          <cell r="G267">
            <v>551418000</v>
          </cell>
          <cell r="H267">
            <v>90546000</v>
          </cell>
          <cell r="M267">
            <v>0.8375648106431538</v>
          </cell>
          <cell r="N267">
            <v>0.18993393687403223</v>
          </cell>
        </row>
        <row r="268">
          <cell r="A268" t="str">
            <v>CF</v>
          </cell>
          <cell r="B268" t="str">
            <v>Year 1</v>
          </cell>
          <cell r="D268">
            <v>6104000000</v>
          </cell>
          <cell r="E268">
            <v>2990700000</v>
          </cell>
          <cell r="F268">
            <v>200900000</v>
          </cell>
          <cell r="G268" t="str">
            <v xml:space="preserve"> $-   </v>
          </cell>
          <cell r="H268" t="str">
            <v xml:space="preserve"> $-   </v>
          </cell>
          <cell r="M268">
            <v>0.51004259501965921</v>
          </cell>
          <cell r="N268">
            <v>0.47712975098296201</v>
          </cell>
        </row>
        <row r="269">
          <cell r="A269" t="str">
            <v>CF</v>
          </cell>
          <cell r="B269" t="str">
            <v>Year 2</v>
          </cell>
          <cell r="D269">
            <v>5474700000</v>
          </cell>
          <cell r="E269">
            <v>2954500000</v>
          </cell>
          <cell r="F269">
            <v>150200000</v>
          </cell>
          <cell r="G269" t="str">
            <v xml:space="preserve"> $-   </v>
          </cell>
          <cell r="H269" t="str">
            <v xml:space="preserve"> $-   </v>
          </cell>
          <cell r="M269">
            <v>0.46033572615851093</v>
          </cell>
          <cell r="N269">
            <v>0.4329004329004329</v>
          </cell>
        </row>
        <row r="270">
          <cell r="A270" t="str">
            <v>CF</v>
          </cell>
          <cell r="B270" t="str">
            <v>Year 3</v>
          </cell>
          <cell r="D270">
            <v>4743200000</v>
          </cell>
          <cell r="E270">
            <v>2964700000</v>
          </cell>
          <cell r="F270">
            <v>205200000</v>
          </cell>
          <cell r="G270" t="str">
            <v xml:space="preserve"> $-   </v>
          </cell>
          <cell r="H270" t="str">
            <v xml:space="preserve"> $-   </v>
          </cell>
          <cell r="M270">
            <v>0.37495783437341879</v>
          </cell>
          <cell r="N270">
            <v>0.33169590150109629</v>
          </cell>
        </row>
        <row r="271">
          <cell r="A271" t="str">
            <v>CF</v>
          </cell>
          <cell r="B271" t="str">
            <v>Year 4</v>
          </cell>
          <cell r="D271">
            <v>4308300000</v>
          </cell>
          <cell r="E271">
            <v>2761200000</v>
          </cell>
          <cell r="F271">
            <v>319000000</v>
          </cell>
          <cell r="G271" t="str">
            <v xml:space="preserve"> $-   </v>
          </cell>
          <cell r="H271" t="str">
            <v xml:space="preserve"> $-   </v>
          </cell>
          <cell r="M271">
            <v>0.35909755588050973</v>
          </cell>
          <cell r="N271">
            <v>0.2850544298215073</v>
          </cell>
        </row>
        <row r="272">
          <cell r="A272" t="str">
            <v>CFG</v>
          </cell>
          <cell r="B272" t="str">
            <v>Year 1</v>
          </cell>
          <cell r="D272">
            <v>5513000000</v>
          </cell>
          <cell r="E272">
            <v>375000000</v>
          </cell>
          <cell r="F272">
            <v>3380000000</v>
          </cell>
          <cell r="G272" t="str">
            <v xml:space="preserve"> $-   </v>
          </cell>
          <cell r="H272">
            <v>490000000</v>
          </cell>
          <cell r="M272">
            <v>0.93197895882459636</v>
          </cell>
          <cell r="N272">
            <v>0.23000181389443133</v>
          </cell>
        </row>
        <row r="273">
          <cell r="A273" t="str">
            <v>CFG</v>
          </cell>
          <cell r="B273" t="str">
            <v>Year 2</v>
          </cell>
          <cell r="D273">
            <v>5133000000</v>
          </cell>
          <cell r="E273">
            <v>216000000</v>
          </cell>
          <cell r="F273">
            <v>3142000000</v>
          </cell>
          <cell r="G273" t="str">
            <v xml:space="preserve"> $-   </v>
          </cell>
          <cell r="H273">
            <v>581000000</v>
          </cell>
          <cell r="M273">
            <v>0.95791934541203971</v>
          </cell>
          <cell r="N273">
            <v>0.23261250730566921</v>
          </cell>
        </row>
        <row r="274">
          <cell r="A274" t="str">
            <v>CFG</v>
          </cell>
          <cell r="B274" t="str">
            <v>Year 3</v>
          </cell>
          <cell r="D274">
            <v>5342000000</v>
          </cell>
          <cell r="E274">
            <v>160000000</v>
          </cell>
          <cell r="F274">
            <v>3247000000</v>
          </cell>
          <cell r="G274" t="str">
            <v xml:space="preserve"> $-   </v>
          </cell>
          <cell r="H274">
            <v>464000000</v>
          </cell>
          <cell r="M274">
            <v>0.97004867090977165</v>
          </cell>
          <cell r="N274">
            <v>0.27536503182328714</v>
          </cell>
        </row>
        <row r="275">
          <cell r="A275" t="str">
            <v>CFG</v>
          </cell>
          <cell r="B275" t="str">
            <v>Year 4</v>
          </cell>
          <cell r="D275">
            <v>5276000000</v>
          </cell>
          <cell r="E275">
            <v>237000000</v>
          </cell>
          <cell r="F275">
            <v>3113000000</v>
          </cell>
          <cell r="G275" t="str">
            <v xml:space="preserve"> $-   </v>
          </cell>
          <cell r="H275">
            <v>448000000</v>
          </cell>
          <cell r="M275">
            <v>0.95507960576194084</v>
          </cell>
          <cell r="N275">
            <v>0.28013646702047007</v>
          </cell>
        </row>
        <row r="276">
          <cell r="A276" t="str">
            <v>CHD</v>
          </cell>
          <cell r="B276" t="str">
            <v>Year 1</v>
          </cell>
          <cell r="D276">
            <v>2921900000</v>
          </cell>
          <cell r="E276">
            <v>1630500000</v>
          </cell>
          <cell r="F276">
            <v>746300000</v>
          </cell>
          <cell r="G276" t="str">
            <v xml:space="preserve"> $-   </v>
          </cell>
          <cell r="H276" t="str">
            <v xml:space="preserve"> $-   </v>
          </cell>
          <cell r="M276">
            <v>0.44197268900373043</v>
          </cell>
          <cell r="N276">
            <v>0.18655669256305829</v>
          </cell>
        </row>
        <row r="277">
          <cell r="A277" t="str">
            <v>CHD</v>
          </cell>
          <cell r="B277" t="str">
            <v>Year 2</v>
          </cell>
          <cell r="D277">
            <v>3194300000</v>
          </cell>
          <cell r="E277">
            <v>1756300000</v>
          </cell>
          <cell r="F277">
            <v>815800000</v>
          </cell>
          <cell r="G277" t="str">
            <v xml:space="preserve"> $-   </v>
          </cell>
          <cell r="H277" t="str">
            <v xml:space="preserve"> $-   </v>
          </cell>
          <cell r="M277">
            <v>0.45017687756315938</v>
          </cell>
          <cell r="N277">
            <v>0.19478445981905268</v>
          </cell>
        </row>
        <row r="278">
          <cell r="A278" t="str">
            <v>CHD</v>
          </cell>
          <cell r="B278" t="str">
            <v>Year 3</v>
          </cell>
          <cell r="D278">
            <v>3297600000</v>
          </cell>
          <cell r="E278">
            <v>1844700000</v>
          </cell>
          <cell r="F278">
            <v>811700000</v>
          </cell>
          <cell r="G278" t="str">
            <v xml:space="preserve"> $-   </v>
          </cell>
          <cell r="H278" t="str">
            <v xml:space="preserve"> $-   </v>
          </cell>
          <cell r="M278">
            <v>0.44059315866084425</v>
          </cell>
          <cell r="N278">
            <v>0.19444444444444445</v>
          </cell>
        </row>
        <row r="279">
          <cell r="A279" t="str">
            <v>CHD</v>
          </cell>
          <cell r="B279" t="str">
            <v>Year 4</v>
          </cell>
          <cell r="D279">
            <v>3394800000</v>
          </cell>
          <cell r="E279">
            <v>1883000000</v>
          </cell>
          <cell r="F279">
            <v>837600000</v>
          </cell>
          <cell r="G279" t="str">
            <v xml:space="preserve"> $-   </v>
          </cell>
          <cell r="H279" t="str">
            <v xml:space="preserve"> $-   </v>
          </cell>
          <cell r="M279">
            <v>0.44532814893366324</v>
          </cell>
          <cell r="N279">
            <v>0.19859785554377282</v>
          </cell>
        </row>
        <row r="280">
          <cell r="A280" t="str">
            <v>CHK</v>
          </cell>
          <cell r="B280" t="str">
            <v>Year 1</v>
          </cell>
          <cell r="D280">
            <v>12316000000</v>
          </cell>
          <cell r="E280">
            <v>7081000000</v>
          </cell>
          <cell r="F280">
            <v>723000000</v>
          </cell>
          <cell r="G280" t="str">
            <v xml:space="preserve"> $-   </v>
          </cell>
          <cell r="H280">
            <v>2811000000</v>
          </cell>
          <cell r="M280">
            <v>0.42505683663527116</v>
          </cell>
          <cell r="N280">
            <v>0.13811302370899642</v>
          </cell>
        </row>
        <row r="281">
          <cell r="A281" t="str">
            <v>CHK</v>
          </cell>
          <cell r="B281" t="str">
            <v>Year 2</v>
          </cell>
          <cell r="D281">
            <v>19080000000</v>
          </cell>
          <cell r="E281">
            <v>12930000000</v>
          </cell>
          <cell r="F281">
            <v>686000000</v>
          </cell>
          <cell r="G281" t="str">
            <v xml:space="preserve"> $-   </v>
          </cell>
          <cell r="H281">
            <v>2903000000</v>
          </cell>
          <cell r="M281">
            <v>0.32232704402515722</v>
          </cell>
          <cell r="N281">
            <v>0.13422431865828091</v>
          </cell>
        </row>
        <row r="282">
          <cell r="A282" t="str">
            <v>CHK</v>
          </cell>
          <cell r="B282" t="str">
            <v>Year 3</v>
          </cell>
          <cell r="D282">
            <v>23125000000</v>
          </cell>
          <cell r="E282">
            <v>16049000000</v>
          </cell>
          <cell r="F282">
            <v>554000000</v>
          </cell>
          <cell r="G282" t="str">
            <v xml:space="preserve"> $-   </v>
          </cell>
          <cell r="H282">
            <v>2915000000</v>
          </cell>
          <cell r="M282">
            <v>0.30598918918918916</v>
          </cell>
          <cell r="N282">
            <v>0.15597837837837839</v>
          </cell>
        </row>
        <row r="283">
          <cell r="A283" t="str">
            <v>CHK</v>
          </cell>
          <cell r="B283" t="str">
            <v>Year 4</v>
          </cell>
          <cell r="D283">
            <v>12764000000</v>
          </cell>
          <cell r="E283">
            <v>10295000000</v>
          </cell>
          <cell r="F283">
            <v>334000000</v>
          </cell>
          <cell r="G283" t="str">
            <v xml:space="preserve"> $-   </v>
          </cell>
          <cell r="H283">
            <v>2229000000</v>
          </cell>
          <cell r="M283">
            <v>0.19343465998119713</v>
          </cell>
          <cell r="N283">
            <v>-7.3644625509244749E-3</v>
          </cell>
        </row>
        <row r="284">
          <cell r="A284" t="str">
            <v>CHRW</v>
          </cell>
          <cell r="B284" t="str">
            <v>Year 1</v>
          </cell>
          <cell r="D284">
            <v>11359113000</v>
          </cell>
          <cell r="E284">
            <v>9641542000</v>
          </cell>
          <cell r="F284">
            <v>1042251000</v>
          </cell>
          <cell r="G284" t="str">
            <v xml:space="preserve"> $-   </v>
          </cell>
          <cell r="H284" t="str">
            <v xml:space="preserve"> $-   </v>
          </cell>
          <cell r="M284">
            <v>0.15120643662933897</v>
          </cell>
          <cell r="N284">
            <v>5.9451825155714184E-2</v>
          </cell>
        </row>
        <row r="285">
          <cell r="A285" t="str">
            <v>CHRW</v>
          </cell>
          <cell r="B285" t="str">
            <v>Year 2</v>
          </cell>
          <cell r="D285">
            <v>12752076000</v>
          </cell>
          <cell r="E285">
            <v>10915981000</v>
          </cell>
          <cell r="F285">
            <v>1153445000</v>
          </cell>
          <cell r="G285" t="str">
            <v xml:space="preserve"> $-   </v>
          </cell>
          <cell r="H285" t="str">
            <v xml:space="preserve"> $-   </v>
          </cell>
          <cell r="M285">
            <v>0.14398400699619418</v>
          </cell>
          <cell r="N285">
            <v>5.3532460126492348E-2</v>
          </cell>
        </row>
        <row r="286">
          <cell r="A286" t="str">
            <v>CHRW</v>
          </cell>
          <cell r="B286" t="str">
            <v>Year 3</v>
          </cell>
          <cell r="D286">
            <v>13470067000</v>
          </cell>
          <cell r="E286">
            <v>11462415000</v>
          </cell>
          <cell r="F286">
            <v>1259234000</v>
          </cell>
          <cell r="G286" t="str">
            <v xml:space="preserve"> $-   </v>
          </cell>
          <cell r="H286" t="str">
            <v xml:space="preserve"> $-   </v>
          </cell>
          <cell r="M286">
            <v>0.14904543533450876</v>
          </cell>
          <cell r="N286">
            <v>5.5561564764302955E-2</v>
          </cell>
        </row>
        <row r="287">
          <cell r="A287" t="str">
            <v>CHRW</v>
          </cell>
          <cell r="B287" t="str">
            <v>Year 4</v>
          </cell>
          <cell r="D287">
            <v>13476084000</v>
          </cell>
          <cell r="E287">
            <v>11207604000</v>
          </cell>
          <cell r="F287">
            <v>1410170000</v>
          </cell>
          <cell r="G287" t="str">
            <v xml:space="preserve"> $-   </v>
          </cell>
          <cell r="H287" t="str">
            <v xml:space="preserve"> $-   </v>
          </cell>
          <cell r="M287">
            <v>0.16833376817775847</v>
          </cell>
          <cell r="N287">
            <v>6.36913512857296E-2</v>
          </cell>
        </row>
        <row r="288">
          <cell r="A288" t="str">
            <v>CHTR</v>
          </cell>
          <cell r="B288" t="str">
            <v>Year 1</v>
          </cell>
          <cell r="D288">
            <v>8155000000</v>
          </cell>
          <cell r="E288">
            <v>5345000000</v>
          </cell>
          <cell r="F288">
            <v>47000000</v>
          </cell>
          <cell r="G288" t="str">
            <v xml:space="preserve"> $-   </v>
          </cell>
          <cell r="H288">
            <v>1854000000</v>
          </cell>
          <cell r="M288">
            <v>0.34457388105456777</v>
          </cell>
          <cell r="N288">
            <v>0.1114653586756591</v>
          </cell>
        </row>
        <row r="289">
          <cell r="A289" t="str">
            <v>CHTR</v>
          </cell>
          <cell r="B289" t="str">
            <v>Year 2</v>
          </cell>
          <cell r="D289">
            <v>9108000000</v>
          </cell>
          <cell r="E289">
            <v>5973000000</v>
          </cell>
          <cell r="F289">
            <v>62000000</v>
          </cell>
          <cell r="G289" t="str">
            <v xml:space="preserve"> $-   </v>
          </cell>
          <cell r="H289">
            <v>2102000000</v>
          </cell>
          <cell r="M289">
            <v>0.34420289855072461</v>
          </cell>
          <cell r="N289">
            <v>0.10660957400087835</v>
          </cell>
        </row>
        <row r="290">
          <cell r="A290" t="str">
            <v>CHTR</v>
          </cell>
          <cell r="B290" t="str">
            <v>Year 3</v>
          </cell>
          <cell r="D290">
            <v>9754000000</v>
          </cell>
          <cell r="E290">
            <v>6426000000</v>
          </cell>
          <cell r="F290">
            <v>89000000</v>
          </cell>
          <cell r="G290" t="str">
            <v xml:space="preserve"> $-   </v>
          </cell>
          <cell r="H290">
            <v>2125000000</v>
          </cell>
          <cell r="M290">
            <v>0.34119335657166294</v>
          </cell>
          <cell r="N290">
            <v>0.11420955505433668</v>
          </cell>
        </row>
        <row r="291">
          <cell r="A291" t="str">
            <v>CHTR</v>
          </cell>
          <cell r="B291" t="str">
            <v>Year 4</v>
          </cell>
          <cell r="D291">
            <v>29003000000</v>
          </cell>
          <cell r="E291">
            <v>18655000000</v>
          </cell>
          <cell r="F291">
            <v>86000000</v>
          </cell>
          <cell r="G291" t="str">
            <v xml:space="preserve"> $-   </v>
          </cell>
          <cell r="H291">
            <v>6907000000</v>
          </cell>
          <cell r="M291">
            <v>0.3567906768265352</v>
          </cell>
          <cell r="N291">
            <v>0.11567768851498121</v>
          </cell>
        </row>
        <row r="292">
          <cell r="A292" t="str">
            <v>CI</v>
          </cell>
          <cell r="B292" t="str">
            <v>Year 1</v>
          </cell>
          <cell r="D292">
            <v>29119000000</v>
          </cell>
          <cell r="E292">
            <v>17900000000</v>
          </cell>
          <cell r="F292" t="str">
            <v xml:space="preserve"> $-   </v>
          </cell>
          <cell r="G292" t="str">
            <v xml:space="preserve"> $-   </v>
          </cell>
          <cell r="H292">
            <v>8742000000</v>
          </cell>
          <cell r="M292">
            <v>0.38528108794944882</v>
          </cell>
          <cell r="N292">
            <v>8.5064734365877956E-2</v>
          </cell>
        </row>
        <row r="293">
          <cell r="A293" t="str">
            <v>CI</v>
          </cell>
          <cell r="B293" t="str">
            <v>Year 2</v>
          </cell>
          <cell r="D293">
            <v>32380000000</v>
          </cell>
          <cell r="E293">
            <v>20865000000</v>
          </cell>
          <cell r="F293" t="str">
            <v xml:space="preserve"> $-   </v>
          </cell>
          <cell r="G293" t="str">
            <v xml:space="preserve"> $-   </v>
          </cell>
          <cell r="H293">
            <v>9339000000</v>
          </cell>
          <cell r="M293">
            <v>0.35562075355157508</v>
          </cell>
          <cell r="N293">
            <v>6.7201976528721438E-2</v>
          </cell>
        </row>
        <row r="294">
          <cell r="A294" t="str">
            <v>CI</v>
          </cell>
          <cell r="B294" t="str">
            <v>Year 3</v>
          </cell>
          <cell r="D294">
            <v>34914000000</v>
          </cell>
          <cell r="E294">
            <v>21334000000</v>
          </cell>
          <cell r="F294" t="str">
            <v xml:space="preserve"> $-   </v>
          </cell>
          <cell r="G294" t="str">
            <v xml:space="preserve"> $-   </v>
          </cell>
          <cell r="H294">
            <v>10276000000</v>
          </cell>
          <cell r="M294">
            <v>0.38895571976857424</v>
          </cell>
          <cell r="N294">
            <v>9.4632525634415987E-2</v>
          </cell>
        </row>
        <row r="295">
          <cell r="A295" t="str">
            <v>CI</v>
          </cell>
          <cell r="B295" t="str">
            <v>Year 4</v>
          </cell>
          <cell r="D295">
            <v>37876000000</v>
          </cell>
          <cell r="E295">
            <v>23290000000</v>
          </cell>
          <cell r="F295" t="str">
            <v xml:space="preserve"> $-   </v>
          </cell>
          <cell r="G295" t="str">
            <v xml:space="preserve"> $-   </v>
          </cell>
          <cell r="H295">
            <v>11259000000</v>
          </cell>
          <cell r="M295">
            <v>0.38509874326750448</v>
          </cell>
          <cell r="N295">
            <v>8.7839264969901784E-2</v>
          </cell>
        </row>
        <row r="296">
          <cell r="A296" t="str">
            <v>CINF</v>
          </cell>
          <cell r="B296" t="str">
            <v>Year 1</v>
          </cell>
          <cell r="D296">
            <v>4111000000</v>
          </cell>
          <cell r="E296">
            <v>3477000000</v>
          </cell>
          <cell r="F296" t="str">
            <v xml:space="preserve"> $-   </v>
          </cell>
          <cell r="G296" t="str">
            <v xml:space="preserve"> $-   </v>
          </cell>
          <cell r="H296">
            <v>14000000</v>
          </cell>
          <cell r="M296">
            <v>0.15422038433471175</v>
          </cell>
          <cell r="N296">
            <v>0.15081488688883482</v>
          </cell>
        </row>
        <row r="297">
          <cell r="A297" t="str">
            <v>CINF</v>
          </cell>
          <cell r="B297" t="str">
            <v>Year 2</v>
          </cell>
          <cell r="D297">
            <v>4531000000</v>
          </cell>
          <cell r="E297">
            <v>3748000000</v>
          </cell>
          <cell r="F297" t="str">
            <v xml:space="preserve"> $-   </v>
          </cell>
          <cell r="G297" t="str">
            <v xml:space="preserve"> $-   </v>
          </cell>
          <cell r="H297">
            <v>15000000</v>
          </cell>
          <cell r="M297">
            <v>0.17280953431913482</v>
          </cell>
          <cell r="N297">
            <v>0.16949900684175678</v>
          </cell>
        </row>
        <row r="298">
          <cell r="A298" t="str">
            <v>CINF</v>
          </cell>
          <cell r="B298" t="str">
            <v>Year 3</v>
          </cell>
          <cell r="D298">
            <v>4945000000</v>
          </cell>
          <cell r="E298">
            <v>4157000000</v>
          </cell>
          <cell r="F298" t="str">
            <v xml:space="preserve"> $-   </v>
          </cell>
          <cell r="G298" t="str">
            <v xml:space="preserve"> $-   </v>
          </cell>
          <cell r="H298">
            <v>14000000</v>
          </cell>
          <cell r="M298">
            <v>0.15935288169868556</v>
          </cell>
          <cell r="N298">
            <v>0.15652173913043479</v>
          </cell>
        </row>
        <row r="299">
          <cell r="A299" t="str">
            <v>CINF</v>
          </cell>
          <cell r="B299" t="str">
            <v>Year 4</v>
          </cell>
          <cell r="D299">
            <v>5142000000</v>
          </cell>
          <cell r="E299">
            <v>4195000000</v>
          </cell>
          <cell r="F299" t="str">
            <v xml:space="preserve"> $-   </v>
          </cell>
          <cell r="G299" t="str">
            <v xml:space="preserve"> $-   </v>
          </cell>
          <cell r="H299">
            <v>13000000</v>
          </cell>
          <cell r="M299">
            <v>0.18416958381952553</v>
          </cell>
          <cell r="N299">
            <v>0.18164138467522364</v>
          </cell>
        </row>
        <row r="300">
          <cell r="A300" t="str">
            <v>CL</v>
          </cell>
          <cell r="B300" t="str">
            <v>Year 1</v>
          </cell>
          <cell r="D300">
            <v>17085000000</v>
          </cell>
          <cell r="E300">
            <v>7153000000</v>
          </cell>
          <cell r="F300">
            <v>6043000000</v>
          </cell>
          <cell r="G300" t="str">
            <v xml:space="preserve"> $-   </v>
          </cell>
          <cell r="H300" t="str">
            <v xml:space="preserve"> $-   </v>
          </cell>
          <cell r="M300">
            <v>0.58132865086333041</v>
          </cell>
          <cell r="N300">
            <v>0.2276265730172666</v>
          </cell>
        </row>
        <row r="301">
          <cell r="A301" t="str">
            <v>CL</v>
          </cell>
          <cell r="B301" t="str">
            <v>Year 2</v>
          </cell>
          <cell r="D301">
            <v>17420000000</v>
          </cell>
          <cell r="E301">
            <v>7219000000</v>
          </cell>
          <cell r="F301">
            <v>6645000000</v>
          </cell>
          <cell r="G301" t="str">
            <v xml:space="preserve"> $-   </v>
          </cell>
          <cell r="H301" t="str">
            <v xml:space="preserve"> $-   </v>
          </cell>
          <cell r="M301">
            <v>0.58559127439724457</v>
          </cell>
          <cell r="N301">
            <v>0.20413318025258323</v>
          </cell>
        </row>
        <row r="302">
          <cell r="A302" t="str">
            <v>CL</v>
          </cell>
          <cell r="B302" t="str">
            <v>Year 3</v>
          </cell>
          <cell r="D302">
            <v>17277000000</v>
          </cell>
          <cell r="E302">
            <v>7168000000</v>
          </cell>
          <cell r="F302">
            <v>6552000000</v>
          </cell>
          <cell r="G302" t="str">
            <v xml:space="preserve"> $-   </v>
          </cell>
          <cell r="H302" t="str">
            <v xml:space="preserve"> $-   </v>
          </cell>
          <cell r="M302">
            <v>0.58511315621925108</v>
          </cell>
          <cell r="N302">
            <v>0.20588065057591018</v>
          </cell>
        </row>
        <row r="303">
          <cell r="A303" t="str">
            <v>CL</v>
          </cell>
          <cell r="B303" t="str">
            <v>Year 4</v>
          </cell>
          <cell r="D303">
            <v>16034000000</v>
          </cell>
          <cell r="E303">
            <v>6635000000</v>
          </cell>
          <cell r="F303">
            <v>6610000000</v>
          </cell>
          <cell r="G303" t="str">
            <v xml:space="preserve"> $-   </v>
          </cell>
          <cell r="H303" t="str">
            <v xml:space="preserve"> $-   </v>
          </cell>
          <cell r="M303">
            <v>0.58619184233503807</v>
          </cell>
          <cell r="N303">
            <v>0.17394287139827866</v>
          </cell>
        </row>
        <row r="304">
          <cell r="A304" t="str">
            <v>CLX</v>
          </cell>
          <cell r="B304" t="str">
            <v>Year 1</v>
          </cell>
          <cell r="D304">
            <v>5533000000</v>
          </cell>
          <cell r="E304">
            <v>3142000000</v>
          </cell>
          <cell r="F304">
            <v>1291000000</v>
          </cell>
          <cell r="G304">
            <v>130000000</v>
          </cell>
          <cell r="H304" t="str">
            <v xml:space="preserve"> $-   </v>
          </cell>
          <cell r="M304">
            <v>0.43213446593168259</v>
          </cell>
          <cell r="N304">
            <v>0.17531176576902224</v>
          </cell>
        </row>
        <row r="305">
          <cell r="A305" t="str">
            <v>CLX</v>
          </cell>
          <cell r="B305" t="str">
            <v>Year 2</v>
          </cell>
          <cell r="D305">
            <v>5514000000</v>
          </cell>
          <cell r="E305">
            <v>3158000000</v>
          </cell>
          <cell r="F305">
            <v>1254000000</v>
          </cell>
          <cell r="G305">
            <v>125000000</v>
          </cell>
          <cell r="H305" t="str">
            <v xml:space="preserve"> $-   </v>
          </cell>
          <cell r="M305">
            <v>0.42727602466449044</v>
          </cell>
          <cell r="N305">
            <v>0.17718534639100472</v>
          </cell>
        </row>
        <row r="306">
          <cell r="A306" t="str">
            <v>CLX</v>
          </cell>
          <cell r="B306" t="str">
            <v>Year 3</v>
          </cell>
          <cell r="D306">
            <v>5655000000</v>
          </cell>
          <cell r="E306">
            <v>3190000000</v>
          </cell>
          <cell r="F306">
            <v>1321000000</v>
          </cell>
          <cell r="G306">
            <v>136000000</v>
          </cell>
          <cell r="H306" t="str">
            <v xml:space="preserve"> $-   </v>
          </cell>
          <cell r="M306">
            <v>0.4358974358974359</v>
          </cell>
          <cell r="N306">
            <v>0.17824933687002653</v>
          </cell>
        </row>
        <row r="307">
          <cell r="A307" t="str">
            <v>CLX</v>
          </cell>
          <cell r="B307" t="str">
            <v>Year 4</v>
          </cell>
          <cell r="D307">
            <v>5761000000</v>
          </cell>
          <cell r="E307">
            <v>3163000000</v>
          </cell>
          <cell r="F307">
            <v>1393000000</v>
          </cell>
          <cell r="G307">
            <v>141000000</v>
          </cell>
          <cell r="H307" t="str">
            <v xml:space="preserve"> $-   </v>
          </cell>
          <cell r="M307">
            <v>0.45096337441416423</v>
          </cell>
          <cell r="N307">
            <v>0.18469015795868773</v>
          </cell>
        </row>
        <row r="308">
          <cell r="A308" t="str">
            <v>CMA</v>
          </cell>
          <cell r="B308" t="str">
            <v>Year 1</v>
          </cell>
          <cell r="D308">
            <v>2666000000</v>
          </cell>
          <cell r="E308">
            <v>55000000</v>
          </cell>
          <cell r="F308">
            <v>1670000000</v>
          </cell>
          <cell r="G308" t="str">
            <v xml:space="preserve"> $-   </v>
          </cell>
          <cell r="H308">
            <v>46000000</v>
          </cell>
          <cell r="M308">
            <v>0.9793698424606152</v>
          </cell>
          <cell r="N308">
            <v>0.33570892723180795</v>
          </cell>
        </row>
        <row r="309">
          <cell r="A309" t="str">
            <v>CMA</v>
          </cell>
          <cell r="B309" t="str">
            <v>Year 2</v>
          </cell>
          <cell r="D309">
            <v>2607000000</v>
          </cell>
          <cell r="E309">
            <v>45000000</v>
          </cell>
          <cell r="F309">
            <v>1611000000</v>
          </cell>
          <cell r="G309" t="str">
            <v xml:space="preserve"> $-   </v>
          </cell>
          <cell r="H309">
            <v>27000000</v>
          </cell>
          <cell r="M309">
            <v>0.98273878020713468</v>
          </cell>
          <cell r="N309">
            <v>0.35443037974683544</v>
          </cell>
        </row>
        <row r="310">
          <cell r="A310" t="str">
            <v>CMA</v>
          </cell>
          <cell r="B310" t="str">
            <v>Year 3</v>
          </cell>
          <cell r="D310">
            <v>2819000000</v>
          </cell>
          <cell r="E310">
            <v>43000000</v>
          </cell>
          <cell r="F310">
            <v>1859000000</v>
          </cell>
          <cell r="G310" t="str">
            <v xml:space="preserve"> $-   </v>
          </cell>
          <cell r="H310">
            <v>147000000</v>
          </cell>
          <cell r="M310">
            <v>0.98474636395885062</v>
          </cell>
          <cell r="N310">
            <v>0.27314650585313943</v>
          </cell>
        </row>
        <row r="311">
          <cell r="A311" t="str">
            <v>CMA</v>
          </cell>
          <cell r="B311" t="str">
            <v>Year 4</v>
          </cell>
          <cell r="D311">
            <v>2960000000</v>
          </cell>
          <cell r="E311">
            <v>40000000</v>
          </cell>
          <cell r="F311">
            <v>1836000000</v>
          </cell>
          <cell r="G311" t="str">
            <v xml:space="preserve"> $-   </v>
          </cell>
          <cell r="H311">
            <v>248000000</v>
          </cell>
          <cell r="M311">
            <v>0.98648648648648651</v>
          </cell>
          <cell r="N311">
            <v>0.28243243243243243</v>
          </cell>
        </row>
        <row r="312">
          <cell r="A312" t="str">
            <v>CMG</v>
          </cell>
          <cell r="B312" t="str">
            <v>Year 1</v>
          </cell>
          <cell r="D312">
            <v>3214591000</v>
          </cell>
          <cell r="E312">
            <v>2359822000</v>
          </cell>
          <cell r="F312">
            <v>203733000</v>
          </cell>
          <cell r="G312" t="str">
            <v xml:space="preserve"> $-   </v>
          </cell>
          <cell r="H312">
            <v>96054000</v>
          </cell>
          <cell r="M312">
            <v>0.26590287846883165</v>
          </cell>
          <cell r="N312">
            <v>0.1726446692596352</v>
          </cell>
        </row>
        <row r="313">
          <cell r="A313" t="str">
            <v>CMG</v>
          </cell>
          <cell r="B313" t="str">
            <v>Year 2</v>
          </cell>
          <cell r="D313">
            <v>4108269000</v>
          </cell>
          <cell r="E313">
            <v>2990513000</v>
          </cell>
          <cell r="F313">
            <v>273897000</v>
          </cell>
          <cell r="G313" t="str">
            <v xml:space="preserve"> $-   </v>
          </cell>
          <cell r="H313">
            <v>110474000</v>
          </cell>
          <cell r="M313">
            <v>0.27207468644336585</v>
          </cell>
          <cell r="N313">
            <v>0.17851435726336323</v>
          </cell>
        </row>
        <row r="314">
          <cell r="A314" t="str">
            <v>CMG</v>
          </cell>
          <cell r="B314" t="str">
            <v>Year 3</v>
          </cell>
          <cell r="D314">
            <v>4501223000</v>
          </cell>
          <cell r="E314">
            <v>3326936000</v>
          </cell>
          <cell r="F314">
            <v>250214000</v>
          </cell>
          <cell r="G314" t="str">
            <v xml:space="preserve"> $-   </v>
          </cell>
          <cell r="H314">
            <v>130368000</v>
          </cell>
          <cell r="M314">
            <v>0.26088176480036651</v>
          </cell>
          <cell r="N314">
            <v>0.17633096605078219</v>
          </cell>
        </row>
        <row r="315">
          <cell r="A315" t="str">
            <v>CMG</v>
          </cell>
          <cell r="B315" t="str">
            <v>Year 4</v>
          </cell>
          <cell r="D315">
            <v>3904384000</v>
          </cell>
          <cell r="E315">
            <v>3406170000</v>
          </cell>
          <cell r="F315">
            <v>276240000</v>
          </cell>
          <cell r="G315" t="str">
            <v xml:space="preserve"> $-   </v>
          </cell>
          <cell r="H315">
            <v>146368000</v>
          </cell>
          <cell r="M315">
            <v>0.12760373979608564</v>
          </cell>
          <cell r="N315">
            <v>1.9364386289873126E-2</v>
          </cell>
        </row>
        <row r="316">
          <cell r="A316" t="str">
            <v>CMI</v>
          </cell>
          <cell r="B316" t="str">
            <v>Year 1</v>
          </cell>
          <cell r="D316">
            <v>17301000000</v>
          </cell>
          <cell r="E316">
            <v>13021000000</v>
          </cell>
          <cell r="F316">
            <v>1827000000</v>
          </cell>
          <cell r="G316">
            <v>713000000</v>
          </cell>
          <cell r="H316" t="str">
            <v xml:space="preserve"> $-   </v>
          </cell>
          <cell r="M316">
            <v>0.24738454424599732</v>
          </cell>
          <cell r="N316">
            <v>0.10057222125888678</v>
          </cell>
        </row>
        <row r="317">
          <cell r="A317" t="str">
            <v>CMI</v>
          </cell>
          <cell r="B317" t="str">
            <v>Year 2</v>
          </cell>
          <cell r="D317">
            <v>19221000000</v>
          </cell>
          <cell r="E317">
            <v>14360000000</v>
          </cell>
          <cell r="F317">
            <v>2112000000</v>
          </cell>
          <cell r="G317">
            <v>754000000</v>
          </cell>
          <cell r="H317" t="str">
            <v xml:space="preserve"> $-   </v>
          </cell>
          <cell r="M317">
            <v>0.25290047344050781</v>
          </cell>
          <cell r="N317">
            <v>0.10379272670516622</v>
          </cell>
        </row>
        <row r="318">
          <cell r="A318" t="str">
            <v>CMI</v>
          </cell>
          <cell r="B318" t="str">
            <v>Year 3</v>
          </cell>
          <cell r="D318">
            <v>19110000000</v>
          </cell>
          <cell r="E318">
            <v>14163000000</v>
          </cell>
          <cell r="F318">
            <v>2169000000</v>
          </cell>
          <cell r="G318">
            <v>735000000</v>
          </cell>
          <cell r="H318" t="str">
            <v xml:space="preserve"> $-   </v>
          </cell>
          <cell r="M318">
            <v>0.25886970172684454</v>
          </cell>
          <cell r="N318">
            <v>0.10690737833594977</v>
          </cell>
        </row>
        <row r="319">
          <cell r="A319" t="str">
            <v>CMI</v>
          </cell>
          <cell r="B319" t="str">
            <v>Year 4</v>
          </cell>
          <cell r="D319">
            <v>17509000000</v>
          </cell>
          <cell r="E319">
            <v>13057000000</v>
          </cell>
          <cell r="F319">
            <v>2189000000</v>
          </cell>
          <cell r="G319">
            <v>636000000</v>
          </cell>
          <cell r="H319" t="str">
            <v xml:space="preserve"> $-   </v>
          </cell>
          <cell r="M319">
            <v>0.2542692329659032</v>
          </cell>
          <cell r="N319">
            <v>9.2923639271231942E-2</v>
          </cell>
        </row>
        <row r="320">
          <cell r="A320" t="str">
            <v>CMS</v>
          </cell>
          <cell r="B320" t="str">
            <v>Year 1</v>
          </cell>
          <cell r="D320">
            <v>6566000000</v>
          </cell>
          <cell r="E320">
            <v>4562000000</v>
          </cell>
          <cell r="F320">
            <v>234000000</v>
          </cell>
          <cell r="G320" t="str">
            <v xml:space="preserve"> $-   </v>
          </cell>
          <cell r="H320">
            <v>628000000</v>
          </cell>
          <cell r="M320">
            <v>0.30520865062442892</v>
          </cell>
          <cell r="N320">
            <v>0.17392628693268353</v>
          </cell>
        </row>
        <row r="321">
          <cell r="A321" t="str">
            <v>CMS</v>
          </cell>
          <cell r="B321" t="str">
            <v>Year 2</v>
          </cell>
          <cell r="D321">
            <v>7179000000</v>
          </cell>
          <cell r="E321">
            <v>5090000000</v>
          </cell>
          <cell r="F321">
            <v>252000000</v>
          </cell>
          <cell r="G321" t="str">
            <v xml:space="preserve"> $-   </v>
          </cell>
          <cell r="H321">
            <v>685000000</v>
          </cell>
          <cell r="M321">
            <v>0.29098760273018531</v>
          </cell>
          <cell r="N321">
            <v>0.16046803175929794</v>
          </cell>
        </row>
        <row r="322">
          <cell r="A322" t="str">
            <v>CMS</v>
          </cell>
          <cell r="B322" t="str">
            <v>Year 3</v>
          </cell>
          <cell r="D322">
            <v>6456000000</v>
          </cell>
          <cell r="E322">
            <v>4281000000</v>
          </cell>
          <cell r="F322">
            <v>262000000</v>
          </cell>
          <cell r="G322" t="str">
            <v xml:space="preserve"> $-   </v>
          </cell>
          <cell r="H322">
            <v>750000000</v>
          </cell>
          <cell r="M322">
            <v>0.33689591078066916</v>
          </cell>
          <cell r="N322">
            <v>0.18014250309789342</v>
          </cell>
        </row>
        <row r="323">
          <cell r="A323" t="str">
            <v>CMS</v>
          </cell>
          <cell r="B323" t="str">
            <v>Year 4</v>
          </cell>
          <cell r="D323">
            <v>6399000000</v>
          </cell>
          <cell r="E323">
            <v>4010000000</v>
          </cell>
          <cell r="F323">
            <v>281000000</v>
          </cell>
          <cell r="G323" t="str">
            <v xml:space="preserve"> $-   </v>
          </cell>
          <cell r="H323">
            <v>811000000</v>
          </cell>
          <cell r="M323">
            <v>0.37333958431004843</v>
          </cell>
          <cell r="N323">
            <v>0.20268791998749805</v>
          </cell>
        </row>
        <row r="324">
          <cell r="A324" t="str">
            <v>CNC</v>
          </cell>
          <cell r="B324" t="str">
            <v>Year 1</v>
          </cell>
          <cell r="D324">
            <v>8110000000</v>
          </cell>
          <cell r="E324">
            <v>6781000000</v>
          </cell>
          <cell r="F324">
            <v>1105000000</v>
          </cell>
          <cell r="G324" t="str">
            <v xml:space="preserve"> $-   </v>
          </cell>
          <cell r="H324">
            <v>88000000</v>
          </cell>
          <cell r="M324">
            <v>0.16387176325524044</v>
          </cell>
          <cell r="N324">
            <v>1.6769420468557335E-2</v>
          </cell>
        </row>
        <row r="325">
          <cell r="A325" t="str">
            <v>CNC</v>
          </cell>
          <cell r="B325" t="str">
            <v>Year 2</v>
          </cell>
          <cell r="D325">
            <v>10863000000</v>
          </cell>
          <cell r="E325">
            <v>8995000000</v>
          </cell>
          <cell r="F325">
            <v>1264000000</v>
          </cell>
          <cell r="G325" t="str">
            <v xml:space="preserve"> $-   </v>
          </cell>
          <cell r="H325">
            <v>327000000</v>
          </cell>
          <cell r="M325">
            <v>0.17195986375770966</v>
          </cell>
          <cell r="N325">
            <v>2.5499401638589707E-2</v>
          </cell>
        </row>
        <row r="326">
          <cell r="A326" t="str">
            <v>CNC</v>
          </cell>
          <cell r="B326" t="str">
            <v>Year 3</v>
          </cell>
          <cell r="D326">
            <v>16560000000</v>
          </cell>
          <cell r="E326">
            <v>12678000000</v>
          </cell>
          <cell r="F326">
            <v>2012000000</v>
          </cell>
          <cell r="G326" t="str">
            <v xml:space="preserve"> $-   </v>
          </cell>
          <cell r="H326">
            <v>1406000000</v>
          </cell>
          <cell r="M326">
            <v>0.23442028985507246</v>
          </cell>
          <cell r="N326">
            <v>2.8019323671497585E-2</v>
          </cell>
        </row>
        <row r="327">
          <cell r="A327" t="str">
            <v>CNC</v>
          </cell>
          <cell r="B327" t="str">
            <v>Year 4</v>
          </cell>
          <cell r="D327">
            <v>22760000000</v>
          </cell>
          <cell r="E327">
            <v>17242000000</v>
          </cell>
          <cell r="F327">
            <v>2977000000</v>
          </cell>
          <cell r="G327" t="str">
            <v xml:space="preserve"> $-   </v>
          </cell>
          <cell r="H327">
            <v>1836000000</v>
          </cell>
          <cell r="M327">
            <v>0.24244288224956068</v>
          </cell>
          <cell r="N327">
            <v>3.0975395430579963E-2</v>
          </cell>
        </row>
        <row r="328">
          <cell r="A328" t="str">
            <v>CNP</v>
          </cell>
          <cell r="B328" t="str">
            <v>Year 1</v>
          </cell>
          <cell r="D328">
            <v>7452000000</v>
          </cell>
          <cell r="E328">
            <v>4747000000</v>
          </cell>
          <cell r="F328">
            <v>365000000</v>
          </cell>
          <cell r="G328" t="str">
            <v xml:space="preserve"> $-   </v>
          </cell>
          <cell r="H328">
            <v>1050000000</v>
          </cell>
          <cell r="M328">
            <v>0.36298980139559844</v>
          </cell>
          <cell r="N328">
            <v>0.17310789049919484</v>
          </cell>
        </row>
        <row r="329">
          <cell r="A329" t="str">
            <v>CNP</v>
          </cell>
          <cell r="B329" t="str">
            <v>Year 2</v>
          </cell>
          <cell r="D329">
            <v>8106000000</v>
          </cell>
          <cell r="E329">
            <v>5755000000</v>
          </cell>
          <cell r="F329">
            <v>387000000</v>
          </cell>
          <cell r="G329" t="str">
            <v xml:space="preserve"> $-   </v>
          </cell>
          <cell r="H329">
            <v>954000000</v>
          </cell>
          <cell r="M329">
            <v>0.29003207500616823</v>
          </cell>
          <cell r="N329">
            <v>0.12459906242289662</v>
          </cell>
        </row>
        <row r="330">
          <cell r="A330" t="str">
            <v>CNP</v>
          </cell>
          <cell r="B330" t="str">
            <v>Year 3</v>
          </cell>
          <cell r="D330">
            <v>9226000000</v>
          </cell>
          <cell r="E330">
            <v>6890000000</v>
          </cell>
          <cell r="F330">
            <v>388000000</v>
          </cell>
          <cell r="G330" t="str">
            <v xml:space="preserve"> $-   </v>
          </cell>
          <cell r="H330">
            <v>1013000000</v>
          </cell>
          <cell r="M330">
            <v>0.2531974853674398</v>
          </cell>
          <cell r="N330">
            <v>0.10134402774766962</v>
          </cell>
        </row>
        <row r="331">
          <cell r="A331" t="str">
            <v>CNP</v>
          </cell>
          <cell r="B331" t="str">
            <v>Year 4</v>
          </cell>
          <cell r="D331">
            <v>7386000000</v>
          </cell>
          <cell r="E331">
            <v>5109000000</v>
          </cell>
          <cell r="F331">
            <v>374000000</v>
          </cell>
          <cell r="G331" t="str">
            <v xml:space="preserve"> $-   </v>
          </cell>
          <cell r="H331">
            <v>970000000</v>
          </cell>
          <cell r="M331">
            <v>0.3082859463850528</v>
          </cell>
          <cell r="N331">
            <v>0.12632006498781478</v>
          </cell>
        </row>
        <row r="332">
          <cell r="A332" t="str">
            <v>COF</v>
          </cell>
          <cell r="B332" t="str">
            <v>Year 1</v>
          </cell>
          <cell r="D332">
            <v>23771000000</v>
          </cell>
          <cell r="E332">
            <v>1403000000</v>
          </cell>
          <cell r="F332">
            <v>11188000000</v>
          </cell>
          <cell r="G332" t="str">
            <v xml:space="preserve"> $-   </v>
          </cell>
          <cell r="H332">
            <v>5024000000</v>
          </cell>
          <cell r="M332">
            <v>0.94097850321820709</v>
          </cell>
          <cell r="N332">
            <v>0.25897101510243575</v>
          </cell>
        </row>
        <row r="333">
          <cell r="A333" t="str">
            <v>COF</v>
          </cell>
          <cell r="B333" t="str">
            <v>Year 2</v>
          </cell>
          <cell r="D333">
            <v>24176000000</v>
          </cell>
          <cell r="E333">
            <v>1241000000</v>
          </cell>
          <cell r="F333">
            <v>11682000000</v>
          </cell>
          <cell r="G333" t="str">
            <v xml:space="preserve"> $-   </v>
          </cell>
          <cell r="H333">
            <v>4124000000</v>
          </cell>
          <cell r="M333">
            <v>0.948668100595632</v>
          </cell>
          <cell r="N333">
            <v>0.29487921906022502</v>
          </cell>
        </row>
        <row r="334">
          <cell r="A334" t="str">
            <v>COF</v>
          </cell>
          <cell r="B334" t="str">
            <v>Year 3</v>
          </cell>
          <cell r="D334">
            <v>23869000000</v>
          </cell>
          <cell r="E334">
            <v>1088000000</v>
          </cell>
          <cell r="F334">
            <v>11648000000</v>
          </cell>
          <cell r="G334" t="str">
            <v xml:space="preserve"> $-   </v>
          </cell>
          <cell r="H334">
            <v>4073000000</v>
          </cell>
          <cell r="M334">
            <v>0.95441786417529018</v>
          </cell>
          <cell r="N334">
            <v>0.29578113871548872</v>
          </cell>
        </row>
        <row r="335">
          <cell r="A335" t="str">
            <v>COF</v>
          </cell>
          <cell r="B335" t="str">
            <v>Year 4</v>
          </cell>
          <cell r="D335">
            <v>25038000000</v>
          </cell>
          <cell r="E335">
            <v>1091000000</v>
          </cell>
          <cell r="F335">
            <v>12566000000</v>
          </cell>
          <cell r="G335" t="str">
            <v xml:space="preserve"> $-   </v>
          </cell>
          <cell r="H335">
            <v>4966000000</v>
          </cell>
          <cell r="M335">
            <v>0.95642623212716671</v>
          </cell>
          <cell r="N335">
            <v>0.2562105599488777</v>
          </cell>
        </row>
        <row r="336">
          <cell r="A336" t="str">
            <v>COG</v>
          </cell>
          <cell r="B336" t="str">
            <v>Year 1</v>
          </cell>
          <cell r="D336">
            <v>1204546000</v>
          </cell>
          <cell r="E336">
            <v>290054000</v>
          </cell>
          <cell r="F336">
            <v>170113000</v>
          </cell>
          <cell r="G336" t="str">
            <v xml:space="preserve"> $-   </v>
          </cell>
          <cell r="H336">
            <v>451405000</v>
          </cell>
          <cell r="M336">
            <v>0.75920056187144369</v>
          </cell>
          <cell r="N336">
            <v>0.2432235879742243</v>
          </cell>
        </row>
        <row r="337">
          <cell r="A337" t="str">
            <v>COG</v>
          </cell>
          <cell r="B337" t="str">
            <v>Year 2</v>
          </cell>
          <cell r="D337">
            <v>1746278000</v>
          </cell>
          <cell r="E337">
            <v>400281000</v>
          </cell>
          <cell r="F337">
            <v>147651000</v>
          </cell>
          <cell r="G337" t="str">
            <v xml:space="preserve"> $-   </v>
          </cell>
          <cell r="H337">
            <v>651052000</v>
          </cell>
          <cell r="M337">
            <v>0.77078048283263034</v>
          </cell>
          <cell r="N337">
            <v>0.31340599835764982</v>
          </cell>
        </row>
        <row r="338">
          <cell r="A338" t="str">
            <v>COG</v>
          </cell>
          <cell r="B338" t="str">
            <v>Year 3</v>
          </cell>
          <cell r="D338">
            <v>2173011000</v>
          </cell>
          <cell r="E338">
            <v>524880000</v>
          </cell>
          <cell r="F338">
            <v>129602000</v>
          </cell>
          <cell r="G338" t="str">
            <v xml:space="preserve"> $-   </v>
          </cell>
          <cell r="H338">
            <v>632760000</v>
          </cell>
          <cell r="M338">
            <v>0.75845497330662381</v>
          </cell>
          <cell r="N338">
            <v>0.40762287903742778</v>
          </cell>
        </row>
        <row r="339">
          <cell r="A339" t="str">
            <v>COG</v>
          </cell>
          <cell r="B339" t="str">
            <v>Year 4</v>
          </cell>
          <cell r="D339">
            <v>1357150000</v>
          </cell>
          <cell r="E339">
            <v>580994000</v>
          </cell>
          <cell r="F339">
            <v>112253000</v>
          </cell>
          <cell r="G339" t="str">
            <v xml:space="preserve"> $-   </v>
          </cell>
          <cell r="H339">
            <v>622211000</v>
          </cell>
          <cell r="M339">
            <v>0.57190141104520498</v>
          </cell>
          <cell r="N339">
            <v>3.0720259367055962E-2</v>
          </cell>
        </row>
        <row r="340">
          <cell r="A340" t="str">
            <v>COL</v>
          </cell>
          <cell r="B340" t="str">
            <v>Year 1</v>
          </cell>
          <cell r="D340">
            <v>4474000000</v>
          </cell>
          <cell r="E340">
            <v>3103000000</v>
          </cell>
          <cell r="F340">
            <v>495000000</v>
          </cell>
          <cell r="G340" t="str">
            <v xml:space="preserve"> $-   </v>
          </cell>
          <cell r="H340" t="str">
            <v xml:space="preserve"> $-   </v>
          </cell>
          <cell r="M340">
            <v>0.3064371926687528</v>
          </cell>
          <cell r="N340">
            <v>0.19579794367456416</v>
          </cell>
        </row>
        <row r="341">
          <cell r="A341" t="str">
            <v>COL</v>
          </cell>
          <cell r="B341" t="str">
            <v>Year 2</v>
          </cell>
          <cell r="D341">
            <v>4979000000</v>
          </cell>
          <cell r="E341">
            <v>3469000000</v>
          </cell>
          <cell r="F341">
            <v>594000000</v>
          </cell>
          <cell r="G341" t="str">
            <v xml:space="preserve"> $-   </v>
          </cell>
          <cell r="H341" t="str">
            <v xml:space="preserve"> $-   </v>
          </cell>
          <cell r="M341">
            <v>0.30327374974894561</v>
          </cell>
          <cell r="N341">
            <v>0.18397268527816832</v>
          </cell>
        </row>
        <row r="342">
          <cell r="A342" t="str">
            <v>COL</v>
          </cell>
          <cell r="B342" t="str">
            <v>Year 3</v>
          </cell>
          <cell r="D342">
            <v>5244000000</v>
          </cell>
          <cell r="E342">
            <v>3630000000</v>
          </cell>
          <cell r="F342">
            <v>606000000</v>
          </cell>
          <cell r="G342" t="str">
            <v xml:space="preserve"> $-   </v>
          </cell>
          <cell r="H342" t="str">
            <v xml:space="preserve"> $-   </v>
          </cell>
          <cell r="M342">
            <v>0.30778032036613268</v>
          </cell>
          <cell r="N342">
            <v>0.19221967963386727</v>
          </cell>
        </row>
        <row r="343">
          <cell r="A343" t="str">
            <v>COL</v>
          </cell>
          <cell r="B343" t="str">
            <v>Year 4</v>
          </cell>
          <cell r="D343">
            <v>5259000000</v>
          </cell>
          <cell r="E343">
            <v>3642000000</v>
          </cell>
          <cell r="F343">
            <v>638000000</v>
          </cell>
          <cell r="G343" t="str">
            <v xml:space="preserve"> $-   </v>
          </cell>
          <cell r="H343" t="str">
            <v xml:space="preserve"> $-   </v>
          </cell>
          <cell r="M343">
            <v>0.30747290359383916</v>
          </cell>
          <cell r="N343">
            <v>0.18615706408062369</v>
          </cell>
        </row>
        <row r="344">
          <cell r="A344" t="str">
            <v>COO</v>
          </cell>
          <cell r="B344" t="str">
            <v>Year 1</v>
          </cell>
          <cell r="D344">
            <v>1587725000</v>
          </cell>
          <cell r="E344">
            <v>560917000</v>
          </cell>
          <cell r="F344">
            <v>610735000</v>
          </cell>
          <cell r="G344">
            <v>58827000</v>
          </cell>
          <cell r="H344">
            <v>30239000</v>
          </cell>
          <cell r="M344">
            <v>0.64671652836605831</v>
          </cell>
          <cell r="N344">
            <v>0.20595947031129447</v>
          </cell>
        </row>
        <row r="345">
          <cell r="A345" t="str">
            <v>COO</v>
          </cell>
          <cell r="B345" t="str">
            <v>Year 2</v>
          </cell>
          <cell r="D345">
            <v>1717776000</v>
          </cell>
          <cell r="E345">
            <v>626206000</v>
          </cell>
          <cell r="F345">
            <v>683115000</v>
          </cell>
          <cell r="G345">
            <v>66259000</v>
          </cell>
          <cell r="H345">
            <v>35710000</v>
          </cell>
          <cell r="M345">
            <v>0.63545537951397624</v>
          </cell>
          <cell r="N345">
            <v>0.17842023639869226</v>
          </cell>
        </row>
        <row r="346">
          <cell r="A346" t="str">
            <v>COO</v>
          </cell>
          <cell r="B346" t="str">
            <v>Year 3</v>
          </cell>
          <cell r="D346">
            <v>1797060000</v>
          </cell>
          <cell r="E346">
            <v>726798000</v>
          </cell>
          <cell r="F346">
            <v>712543000</v>
          </cell>
          <cell r="G346">
            <v>69589000</v>
          </cell>
          <cell r="H346">
            <v>51459000</v>
          </cell>
          <cell r="M346">
            <v>0.59556275249574298</v>
          </cell>
          <cell r="N346">
            <v>0.13169899725106562</v>
          </cell>
        </row>
        <row r="347">
          <cell r="A347" t="str">
            <v>COO</v>
          </cell>
          <cell r="B347" t="str">
            <v>Year 4</v>
          </cell>
          <cell r="D347">
            <v>1966814000</v>
          </cell>
          <cell r="E347">
            <v>793735000</v>
          </cell>
          <cell r="F347">
            <v>722798000</v>
          </cell>
          <cell r="G347">
            <v>65411000</v>
          </cell>
          <cell r="H347">
            <v>60790000</v>
          </cell>
          <cell r="M347">
            <v>0.59643616529066801</v>
          </cell>
          <cell r="N347">
            <v>0.16477409658462874</v>
          </cell>
        </row>
        <row r="348">
          <cell r="A348" t="str">
            <v>COST</v>
          </cell>
          <cell r="B348" t="str">
            <v>Year 1</v>
          </cell>
          <cell r="D348">
            <v>105156000000</v>
          </cell>
          <cell r="E348">
            <v>91948000000</v>
          </cell>
          <cell r="F348">
            <v>10104000000</v>
          </cell>
          <cell r="G348" t="str">
            <v xml:space="preserve"> $-   </v>
          </cell>
          <cell r="H348" t="str">
            <v xml:space="preserve"> $-   </v>
          </cell>
          <cell r="M348">
            <v>0.12560386473429952</v>
          </cell>
          <cell r="N348">
            <v>2.9518049374263E-2</v>
          </cell>
        </row>
        <row r="349">
          <cell r="A349" t="str">
            <v>COST</v>
          </cell>
          <cell r="B349" t="str">
            <v>Year 2</v>
          </cell>
          <cell r="D349">
            <v>112640000000</v>
          </cell>
          <cell r="E349">
            <v>98458000000</v>
          </cell>
          <cell r="F349">
            <v>10899000000</v>
          </cell>
          <cell r="G349" t="str">
            <v xml:space="preserve"> $-   </v>
          </cell>
          <cell r="H349" t="str">
            <v xml:space="preserve"> $-   </v>
          </cell>
          <cell r="M349">
            <v>0.12590553977272723</v>
          </cell>
          <cell r="N349">
            <v>2.9145951704545453E-2</v>
          </cell>
        </row>
        <row r="350">
          <cell r="A350" t="str">
            <v>COST</v>
          </cell>
          <cell r="B350" t="str">
            <v>Year 3</v>
          </cell>
          <cell r="D350">
            <v>116199000000</v>
          </cell>
          <cell r="E350">
            <v>101065000000</v>
          </cell>
          <cell r="F350">
            <v>11445000000</v>
          </cell>
          <cell r="G350" t="str">
            <v xml:space="preserve"> $-   </v>
          </cell>
          <cell r="H350" t="str">
            <v xml:space="preserve"> $-   </v>
          </cell>
          <cell r="M350">
            <v>0.13024208469952414</v>
          </cell>
          <cell r="N350">
            <v>3.1747261164037553E-2</v>
          </cell>
        </row>
        <row r="351">
          <cell r="A351" t="str">
            <v>COST</v>
          </cell>
          <cell r="B351" t="str">
            <v>Year 4</v>
          </cell>
          <cell r="D351">
            <v>118719000000</v>
          </cell>
          <cell r="E351">
            <v>102901000000</v>
          </cell>
          <cell r="F351">
            <v>12068000000</v>
          </cell>
          <cell r="G351" t="str">
            <v xml:space="preserve"> $-   </v>
          </cell>
          <cell r="H351" t="str">
            <v xml:space="preserve"> $-   </v>
          </cell>
          <cell r="M351">
            <v>0.13323899291604546</v>
          </cell>
          <cell r="N351">
            <v>3.1587193288353167E-2</v>
          </cell>
        </row>
        <row r="352">
          <cell r="A352" t="str">
            <v>COTY</v>
          </cell>
          <cell r="B352" t="str">
            <v>Year 1</v>
          </cell>
          <cell r="D352">
            <v>1577000</v>
          </cell>
          <cell r="E352">
            <v>258000</v>
          </cell>
          <cell r="F352">
            <v>2410000</v>
          </cell>
          <cell r="G352">
            <v>65000</v>
          </cell>
          <cell r="H352" t="str">
            <v xml:space="preserve"> $-   </v>
          </cell>
          <cell r="M352">
            <v>0.83639822447685486</v>
          </cell>
          <cell r="N352">
            <v>-0.73303741280913126</v>
          </cell>
        </row>
        <row r="353">
          <cell r="A353" t="str">
            <v>COTY</v>
          </cell>
          <cell r="B353" t="str">
            <v>Year 2</v>
          </cell>
          <cell r="D353">
            <v>1514000</v>
          </cell>
          <cell r="E353">
            <v>142000</v>
          </cell>
          <cell r="F353">
            <v>3940000</v>
          </cell>
          <cell r="G353">
            <v>30000</v>
          </cell>
          <cell r="H353">
            <v>163000</v>
          </cell>
          <cell r="M353">
            <v>0.90620871862615582</v>
          </cell>
          <cell r="N353">
            <v>-1.8236459709379129</v>
          </cell>
        </row>
        <row r="354">
          <cell r="A354" t="str">
            <v>COTY</v>
          </cell>
          <cell r="B354" t="str">
            <v>Year 3</v>
          </cell>
          <cell r="D354">
            <v>79562000</v>
          </cell>
          <cell r="E354">
            <v>75508000</v>
          </cell>
          <cell r="F354">
            <v>15359000</v>
          </cell>
          <cell r="G354" t="str">
            <v xml:space="preserve"> $-   </v>
          </cell>
          <cell r="H354" t="str">
            <v xml:space="preserve"> $-   </v>
          </cell>
          <cell r="M354">
            <v>5.0953973002186959E-2</v>
          </cell>
          <cell r="N354">
            <v>-0.14209044518740102</v>
          </cell>
        </row>
        <row r="355">
          <cell r="A355" t="str">
            <v>COTY</v>
          </cell>
          <cell r="B355" t="str">
            <v>Year 4</v>
          </cell>
          <cell r="D355">
            <v>99642000</v>
          </cell>
          <cell r="E355">
            <v>84477000</v>
          </cell>
          <cell r="F355">
            <v>25853000</v>
          </cell>
          <cell r="G355" t="str">
            <v xml:space="preserve"> $-   </v>
          </cell>
          <cell r="H355" t="str">
            <v xml:space="preserve"> $-   </v>
          </cell>
          <cell r="M355">
            <v>0.15219485759017282</v>
          </cell>
          <cell r="N355">
            <v>-0.10726400513839546</v>
          </cell>
        </row>
        <row r="356">
          <cell r="A356" t="str">
            <v>CPB</v>
          </cell>
          <cell r="B356" t="str">
            <v>Year 1</v>
          </cell>
          <cell r="D356">
            <v>8052000000</v>
          </cell>
          <cell r="E356">
            <v>5140000000</v>
          </cell>
          <cell r="F356">
            <v>1653000000</v>
          </cell>
          <cell r="G356">
            <v>128000000</v>
          </cell>
          <cell r="H356" t="str">
            <v xml:space="preserve"> $-   </v>
          </cell>
          <cell r="M356">
            <v>0.36164927968206662</v>
          </cell>
          <cell r="N356">
            <v>0.14046199701937406</v>
          </cell>
        </row>
        <row r="357">
          <cell r="A357" t="str">
            <v>CPB</v>
          </cell>
          <cell r="B357" t="str">
            <v>Year 2</v>
          </cell>
          <cell r="D357">
            <v>8268000000</v>
          </cell>
          <cell r="E357">
            <v>5297000000</v>
          </cell>
          <cell r="F357">
            <v>1527000000</v>
          </cell>
          <cell r="G357">
            <v>122000000</v>
          </cell>
          <cell r="H357" t="str">
            <v xml:space="preserve"> $-   </v>
          </cell>
          <cell r="M357">
            <v>0.35933720367682631</v>
          </cell>
          <cell r="N357">
            <v>0.15989356555394291</v>
          </cell>
        </row>
        <row r="358">
          <cell r="A358" t="str">
            <v>CPB</v>
          </cell>
          <cell r="B358" t="str">
            <v>Year 3</v>
          </cell>
          <cell r="D358">
            <v>8082000000</v>
          </cell>
          <cell r="E358">
            <v>5300000000</v>
          </cell>
          <cell r="F358">
            <v>1509000000</v>
          </cell>
          <cell r="G358">
            <v>117000000</v>
          </cell>
          <cell r="H358" t="str">
            <v xml:space="preserve"> $-   </v>
          </cell>
          <cell r="M358">
            <v>0.34422172729522393</v>
          </cell>
          <cell r="N358">
            <v>0.14303390249938133</v>
          </cell>
        </row>
        <row r="359">
          <cell r="A359" t="str">
            <v>CPB</v>
          </cell>
          <cell r="B359" t="str">
            <v>Year 4</v>
          </cell>
          <cell r="D359">
            <v>7961000000</v>
          </cell>
          <cell r="E359">
            <v>5181000000</v>
          </cell>
          <cell r="F359">
            <v>1665000000</v>
          </cell>
          <cell r="G359">
            <v>124000000</v>
          </cell>
          <cell r="H359" t="str">
            <v xml:space="preserve"> $-   </v>
          </cell>
          <cell r="M359">
            <v>0.34920236151237283</v>
          </cell>
          <cell r="N359">
            <v>0.12448184901394298</v>
          </cell>
        </row>
        <row r="360">
          <cell r="A360" t="str">
            <v>CRM</v>
          </cell>
          <cell r="B360" t="str">
            <v>Year 1</v>
          </cell>
          <cell r="D360">
            <v>3050195000</v>
          </cell>
          <cell r="E360">
            <v>683579000</v>
          </cell>
          <cell r="F360">
            <v>2047847000</v>
          </cell>
          <cell r="G360">
            <v>429479000</v>
          </cell>
          <cell r="H360" t="str">
            <v xml:space="preserve"> $-   </v>
          </cell>
          <cell r="M360">
            <v>0.7758900660449578</v>
          </cell>
          <cell r="N360">
            <v>-3.6296040089240193E-2</v>
          </cell>
        </row>
        <row r="361">
          <cell r="A361" t="str">
            <v>CRM</v>
          </cell>
          <cell r="B361" t="str">
            <v>Year 2</v>
          </cell>
          <cell r="D361">
            <v>4071003000</v>
          </cell>
          <cell r="E361">
            <v>968428000</v>
          </cell>
          <cell r="F361">
            <v>2764851000</v>
          </cell>
          <cell r="G361">
            <v>623798000</v>
          </cell>
          <cell r="H361" t="str">
            <v xml:space="preserve"> $-   </v>
          </cell>
          <cell r="M361">
            <v>0.76211562605087735</v>
          </cell>
          <cell r="N361">
            <v>-7.0271134656496204E-2</v>
          </cell>
        </row>
        <row r="362">
          <cell r="A362" t="str">
            <v>CRM</v>
          </cell>
          <cell r="B362" t="str">
            <v>Year 3</v>
          </cell>
          <cell r="D362">
            <v>5373586000</v>
          </cell>
          <cell r="E362">
            <v>1289270000</v>
          </cell>
          <cell r="F362">
            <v>3437032000</v>
          </cell>
          <cell r="G362">
            <v>792917000</v>
          </cell>
          <cell r="H362" t="str">
            <v xml:space="preserve"> $-   </v>
          </cell>
          <cell r="M362">
            <v>0.76007269633350982</v>
          </cell>
          <cell r="N362">
            <v>-2.7101641250368003E-2</v>
          </cell>
        </row>
        <row r="363">
          <cell r="A363" t="str">
            <v>CRM</v>
          </cell>
          <cell r="B363" t="str">
            <v>Year 4</v>
          </cell>
          <cell r="D363">
            <v>6667216000</v>
          </cell>
          <cell r="E363">
            <v>1654548000</v>
          </cell>
          <cell r="F363">
            <v>3951445000</v>
          </cell>
          <cell r="G363">
            <v>946300000</v>
          </cell>
          <cell r="H363" t="str">
            <v xml:space="preserve"> $-   </v>
          </cell>
          <cell r="M363">
            <v>0.75183824852832126</v>
          </cell>
          <cell r="N363">
            <v>1.7237029668755295E-2</v>
          </cell>
        </row>
        <row r="364">
          <cell r="A364" t="str">
            <v>CSCO</v>
          </cell>
          <cell r="B364" t="str">
            <v>Year 1</v>
          </cell>
          <cell r="D364">
            <v>48607000000</v>
          </cell>
          <cell r="E364">
            <v>19167000000</v>
          </cell>
          <cell r="F364">
            <v>11802000000</v>
          </cell>
          <cell r="G364">
            <v>5942000000</v>
          </cell>
          <cell r="H364">
            <v>395000000</v>
          </cell>
          <cell r="M364">
            <v>0.60567407986503996</v>
          </cell>
          <cell r="N364">
            <v>0.2324973769210196</v>
          </cell>
        </row>
        <row r="365">
          <cell r="A365" t="str">
            <v>CSCO</v>
          </cell>
          <cell r="B365" t="str">
            <v>Year 2</v>
          </cell>
          <cell r="D365">
            <v>47142000000</v>
          </cell>
          <cell r="E365">
            <v>19373000000</v>
          </cell>
          <cell r="F365">
            <v>11437000000</v>
          </cell>
          <cell r="G365">
            <v>6294000000</v>
          </cell>
          <cell r="H365">
            <v>275000000</v>
          </cell>
          <cell r="M365">
            <v>0.58905010394128376</v>
          </cell>
          <cell r="N365">
            <v>0.20709770480675407</v>
          </cell>
        </row>
        <row r="366">
          <cell r="A366" t="str">
            <v>CSCO</v>
          </cell>
          <cell r="B366" t="str">
            <v>Year 3</v>
          </cell>
          <cell r="D366">
            <v>49161000000</v>
          </cell>
          <cell r="E366">
            <v>19480000000</v>
          </cell>
          <cell r="F366">
            <v>11861000000</v>
          </cell>
          <cell r="G366">
            <v>6207000000</v>
          </cell>
          <cell r="H366">
            <v>359000000</v>
          </cell>
          <cell r="M366">
            <v>0.60375094078639568</v>
          </cell>
          <cell r="N366">
            <v>0.22892129940399911</v>
          </cell>
        </row>
        <row r="367">
          <cell r="A367" t="str">
            <v>CSCO</v>
          </cell>
          <cell r="B367" t="str">
            <v>Year 4</v>
          </cell>
          <cell r="D367">
            <v>49247000000</v>
          </cell>
          <cell r="E367">
            <v>18287000000</v>
          </cell>
          <cell r="F367">
            <v>11433000000</v>
          </cell>
          <cell r="G367">
            <v>6296000000</v>
          </cell>
          <cell r="H367">
            <v>303000000</v>
          </cell>
          <cell r="M367">
            <v>0.62866773610575266</v>
          </cell>
          <cell r="N367">
            <v>0.26251345259609721</v>
          </cell>
        </row>
        <row r="368">
          <cell r="A368" t="str">
            <v>CSRA</v>
          </cell>
          <cell r="B368" t="str">
            <v>Year 1</v>
          </cell>
          <cell r="D368">
            <v>4069746000</v>
          </cell>
          <cell r="E368">
            <v>3282301000</v>
          </cell>
          <cell r="F368">
            <v>194207000</v>
          </cell>
          <cell r="G368" t="str">
            <v xml:space="preserve"> $-   </v>
          </cell>
          <cell r="H368">
            <v>137058000</v>
          </cell>
          <cell r="M368">
            <v>0.19348750511702695</v>
          </cell>
          <cell r="N368">
            <v>0.11209053341412462</v>
          </cell>
        </row>
        <row r="369">
          <cell r="A369" t="str">
            <v>CSRA</v>
          </cell>
          <cell r="B369" t="str">
            <v>Year 2</v>
          </cell>
          <cell r="D369">
            <v>4250447000</v>
          </cell>
          <cell r="E369">
            <v>3575631000</v>
          </cell>
          <cell r="F369">
            <v>187244000</v>
          </cell>
          <cell r="G369" t="str">
            <v xml:space="preserve"> $-   </v>
          </cell>
          <cell r="H369">
            <v>182242000</v>
          </cell>
          <cell r="M369">
            <v>0.15876353710562674</v>
          </cell>
          <cell r="N369">
            <v>7.1834797610698359E-2</v>
          </cell>
        </row>
        <row r="370">
          <cell r="A370" t="str">
            <v>CSX</v>
          </cell>
          <cell r="B370" t="str">
            <v>Year 1</v>
          </cell>
          <cell r="D370">
            <v>12026000000</v>
          </cell>
          <cell r="E370">
            <v>3931000000</v>
          </cell>
          <cell r="F370">
            <v>3518000000</v>
          </cell>
          <cell r="G370" t="str">
            <v xml:space="preserve"> $-   </v>
          </cell>
          <cell r="H370">
            <v>1104000000</v>
          </cell>
          <cell r="M370">
            <v>0.67312489605853987</v>
          </cell>
          <cell r="N370">
            <v>0.28879095293530682</v>
          </cell>
        </row>
        <row r="371">
          <cell r="A371" t="str">
            <v>CSX</v>
          </cell>
          <cell r="B371" t="str">
            <v>Year 2</v>
          </cell>
          <cell r="D371">
            <v>12669000000</v>
          </cell>
          <cell r="E371">
            <v>4100000000</v>
          </cell>
          <cell r="F371">
            <v>3805000000</v>
          </cell>
          <cell r="G371" t="str">
            <v xml:space="preserve"> $-   </v>
          </cell>
          <cell r="H371">
            <v>1151000000</v>
          </cell>
          <cell r="M371">
            <v>0.67637540453074441</v>
          </cell>
          <cell r="N371">
            <v>0.28518430815376117</v>
          </cell>
        </row>
        <row r="372">
          <cell r="A372" t="str">
            <v>CSX</v>
          </cell>
          <cell r="B372" t="str">
            <v>Year 3</v>
          </cell>
          <cell r="D372">
            <v>11811000000</v>
          </cell>
          <cell r="E372">
            <v>3293000000</v>
          </cell>
          <cell r="F372">
            <v>3726000000</v>
          </cell>
          <cell r="G372" t="str">
            <v xml:space="preserve"> $-   </v>
          </cell>
          <cell r="H372">
            <v>1208000000</v>
          </cell>
          <cell r="M372">
            <v>0.72119210905088482</v>
          </cell>
          <cell r="N372">
            <v>0.30344594022521376</v>
          </cell>
        </row>
        <row r="373">
          <cell r="A373" t="str">
            <v>CSX</v>
          </cell>
          <cell r="B373" t="str">
            <v>Year 4</v>
          </cell>
          <cell r="D373">
            <v>11069000000</v>
          </cell>
          <cell r="E373">
            <v>2782000000</v>
          </cell>
          <cell r="F373">
            <v>3597000000</v>
          </cell>
          <cell r="G373" t="str">
            <v xml:space="preserve"> $-   </v>
          </cell>
          <cell r="H373">
            <v>1301000000</v>
          </cell>
          <cell r="M373">
            <v>0.74866744963411325</v>
          </cell>
          <cell r="N373">
            <v>0.30617038576203814</v>
          </cell>
        </row>
        <row r="374">
          <cell r="A374" t="str">
            <v>CTAS</v>
          </cell>
          <cell r="B374" t="str">
            <v>Year 1</v>
          </cell>
          <cell r="D374">
            <v>4245964000</v>
          </cell>
          <cell r="E374">
            <v>2492655000</v>
          </cell>
          <cell r="F374">
            <v>1187331000</v>
          </cell>
          <cell r="G374" t="str">
            <v xml:space="preserve"> $-   </v>
          </cell>
          <cell r="H374" t="str">
            <v xml:space="preserve"> $-   </v>
          </cell>
          <cell r="M374">
            <v>0.41293543704091695</v>
          </cell>
          <cell r="N374">
            <v>0.13329788005739096</v>
          </cell>
        </row>
        <row r="375">
          <cell r="A375" t="str">
            <v>CTAS</v>
          </cell>
          <cell r="B375" t="str">
            <v>Year 2</v>
          </cell>
          <cell r="D375">
            <v>4193844000</v>
          </cell>
          <cell r="E375">
            <v>2444085000</v>
          </cell>
          <cell r="F375">
            <v>1147039000</v>
          </cell>
          <cell r="G375" t="str">
            <v xml:space="preserve"> $-   </v>
          </cell>
          <cell r="H375" t="str">
            <v xml:space="preserve"> $-   </v>
          </cell>
          <cell r="M375">
            <v>0.41722081221905249</v>
          </cell>
          <cell r="N375">
            <v>0.14371540763080362</v>
          </cell>
        </row>
        <row r="376">
          <cell r="A376" t="str">
            <v>CTAS</v>
          </cell>
          <cell r="B376" t="str">
            <v>Year 3</v>
          </cell>
          <cell r="D376">
            <v>4476886000</v>
          </cell>
          <cell r="E376">
            <v>2555549000</v>
          </cell>
          <cell r="F376">
            <v>1224930000</v>
          </cell>
          <cell r="G376" t="str">
            <v xml:space="preserve"> $-   </v>
          </cell>
          <cell r="H376" t="str">
            <v xml:space="preserve"> $-   </v>
          </cell>
          <cell r="M376">
            <v>0.42916817627252513</v>
          </cell>
          <cell r="N376">
            <v>0.15555611646130815</v>
          </cell>
        </row>
        <row r="377">
          <cell r="A377" t="str">
            <v>CTAS</v>
          </cell>
          <cell r="B377" t="str">
            <v>Year 4</v>
          </cell>
          <cell r="D377">
            <v>4905458000</v>
          </cell>
          <cell r="E377">
            <v>2775588000</v>
          </cell>
          <cell r="F377">
            <v>1348122000</v>
          </cell>
          <cell r="G377" t="str">
            <v xml:space="preserve"> $-   </v>
          </cell>
          <cell r="H377" t="str">
            <v xml:space="preserve"> $-   </v>
          </cell>
          <cell r="M377">
            <v>0.43418371944067202</v>
          </cell>
          <cell r="N377">
            <v>0.15936289740937543</v>
          </cell>
        </row>
        <row r="378">
          <cell r="A378" t="str">
            <v>CTL</v>
          </cell>
          <cell r="B378" t="str">
            <v>Year 1</v>
          </cell>
          <cell r="D378">
            <v>18376000000</v>
          </cell>
          <cell r="E378">
            <v>7639000000</v>
          </cell>
          <cell r="F378">
            <v>3244000000</v>
          </cell>
          <cell r="G378" t="str">
            <v xml:space="preserve"> $-   </v>
          </cell>
          <cell r="H378">
            <v>4780000000</v>
          </cell>
          <cell r="M378">
            <v>0.58429473225946893</v>
          </cell>
          <cell r="N378">
            <v>0.14763822377013497</v>
          </cell>
        </row>
        <row r="379">
          <cell r="A379" t="str">
            <v>CTL</v>
          </cell>
          <cell r="B379" t="str">
            <v>Year 2</v>
          </cell>
          <cell r="D379">
            <v>18095000000</v>
          </cell>
          <cell r="E379">
            <v>7507000000</v>
          </cell>
          <cell r="F379">
            <v>3502000000</v>
          </cell>
          <cell r="G379" t="str">
            <v xml:space="preserve"> $-   </v>
          </cell>
          <cell r="H379">
            <v>4541000000</v>
          </cell>
          <cell r="M379">
            <v>0.58513401492124895</v>
          </cell>
          <cell r="N379">
            <v>0.14064658745509809</v>
          </cell>
        </row>
        <row r="380">
          <cell r="A380" t="str">
            <v>CTL</v>
          </cell>
          <cell r="B380" t="str">
            <v>Year 3</v>
          </cell>
          <cell r="D380">
            <v>18031000000</v>
          </cell>
          <cell r="E380">
            <v>7846000000</v>
          </cell>
          <cell r="F380">
            <v>3347000000</v>
          </cell>
          <cell r="G380" t="str">
            <v xml:space="preserve"> $-   </v>
          </cell>
          <cell r="H380">
            <v>4428000000</v>
          </cell>
          <cell r="M380">
            <v>0.56486051799678338</v>
          </cell>
          <cell r="N380">
            <v>0.1336586989074372</v>
          </cell>
        </row>
        <row r="381">
          <cell r="A381" t="str">
            <v>CTL</v>
          </cell>
          <cell r="B381" t="str">
            <v>Year 4</v>
          </cell>
          <cell r="D381">
            <v>17900000000</v>
          </cell>
          <cell r="E381">
            <v>7778000000</v>
          </cell>
          <cell r="F381">
            <v>3328000000</v>
          </cell>
          <cell r="G381" t="str">
            <v xml:space="preserve"> $-   </v>
          </cell>
          <cell r="H381">
            <v>4189000000</v>
          </cell>
          <cell r="M381">
            <v>0.56547486033519556</v>
          </cell>
          <cell r="N381">
            <v>0.14553072625698324</v>
          </cell>
        </row>
        <row r="382">
          <cell r="A382" t="str">
            <v>CTSH</v>
          </cell>
          <cell r="B382" t="str">
            <v>Year 1</v>
          </cell>
          <cell r="D382">
            <v>7346472000</v>
          </cell>
          <cell r="E382">
            <v>4278241000</v>
          </cell>
          <cell r="F382">
            <v>1557646000</v>
          </cell>
          <cell r="G382" t="str">
            <v xml:space="preserve"> $-   </v>
          </cell>
          <cell r="H382">
            <v>149089000</v>
          </cell>
          <cell r="M382">
            <v>0.4176468650530486</v>
          </cell>
          <cell r="N382">
            <v>0.18532650774412535</v>
          </cell>
        </row>
        <row r="383">
          <cell r="A383" t="str">
            <v>CTSH</v>
          </cell>
          <cell r="B383" t="str">
            <v>Year 2</v>
          </cell>
          <cell r="D383">
            <v>8843200000</v>
          </cell>
          <cell r="E383">
            <v>5265500000</v>
          </cell>
          <cell r="F383">
            <v>1727600000</v>
          </cell>
          <cell r="G383" t="str">
            <v xml:space="preserve"> $-   </v>
          </cell>
          <cell r="H383">
            <v>172200000</v>
          </cell>
          <cell r="M383">
            <v>0.40457074362221823</v>
          </cell>
          <cell r="N383">
            <v>0.18973900850370906</v>
          </cell>
        </row>
        <row r="384">
          <cell r="A384" t="str">
            <v>CTSH</v>
          </cell>
          <cell r="B384" t="str">
            <v>Year 3</v>
          </cell>
          <cell r="D384">
            <v>10262700000</v>
          </cell>
          <cell r="E384">
            <v>6141100000</v>
          </cell>
          <cell r="F384">
            <v>2037000000</v>
          </cell>
          <cell r="G384" t="str">
            <v xml:space="preserve"> $-   </v>
          </cell>
          <cell r="H384">
            <v>199700000</v>
          </cell>
          <cell r="M384">
            <v>0.4016097128435987</v>
          </cell>
          <cell r="N384">
            <v>0.18366511736677482</v>
          </cell>
        </row>
        <row r="385">
          <cell r="A385" t="str">
            <v>CTSH</v>
          </cell>
          <cell r="B385" t="str">
            <v>Year 4</v>
          </cell>
          <cell r="D385">
            <v>12416000000</v>
          </cell>
          <cell r="E385">
            <v>7440200000</v>
          </cell>
          <cell r="F385">
            <v>2508600000</v>
          </cell>
          <cell r="G385" t="str">
            <v xml:space="preserve"> $-   </v>
          </cell>
          <cell r="H385">
            <v>325200000</v>
          </cell>
          <cell r="M385">
            <v>0.40075708762886597</v>
          </cell>
          <cell r="N385">
            <v>0.17251932989690721</v>
          </cell>
        </row>
        <row r="386">
          <cell r="A386" t="str">
            <v>CTXS</v>
          </cell>
          <cell r="B386" t="str">
            <v>Year 1</v>
          </cell>
          <cell r="D386">
            <v>2918434000</v>
          </cell>
          <cell r="E386">
            <v>502795000</v>
          </cell>
          <cell r="F386">
            <v>1476916000</v>
          </cell>
          <cell r="G386">
            <v>516338000</v>
          </cell>
          <cell r="H386">
            <v>41668000</v>
          </cell>
          <cell r="M386">
            <v>0.82771753618550226</v>
          </cell>
          <cell r="N386">
            <v>0.13045249609893525</v>
          </cell>
        </row>
        <row r="387">
          <cell r="A387" t="str">
            <v>CTXS</v>
          </cell>
          <cell r="B387" t="str">
            <v>Year 2</v>
          </cell>
          <cell r="D387">
            <v>3142856000</v>
          </cell>
          <cell r="E387">
            <v>620219000</v>
          </cell>
          <cell r="F387">
            <v>1600187000</v>
          </cell>
          <cell r="G387">
            <v>553817000</v>
          </cell>
          <cell r="H387">
            <v>39577000</v>
          </cell>
          <cell r="M387">
            <v>0.80265751914818884</v>
          </cell>
          <cell r="N387">
            <v>0.10469967443624525</v>
          </cell>
        </row>
        <row r="388">
          <cell r="A388" t="str">
            <v>CTXS</v>
          </cell>
          <cell r="B388" t="str">
            <v>Year 3</v>
          </cell>
          <cell r="D388">
            <v>3275594000</v>
          </cell>
          <cell r="E388">
            <v>614364000</v>
          </cell>
          <cell r="F388">
            <v>1538027000</v>
          </cell>
          <cell r="G388">
            <v>563975000</v>
          </cell>
          <cell r="H388">
            <v>41595000</v>
          </cell>
          <cell r="M388">
            <v>0.81244195709236244</v>
          </cell>
          <cell r="N388">
            <v>0.1580272158271141</v>
          </cell>
        </row>
        <row r="389">
          <cell r="A389" t="str">
            <v>CTXS</v>
          </cell>
          <cell r="B389" t="str">
            <v>Year 4</v>
          </cell>
          <cell r="D389">
            <v>3418265000</v>
          </cell>
          <cell r="E389">
            <v>559541000</v>
          </cell>
          <cell r="F389">
            <v>1620006000</v>
          </cell>
          <cell r="G389">
            <v>489265000</v>
          </cell>
          <cell r="H389">
            <v>29173000</v>
          </cell>
          <cell r="M389">
            <v>0.83630847813144971</v>
          </cell>
          <cell r="N389">
            <v>0.21071508499194766</v>
          </cell>
        </row>
        <row r="390">
          <cell r="A390" t="str">
            <v>CVS</v>
          </cell>
          <cell r="B390" t="str">
            <v>Year 1</v>
          </cell>
          <cell r="D390">
            <v>126761000000</v>
          </cell>
          <cell r="E390">
            <v>102978000000</v>
          </cell>
          <cell r="F390" t="str">
            <v xml:space="preserve"> $-   </v>
          </cell>
          <cell r="G390" t="str">
            <v xml:space="preserve"> $-   </v>
          </cell>
          <cell r="H390" t="str">
            <v xml:space="preserve"> $-   </v>
          </cell>
          <cell r="M390">
            <v>0.18762079819502842</v>
          </cell>
          <cell r="N390">
            <v>0.18762079819502844</v>
          </cell>
        </row>
        <row r="391">
          <cell r="A391" t="str">
            <v>CVS</v>
          </cell>
          <cell r="B391" t="str">
            <v>Year 2</v>
          </cell>
          <cell r="D391">
            <v>139367000000</v>
          </cell>
          <cell r="E391">
            <v>114000000000</v>
          </cell>
          <cell r="F391" t="str">
            <v xml:space="preserve"> $-   </v>
          </cell>
          <cell r="G391" t="str">
            <v xml:space="preserve"> $-   </v>
          </cell>
          <cell r="H391" t="str">
            <v xml:space="preserve"> $-   </v>
          </cell>
          <cell r="M391">
            <v>0.18201582871124444</v>
          </cell>
          <cell r="N391">
            <v>0.18201582871124442</v>
          </cell>
        </row>
        <row r="392">
          <cell r="A392" t="str">
            <v>CVS</v>
          </cell>
          <cell r="B392" t="str">
            <v>Year 3</v>
          </cell>
          <cell r="D392">
            <v>153290000000</v>
          </cell>
          <cell r="E392">
            <v>126762000000</v>
          </cell>
          <cell r="F392" t="str">
            <v xml:space="preserve"> $-   </v>
          </cell>
          <cell r="G392" t="str">
            <v xml:space="preserve"> $-   </v>
          </cell>
          <cell r="H392" t="str">
            <v xml:space="preserve"> $-   </v>
          </cell>
          <cell r="M392">
            <v>0.17305760323569708</v>
          </cell>
          <cell r="N392">
            <v>0.17305760323569705</v>
          </cell>
        </row>
        <row r="393">
          <cell r="A393" t="str">
            <v>CVS</v>
          </cell>
          <cell r="B393" t="str">
            <v>Year 4</v>
          </cell>
          <cell r="D393">
            <v>177526000000</v>
          </cell>
          <cell r="E393">
            <v>148669000000</v>
          </cell>
          <cell r="F393" t="str">
            <v xml:space="preserve"> $-   </v>
          </cell>
          <cell r="G393" t="str">
            <v xml:space="preserve"> $-   </v>
          </cell>
          <cell r="H393" t="str">
            <v xml:space="preserve"> $-   </v>
          </cell>
          <cell r="M393">
            <v>0.16255083762378464</v>
          </cell>
          <cell r="N393">
            <v>0.16255083762378469</v>
          </cell>
        </row>
        <row r="394">
          <cell r="A394" t="str">
            <v>CVX</v>
          </cell>
          <cell r="B394" t="str">
            <v>Year 1</v>
          </cell>
          <cell r="D394">
            <v>230590000000</v>
          </cell>
          <cell r="E394">
            <v>163336000000</v>
          </cell>
          <cell r="F394">
            <v>17100000000</v>
          </cell>
          <cell r="G394" t="str">
            <v xml:space="preserve"> $-   </v>
          </cell>
          <cell r="H394">
            <v>13413000000</v>
          </cell>
          <cell r="M394">
            <v>0.29166052300620149</v>
          </cell>
          <cell r="N394">
            <v>0.15933474998915825</v>
          </cell>
        </row>
        <row r="395">
          <cell r="A395" t="str">
            <v>CVX</v>
          </cell>
          <cell r="B395" t="str">
            <v>Year 2</v>
          </cell>
          <cell r="D395">
            <v>220156000000</v>
          </cell>
          <cell r="E395">
            <v>159323000000</v>
          </cell>
          <cell r="F395">
            <v>17573000000</v>
          </cell>
          <cell r="G395" t="str">
            <v xml:space="preserve"> $-   </v>
          </cell>
          <cell r="H395">
            <v>14186000000</v>
          </cell>
          <cell r="M395">
            <v>0.2763177019931321</v>
          </cell>
          <cell r="N395">
            <v>0.13206090226929995</v>
          </cell>
        </row>
        <row r="396">
          <cell r="A396" t="str">
            <v>CVX</v>
          </cell>
          <cell r="B396" t="str">
            <v>Year 3</v>
          </cell>
          <cell r="D396">
            <v>200494000000</v>
          </cell>
          <cell r="E396">
            <v>144956000000</v>
          </cell>
          <cell r="F396">
            <v>17034000000</v>
          </cell>
          <cell r="G396" t="str">
            <v xml:space="preserve"> $-   </v>
          </cell>
          <cell r="H396">
            <v>16793000000</v>
          </cell>
          <cell r="M396">
            <v>0.27700579568465888</v>
          </cell>
          <cell r="N396">
            <v>0.10828752980139056</v>
          </cell>
        </row>
        <row r="397">
          <cell r="A397" t="str">
            <v>CVX</v>
          </cell>
          <cell r="B397" t="str">
            <v>Year 4</v>
          </cell>
          <cell r="D397">
            <v>129925000000</v>
          </cell>
          <cell r="E397">
            <v>92785000000</v>
          </cell>
          <cell r="F397">
            <v>16473000000</v>
          </cell>
          <cell r="G397" t="str">
            <v xml:space="preserve"> $-   </v>
          </cell>
          <cell r="H397">
            <v>21037000000</v>
          </cell>
          <cell r="M397">
            <v>0.28585722532230129</v>
          </cell>
          <cell r="N397">
            <v>-2.8477968058495287E-3</v>
          </cell>
        </row>
        <row r="398">
          <cell r="A398" t="str">
            <v>CXO</v>
          </cell>
          <cell r="B398" t="str">
            <v>Year 1</v>
          </cell>
          <cell r="D398">
            <v>1819814000</v>
          </cell>
          <cell r="E398">
            <v>343743000</v>
          </cell>
          <cell r="F398">
            <v>133796000</v>
          </cell>
          <cell r="G398" t="str">
            <v xml:space="preserve"> $-   </v>
          </cell>
          <cell r="H398">
            <v>579315000</v>
          </cell>
          <cell r="M398">
            <v>0.81111091573094829</v>
          </cell>
          <cell r="N398">
            <v>0.41925163780474267</v>
          </cell>
        </row>
        <row r="399">
          <cell r="A399" t="str">
            <v>CXO</v>
          </cell>
          <cell r="B399" t="str">
            <v>Year 2</v>
          </cell>
          <cell r="D399">
            <v>2319919000</v>
          </cell>
          <cell r="E399">
            <v>455436000</v>
          </cell>
          <cell r="F399">
            <v>169815000</v>
          </cell>
          <cell r="G399" t="str">
            <v xml:space="preserve"> $-   </v>
          </cell>
          <cell r="H399">
            <v>778655000</v>
          </cell>
          <cell r="M399">
            <v>0.80368452519247435</v>
          </cell>
          <cell r="N399">
            <v>0.39484697526077417</v>
          </cell>
        </row>
        <row r="400">
          <cell r="A400" t="str">
            <v>CXO</v>
          </cell>
          <cell r="B400" t="str">
            <v>Year 3</v>
          </cell>
          <cell r="D400">
            <v>2660147000</v>
          </cell>
          <cell r="E400">
            <v>538374000</v>
          </cell>
          <cell r="F400">
            <v>204161000</v>
          </cell>
          <cell r="G400" t="str">
            <v xml:space="preserve"> $-   </v>
          </cell>
          <cell r="H400">
            <v>986812000</v>
          </cell>
          <cell r="M400">
            <v>0.79761494383581055</v>
          </cell>
          <cell r="N400">
            <v>0.3499054751485538</v>
          </cell>
        </row>
        <row r="401">
          <cell r="A401" t="str">
            <v>CXO</v>
          </cell>
          <cell r="B401" t="str">
            <v>Year 4</v>
          </cell>
          <cell r="D401">
            <v>1803573000</v>
          </cell>
          <cell r="E401">
            <v>541359000</v>
          </cell>
          <cell r="F401">
            <v>230734000</v>
          </cell>
          <cell r="G401" t="str">
            <v xml:space="preserve"> $-   </v>
          </cell>
          <cell r="H401">
            <v>1230853000</v>
          </cell>
          <cell r="M401">
            <v>0.69984081598027914</v>
          </cell>
          <cell r="N401">
            <v>-0.11054334922955711</v>
          </cell>
        </row>
        <row r="402">
          <cell r="A402" t="str">
            <v>D</v>
          </cell>
          <cell r="B402" t="str">
            <v>Year 1</v>
          </cell>
          <cell r="D402">
            <v>12835000000</v>
          </cell>
          <cell r="E402">
            <v>8300000000</v>
          </cell>
          <cell r="F402">
            <v>550000000</v>
          </cell>
          <cell r="G402" t="str">
            <v xml:space="preserve"> $-   </v>
          </cell>
          <cell r="H402">
            <v>1127000000</v>
          </cell>
          <cell r="M402">
            <v>0.35333073626801714</v>
          </cell>
          <cell r="N402">
            <v>0.22267238021036229</v>
          </cell>
        </row>
        <row r="403">
          <cell r="A403" t="str">
            <v>D</v>
          </cell>
          <cell r="B403" t="str">
            <v>Year 2</v>
          </cell>
          <cell r="D403">
            <v>13120000000</v>
          </cell>
          <cell r="E403">
            <v>8033000000</v>
          </cell>
          <cell r="F403">
            <v>563000000</v>
          </cell>
          <cell r="G403" t="str">
            <v xml:space="preserve"> $-   </v>
          </cell>
          <cell r="H403">
            <v>1208000000</v>
          </cell>
          <cell r="M403">
            <v>0.38772865853658534</v>
          </cell>
          <cell r="N403">
            <v>0.25274390243902439</v>
          </cell>
        </row>
        <row r="404">
          <cell r="A404" t="str">
            <v>D</v>
          </cell>
          <cell r="B404" t="str">
            <v>Year 3</v>
          </cell>
          <cell r="D404">
            <v>12436000000</v>
          </cell>
          <cell r="E404">
            <v>7881000000</v>
          </cell>
          <cell r="F404">
            <v>542000000</v>
          </cell>
          <cell r="G404" t="str">
            <v xml:space="preserve"> $-   </v>
          </cell>
          <cell r="H404">
            <v>1292000000</v>
          </cell>
          <cell r="M404">
            <v>0.36627532968800258</v>
          </cell>
          <cell r="N404">
            <v>0.21880025731746541</v>
          </cell>
        </row>
        <row r="405">
          <cell r="A405" t="str">
            <v>D</v>
          </cell>
          <cell r="B405" t="str">
            <v>Year 4</v>
          </cell>
          <cell r="D405">
            <v>11683000000</v>
          </cell>
          <cell r="E405">
            <v>6201000000</v>
          </cell>
          <cell r="F405">
            <v>551000000</v>
          </cell>
          <cell r="G405" t="str">
            <v xml:space="preserve"> $-   </v>
          </cell>
          <cell r="H405">
            <v>1395000000</v>
          </cell>
          <cell r="M405">
            <v>0.46922879397415052</v>
          </cell>
          <cell r="N405">
            <v>0.30266198750320977</v>
          </cell>
        </row>
        <row r="406">
          <cell r="A406" t="str">
            <v>DAL</v>
          </cell>
          <cell r="B406" t="str">
            <v>Year 1</v>
          </cell>
          <cell r="D406">
            <v>37773000000</v>
          </cell>
          <cell r="E406">
            <v>20964000000</v>
          </cell>
          <cell r="F406">
            <v>11349000000</v>
          </cell>
          <cell r="G406" t="str">
            <v xml:space="preserve"> $-   </v>
          </cell>
          <cell r="H406">
            <v>1658000000</v>
          </cell>
          <cell r="M406">
            <v>0.44500039710904615</v>
          </cell>
          <cell r="N406">
            <v>0.10065390622931723</v>
          </cell>
        </row>
        <row r="407">
          <cell r="A407" t="str">
            <v>DAL</v>
          </cell>
          <cell r="B407" t="str">
            <v>Year 2</v>
          </cell>
          <cell r="D407">
            <v>40362000000</v>
          </cell>
          <cell r="E407">
            <v>22967000000</v>
          </cell>
          <cell r="F407">
            <v>12702000000</v>
          </cell>
          <cell r="G407" t="str">
            <v xml:space="preserve"> $-   </v>
          </cell>
          <cell r="H407">
            <v>1771000000</v>
          </cell>
          <cell r="M407">
            <v>0.43097467915365939</v>
          </cell>
          <cell r="N407">
            <v>7.2394826817303401E-2</v>
          </cell>
        </row>
        <row r="408">
          <cell r="A408" t="str">
            <v>DAL</v>
          </cell>
          <cell r="B408" t="str">
            <v>Year 3</v>
          </cell>
          <cell r="D408">
            <v>40704000000</v>
          </cell>
          <cell r="E408">
            <v>17096000000</v>
          </cell>
          <cell r="F408">
            <v>13936000000</v>
          </cell>
          <cell r="G408" t="str">
            <v xml:space="preserve"> $-   </v>
          </cell>
          <cell r="H408">
            <v>1835000000</v>
          </cell>
          <cell r="M408">
            <v>0.57999213836477992</v>
          </cell>
          <cell r="N408">
            <v>0.19253636006289307</v>
          </cell>
        </row>
        <row r="409">
          <cell r="A409" t="str">
            <v>DAL</v>
          </cell>
          <cell r="B409" t="str">
            <v>Year 4</v>
          </cell>
          <cell r="D409">
            <v>39639000000</v>
          </cell>
          <cell r="E409">
            <v>15940000000</v>
          </cell>
          <cell r="F409">
            <v>14845000000</v>
          </cell>
          <cell r="G409" t="str">
            <v xml:space="preserve"> $-   </v>
          </cell>
          <cell r="H409">
            <v>1902000000</v>
          </cell>
          <cell r="M409">
            <v>0.59787078382401171</v>
          </cell>
          <cell r="N409">
            <v>0.17538283004112112</v>
          </cell>
        </row>
        <row r="410">
          <cell r="A410" t="str">
            <v>DD</v>
          </cell>
          <cell r="B410" t="str">
            <v>Year 1</v>
          </cell>
          <cell r="D410">
            <v>28998000000</v>
          </cell>
          <cell r="E410">
            <v>17642000000</v>
          </cell>
          <cell r="F410">
            <v>6564000000</v>
          </cell>
          <cell r="G410">
            <v>2037000000</v>
          </cell>
          <cell r="H410" t="str">
            <v xml:space="preserve"> $-   </v>
          </cell>
          <cell r="M410">
            <v>0.39161321470446242</v>
          </cell>
          <cell r="N410">
            <v>9.5006552176012143E-2</v>
          </cell>
        </row>
        <row r="411">
          <cell r="A411" t="str">
            <v>DD</v>
          </cell>
          <cell r="B411" t="str">
            <v>Year 2</v>
          </cell>
          <cell r="D411">
            <v>28406000000</v>
          </cell>
          <cell r="E411">
            <v>17023000000</v>
          </cell>
          <cell r="F411">
            <v>5536000000</v>
          </cell>
          <cell r="G411">
            <v>1958000000</v>
          </cell>
          <cell r="H411" t="str">
            <v xml:space="preserve"> $-   </v>
          </cell>
          <cell r="M411">
            <v>0.40072519890164049</v>
          </cell>
          <cell r="N411">
            <v>0.13690769555727664</v>
          </cell>
        </row>
        <row r="412">
          <cell r="A412" t="str">
            <v>DD</v>
          </cell>
          <cell r="B412" t="str">
            <v>Year 3</v>
          </cell>
          <cell r="D412">
            <v>25130000000</v>
          </cell>
          <cell r="E412">
            <v>15112000000</v>
          </cell>
          <cell r="F412">
            <v>5074000000</v>
          </cell>
          <cell r="G412">
            <v>1898000000</v>
          </cell>
          <cell r="H412" t="str">
            <v xml:space="preserve"> $-   </v>
          </cell>
          <cell r="M412">
            <v>0.39864703541583768</v>
          </cell>
          <cell r="N412">
            <v>0.12120970951054516</v>
          </cell>
        </row>
        <row r="413">
          <cell r="A413" t="str">
            <v>DD</v>
          </cell>
          <cell r="B413" t="str">
            <v>Year 4</v>
          </cell>
          <cell r="D413">
            <v>24594000000</v>
          </cell>
          <cell r="E413">
            <v>14469000000</v>
          </cell>
          <cell r="F413">
            <v>5005000000</v>
          </cell>
          <cell r="G413">
            <v>1641000000</v>
          </cell>
          <cell r="H413" t="str">
            <v xml:space="preserve"> $-   </v>
          </cell>
          <cell r="M413">
            <v>0.41168577701878506</v>
          </cell>
          <cell r="N413">
            <v>0.14145726599983735</v>
          </cell>
        </row>
        <row r="414">
          <cell r="A414" t="str">
            <v>DE</v>
          </cell>
          <cell r="B414" t="str">
            <v>Year 1</v>
          </cell>
          <cell r="D414">
            <v>37795400000</v>
          </cell>
          <cell r="E414">
            <v>25667300000</v>
          </cell>
          <cell r="F414">
            <v>4426100000</v>
          </cell>
          <cell r="G414">
            <v>1477300000</v>
          </cell>
          <cell r="H414" t="str">
            <v xml:space="preserve"> $-   </v>
          </cell>
          <cell r="M414">
            <v>0.32088825624282324</v>
          </cell>
          <cell r="N414">
            <v>0.16469464538012563</v>
          </cell>
        </row>
        <row r="415">
          <cell r="A415" t="str">
            <v>DE</v>
          </cell>
          <cell r="B415" t="str">
            <v>Year 2</v>
          </cell>
          <cell r="D415">
            <v>36066900000</v>
          </cell>
          <cell r="E415">
            <v>24775800000</v>
          </cell>
          <cell r="F415">
            <v>4377700000</v>
          </cell>
          <cell r="G415">
            <v>1452000000</v>
          </cell>
          <cell r="H415" t="str">
            <v xml:space="preserve"> $-   </v>
          </cell>
          <cell r="M415">
            <v>0.31305989702469572</v>
          </cell>
          <cell r="N415">
            <v>0.15142415899342609</v>
          </cell>
        </row>
        <row r="416">
          <cell r="A416" t="str">
            <v>DE</v>
          </cell>
          <cell r="B416" t="str">
            <v>Year 3</v>
          </cell>
          <cell r="D416">
            <v>28862800000</v>
          </cell>
          <cell r="E416">
            <v>20143200000</v>
          </cell>
          <cell r="F416">
            <v>3834400000</v>
          </cell>
          <cell r="G416">
            <v>1425100000</v>
          </cell>
          <cell r="H416" t="str">
            <v xml:space="preserve"> $-   </v>
          </cell>
          <cell r="M416">
            <v>0.30210513186523835</v>
          </cell>
          <cell r="N416">
            <v>0.11988095403079396</v>
          </cell>
        </row>
        <row r="417">
          <cell r="A417" t="str">
            <v>DE</v>
          </cell>
          <cell r="B417" t="str">
            <v>Year 4</v>
          </cell>
          <cell r="D417">
            <v>26644000000</v>
          </cell>
          <cell r="E417">
            <v>18248900000</v>
          </cell>
          <cell r="F417">
            <v>4018300000</v>
          </cell>
          <cell r="G417">
            <v>1389100000</v>
          </cell>
          <cell r="H417" t="str">
            <v xml:space="preserve"> $-   </v>
          </cell>
          <cell r="M417">
            <v>0.31508407146074158</v>
          </cell>
          <cell r="N417">
            <v>0.11213406395436121</v>
          </cell>
        </row>
        <row r="418">
          <cell r="A418" t="str">
            <v>DFS</v>
          </cell>
          <cell r="B418" t="str">
            <v>Year 1</v>
          </cell>
          <cell r="D418">
            <v>8984000000</v>
          </cell>
          <cell r="E418">
            <v>845000000</v>
          </cell>
          <cell r="F418">
            <v>3052000000</v>
          </cell>
          <cell r="G418" t="str">
            <v xml:space="preserve"> $-   </v>
          </cell>
          <cell r="H418">
            <v>848000000</v>
          </cell>
          <cell r="M418">
            <v>0.90594390026714156</v>
          </cell>
          <cell r="N418">
            <v>0.47183882457702581</v>
          </cell>
        </row>
        <row r="419">
          <cell r="A419" t="str">
            <v>DFS</v>
          </cell>
          <cell r="B419" t="str">
            <v>Year 2</v>
          </cell>
          <cell r="D419">
            <v>9370000000</v>
          </cell>
          <cell r="E419">
            <v>698000000</v>
          </cell>
          <cell r="F419">
            <v>3194000000</v>
          </cell>
          <cell r="G419" t="str">
            <v xml:space="preserve"> $-   </v>
          </cell>
          <cell r="H419">
            <v>1086000000</v>
          </cell>
          <cell r="M419">
            <v>0.92550693703308429</v>
          </cell>
          <cell r="N419">
            <v>0.46872998932764143</v>
          </cell>
        </row>
        <row r="420">
          <cell r="A420" t="str">
            <v>DFS</v>
          </cell>
          <cell r="B420" t="str">
            <v>Year 3</v>
          </cell>
          <cell r="D420">
            <v>9611000000</v>
          </cell>
          <cell r="E420">
            <v>614000000</v>
          </cell>
          <cell r="F420">
            <v>3340000000</v>
          </cell>
          <cell r="G420" t="str">
            <v xml:space="preserve"> $-   </v>
          </cell>
          <cell r="H420">
            <v>1443000000</v>
          </cell>
          <cell r="M420">
            <v>0.93611486837998126</v>
          </cell>
          <cell r="N420">
            <v>0.43845593590677351</v>
          </cell>
        </row>
        <row r="421">
          <cell r="A421" t="str">
            <v>DFS</v>
          </cell>
          <cell r="B421" t="str">
            <v>Year 4</v>
          </cell>
          <cell r="D421">
            <v>10002000000</v>
          </cell>
          <cell r="E421">
            <v>623000000</v>
          </cell>
          <cell r="F421">
            <v>3615000000</v>
          </cell>
          <cell r="G421" t="str">
            <v xml:space="preserve"> $-   </v>
          </cell>
          <cell r="H421">
            <v>1512000000</v>
          </cell>
          <cell r="M421">
            <v>0.9377124575084983</v>
          </cell>
          <cell r="N421">
            <v>0.4251149770045991</v>
          </cell>
        </row>
        <row r="422">
          <cell r="A422" t="str">
            <v>DG</v>
          </cell>
          <cell r="B422" t="str">
            <v>Year 1</v>
          </cell>
          <cell r="D422">
            <v>16022128000</v>
          </cell>
          <cell r="E422">
            <v>10936727000</v>
          </cell>
          <cell r="F422">
            <v>3430125000</v>
          </cell>
          <cell r="G422" t="str">
            <v xml:space="preserve"> $-   </v>
          </cell>
          <cell r="H422" t="str">
            <v xml:space="preserve"> $-   </v>
          </cell>
          <cell r="M422">
            <v>0.31739860023587374</v>
          </cell>
          <cell r="N422">
            <v>0.10331186968422672</v>
          </cell>
        </row>
        <row r="423">
          <cell r="A423" t="str">
            <v>DG</v>
          </cell>
          <cell r="B423" t="str">
            <v>Year 2</v>
          </cell>
          <cell r="D423">
            <v>17504167000</v>
          </cell>
          <cell r="E423">
            <v>12068425000</v>
          </cell>
          <cell r="F423">
            <v>3699557000</v>
          </cell>
          <cell r="G423" t="str">
            <v xml:space="preserve"> $-   </v>
          </cell>
          <cell r="H423" t="str">
            <v xml:space="preserve"> $-   </v>
          </cell>
          <cell r="M423">
            <v>0.31053988458862392</v>
          </cell>
          <cell r="N423">
            <v>9.918695359796327E-2</v>
          </cell>
        </row>
        <row r="424">
          <cell r="A424" t="str">
            <v>DG</v>
          </cell>
          <cell r="B424" t="str">
            <v>Year 3</v>
          </cell>
          <cell r="D424">
            <v>18909588000</v>
          </cell>
          <cell r="E424">
            <v>13107081000</v>
          </cell>
          <cell r="F424">
            <v>4033414000</v>
          </cell>
          <cell r="G424" t="str">
            <v xml:space="preserve"> $-   </v>
          </cell>
          <cell r="H424" t="str">
            <v xml:space="preserve"> $-   </v>
          </cell>
          <cell r="M424">
            <v>0.30685528420820163</v>
          </cell>
          <cell r="N424">
            <v>9.3555343458567156E-2</v>
          </cell>
        </row>
        <row r="425">
          <cell r="A425" t="str">
            <v>DG</v>
          </cell>
          <cell r="B425" t="str">
            <v>Year 4</v>
          </cell>
          <cell r="D425">
            <v>20368562000</v>
          </cell>
          <cell r="E425">
            <v>14062471000</v>
          </cell>
          <cell r="F425">
            <v>4365797000</v>
          </cell>
          <cell r="G425" t="str">
            <v xml:space="preserve"> $-   </v>
          </cell>
          <cell r="H425" t="str">
            <v xml:space="preserve"> $-   </v>
          </cell>
          <cell r="M425">
            <v>0.30959922453043076</v>
          </cell>
          <cell r="N425">
            <v>9.5259252960518279E-2</v>
          </cell>
        </row>
        <row r="426">
          <cell r="A426" t="str">
            <v>DGX</v>
          </cell>
          <cell r="B426" t="str">
            <v>Year 1</v>
          </cell>
          <cell r="D426">
            <v>7383000000</v>
          </cell>
          <cell r="E426">
            <v>4365000000</v>
          </cell>
          <cell r="F426">
            <v>1742000000</v>
          </cell>
          <cell r="G426" t="str">
            <v xml:space="preserve"> $-   </v>
          </cell>
          <cell r="H426">
            <v>75000000</v>
          </cell>
          <cell r="M426">
            <v>0.40877691995123933</v>
          </cell>
          <cell r="N426">
            <v>0.16267100094812406</v>
          </cell>
        </row>
        <row r="427">
          <cell r="A427" t="str">
            <v>DGX</v>
          </cell>
          <cell r="B427" t="str">
            <v>Year 2</v>
          </cell>
          <cell r="D427">
            <v>7146000000</v>
          </cell>
          <cell r="E427">
            <v>4326000000</v>
          </cell>
          <cell r="F427">
            <v>1740000000</v>
          </cell>
          <cell r="G427" t="str">
            <v xml:space="preserve"> $-   </v>
          </cell>
          <cell r="H427">
            <v>79000000</v>
          </cell>
          <cell r="M427">
            <v>0.39462636439966414</v>
          </cell>
          <cell r="N427">
            <v>0.14007836551917158</v>
          </cell>
        </row>
        <row r="428">
          <cell r="A428" t="str">
            <v>DGX</v>
          </cell>
          <cell r="B428" t="str">
            <v>Year 3</v>
          </cell>
          <cell r="D428">
            <v>7435000000</v>
          </cell>
          <cell r="E428">
            <v>4637000000</v>
          </cell>
          <cell r="F428">
            <v>1721000000</v>
          </cell>
          <cell r="G428" t="str">
            <v xml:space="preserve"> $-   </v>
          </cell>
          <cell r="H428">
            <v>94000000</v>
          </cell>
          <cell r="M428">
            <v>0.37632817753866843</v>
          </cell>
          <cell r="N428">
            <v>0.13221250840618695</v>
          </cell>
        </row>
        <row r="429">
          <cell r="A429" t="str">
            <v>DGX</v>
          </cell>
          <cell r="B429" t="str">
            <v>Year 4</v>
          </cell>
          <cell r="D429">
            <v>7493000000</v>
          </cell>
          <cell r="E429">
            <v>4657000000</v>
          </cell>
          <cell r="F429">
            <v>1356000000</v>
          </cell>
          <cell r="G429" t="str">
            <v xml:space="preserve"> $-   </v>
          </cell>
          <cell r="H429">
            <v>81000000</v>
          </cell>
          <cell r="M429">
            <v>0.37848658748164954</v>
          </cell>
          <cell r="N429">
            <v>0.18670759375417056</v>
          </cell>
        </row>
        <row r="430">
          <cell r="A430" t="str">
            <v>DHI</v>
          </cell>
          <cell r="B430" t="str">
            <v>Year 1</v>
          </cell>
          <cell r="D430">
            <v>6259300000</v>
          </cell>
          <cell r="E430">
            <v>4853500000</v>
          </cell>
          <cell r="F430">
            <v>649900000</v>
          </cell>
          <cell r="G430" t="str">
            <v xml:space="preserve"> $-   </v>
          </cell>
          <cell r="H430" t="str">
            <v xml:space="preserve"> $-   </v>
          </cell>
          <cell r="M430">
            <v>0.22459380441902455</v>
          </cell>
          <cell r="N430">
            <v>0.12076430271755628</v>
          </cell>
        </row>
        <row r="431">
          <cell r="A431" t="str">
            <v>DHI</v>
          </cell>
          <cell r="B431" t="str">
            <v>Year 2</v>
          </cell>
          <cell r="D431">
            <v>8024900000</v>
          </cell>
          <cell r="E431">
            <v>6268600000</v>
          </cell>
          <cell r="F431">
            <v>826900000</v>
          </cell>
          <cell r="G431" t="str">
            <v xml:space="preserve"> $-   </v>
          </cell>
          <cell r="H431" t="str">
            <v xml:space="preserve"> $-   </v>
          </cell>
          <cell r="M431">
            <v>0.21885630973594683</v>
          </cell>
          <cell r="N431">
            <v>0.11581452728382909</v>
          </cell>
        </row>
        <row r="432">
          <cell r="A432" t="str">
            <v>DHI</v>
          </cell>
          <cell r="B432" t="str">
            <v>Year 3</v>
          </cell>
          <cell r="D432">
            <v>10824000000</v>
          </cell>
          <cell r="E432">
            <v>8535700000</v>
          </cell>
          <cell r="F432">
            <v>1003000000</v>
          </cell>
          <cell r="G432" t="str">
            <v xml:space="preserve"> $-   </v>
          </cell>
          <cell r="H432" t="str">
            <v xml:space="preserve"> $-   </v>
          </cell>
          <cell r="M432">
            <v>0.211409830007391</v>
          </cell>
          <cell r="N432">
            <v>0.11874538063562454</v>
          </cell>
        </row>
        <row r="433">
          <cell r="A433" t="str">
            <v>DHI</v>
          </cell>
          <cell r="B433" t="str">
            <v>Year 4</v>
          </cell>
          <cell r="D433">
            <v>12157400000</v>
          </cell>
          <cell r="E433">
            <v>9502600000</v>
          </cell>
          <cell r="F433">
            <v>1100300000</v>
          </cell>
          <cell r="G433" t="str">
            <v xml:space="preserve"> $-   </v>
          </cell>
          <cell r="H433" t="str">
            <v xml:space="preserve"> $-   </v>
          </cell>
          <cell r="M433">
            <v>0.21836905917383653</v>
          </cell>
          <cell r="N433">
            <v>0.12786451050389064</v>
          </cell>
        </row>
        <row r="434">
          <cell r="A434" t="str">
            <v>DHR</v>
          </cell>
          <cell r="B434" t="str">
            <v>Year 1</v>
          </cell>
          <cell r="D434">
            <v>18260400000</v>
          </cell>
          <cell r="E434">
            <v>8846100000</v>
          </cell>
          <cell r="F434">
            <v>5181200000</v>
          </cell>
          <cell r="G434">
            <v>1137900000</v>
          </cell>
          <cell r="H434" t="str">
            <v xml:space="preserve"> $-   </v>
          </cell>
          <cell r="M434">
            <v>0.51555825721232829</v>
          </cell>
          <cell r="N434">
            <v>0.1695034062780662</v>
          </cell>
        </row>
        <row r="435">
          <cell r="A435" t="str">
            <v>DHR</v>
          </cell>
          <cell r="B435" t="str">
            <v>Year 2</v>
          </cell>
          <cell r="D435">
            <v>18283100000</v>
          </cell>
          <cell r="E435">
            <v>8941100000</v>
          </cell>
          <cell r="F435">
            <v>5117100000</v>
          </cell>
          <cell r="G435">
            <v>1104400000</v>
          </cell>
          <cell r="H435" t="str">
            <v xml:space="preserve"> $-   </v>
          </cell>
          <cell r="M435">
            <v>0.5109636768381729</v>
          </cell>
          <cell r="N435">
            <v>0.17067674519091403</v>
          </cell>
        </row>
        <row r="436">
          <cell r="A436" t="str">
            <v>DHR</v>
          </cell>
          <cell r="B436" t="str">
            <v>Year 3</v>
          </cell>
          <cell r="D436">
            <v>19154000000</v>
          </cell>
          <cell r="E436">
            <v>9261400000</v>
          </cell>
          <cell r="F436">
            <v>5389000000</v>
          </cell>
          <cell r="G436">
            <v>1157000000</v>
          </cell>
          <cell r="H436" t="str">
            <v xml:space="preserve"> $-   </v>
          </cell>
          <cell r="M436">
            <v>0.51647697608854548</v>
          </cell>
          <cell r="N436">
            <v>0.17472068497441787</v>
          </cell>
        </row>
        <row r="437">
          <cell r="A437" t="str">
            <v>DHR</v>
          </cell>
          <cell r="B437" t="str">
            <v>Year 4</v>
          </cell>
          <cell r="D437">
            <v>20563100000</v>
          </cell>
          <cell r="E437">
            <v>9800600000</v>
          </cell>
          <cell r="F437">
            <v>6054300000</v>
          </cell>
          <cell r="G437">
            <v>1239100000</v>
          </cell>
          <cell r="H437" t="str">
            <v xml:space="preserve"> $-   </v>
          </cell>
          <cell r="M437">
            <v>0.52338898317860627</v>
          </cell>
          <cell r="N437">
            <v>0.16870510769290623</v>
          </cell>
        </row>
        <row r="438">
          <cell r="A438" t="str">
            <v>DIS</v>
          </cell>
          <cell r="B438" t="str">
            <v>Year 1</v>
          </cell>
          <cell r="D438">
            <v>45041000000</v>
          </cell>
          <cell r="E438">
            <v>25034000000</v>
          </cell>
          <cell r="F438">
            <v>8365000000</v>
          </cell>
          <cell r="G438" t="str">
            <v xml:space="preserve"> $-   </v>
          </cell>
          <cell r="H438">
            <v>2192000000</v>
          </cell>
          <cell r="M438">
            <v>0.4441952887369286</v>
          </cell>
          <cell r="N438">
            <v>0.20980884083390688</v>
          </cell>
        </row>
        <row r="439">
          <cell r="A439" t="str">
            <v>DIS</v>
          </cell>
          <cell r="B439" t="str">
            <v>Year 2</v>
          </cell>
          <cell r="D439">
            <v>48813000000</v>
          </cell>
          <cell r="E439">
            <v>26420000000</v>
          </cell>
          <cell r="F439">
            <v>8565000000</v>
          </cell>
          <cell r="G439" t="str">
            <v xml:space="preserve"> $-   </v>
          </cell>
          <cell r="H439">
            <v>2288000000</v>
          </cell>
          <cell r="M439">
            <v>0.45875074263003712</v>
          </cell>
          <cell r="N439">
            <v>0.23641243111466209</v>
          </cell>
        </row>
        <row r="440">
          <cell r="A440" t="str">
            <v>DIS</v>
          </cell>
          <cell r="B440" t="str">
            <v>Year 3</v>
          </cell>
          <cell r="D440">
            <v>52465000000</v>
          </cell>
          <cell r="E440">
            <v>28364000000</v>
          </cell>
          <cell r="F440">
            <v>8523000000</v>
          </cell>
          <cell r="G440" t="str">
            <v xml:space="preserve"> $-   </v>
          </cell>
          <cell r="H440">
            <v>2354000000</v>
          </cell>
          <cell r="M440">
            <v>0.4593729152768512</v>
          </cell>
          <cell r="N440">
            <v>0.25205375011912706</v>
          </cell>
        </row>
        <row r="441">
          <cell r="A441" t="str">
            <v>DIS</v>
          </cell>
          <cell r="B441" t="str">
            <v>Year 4</v>
          </cell>
          <cell r="D441">
            <v>55632000000</v>
          </cell>
          <cell r="E441">
            <v>29993000000</v>
          </cell>
          <cell r="F441">
            <v>8754000000</v>
          </cell>
          <cell r="G441" t="str">
            <v xml:space="preserve"> $-   </v>
          </cell>
          <cell r="H441">
            <v>2527000000</v>
          </cell>
          <cell r="M441">
            <v>0.46086784584411844</v>
          </cell>
          <cell r="N441">
            <v>0.25808886971527178</v>
          </cell>
        </row>
        <row r="442">
          <cell r="A442" t="str">
            <v>DISCA</v>
          </cell>
          <cell r="B442" t="str">
            <v>Year 1</v>
          </cell>
          <cell r="D442">
            <v>5535000000</v>
          </cell>
          <cell r="E442">
            <v>1689000000</v>
          </cell>
          <cell r="F442">
            <v>1598000000</v>
          </cell>
          <cell r="G442" t="str">
            <v xml:space="preserve"> $-   </v>
          </cell>
          <cell r="H442">
            <v>276000000</v>
          </cell>
          <cell r="M442">
            <v>0.69485094850948514</v>
          </cell>
          <cell r="N442">
            <v>0.35627822944896115</v>
          </cell>
        </row>
        <row r="443">
          <cell r="A443" t="str">
            <v>DISCA</v>
          </cell>
          <cell r="B443" t="str">
            <v>Year 2</v>
          </cell>
          <cell r="D443">
            <v>6265000000</v>
          </cell>
          <cell r="E443">
            <v>2124000000</v>
          </cell>
          <cell r="F443">
            <v>1692000000</v>
          </cell>
          <cell r="G443" t="str">
            <v xml:space="preserve"> $-   </v>
          </cell>
          <cell r="H443">
            <v>329000000</v>
          </cell>
          <cell r="M443">
            <v>0.66097366320830009</v>
          </cell>
          <cell r="N443">
            <v>0.33838786911412611</v>
          </cell>
        </row>
        <row r="444">
          <cell r="A444" t="str">
            <v>DISCA</v>
          </cell>
          <cell r="B444" t="str">
            <v>Year 3</v>
          </cell>
          <cell r="D444">
            <v>6394000000</v>
          </cell>
          <cell r="E444">
            <v>2343000000</v>
          </cell>
          <cell r="F444">
            <v>1669000000</v>
          </cell>
          <cell r="G444" t="str">
            <v xml:space="preserve"> $-   </v>
          </cell>
          <cell r="H444">
            <v>330000000</v>
          </cell>
          <cell r="M444">
            <v>0.633562715045355</v>
          </cell>
          <cell r="N444">
            <v>0.32092586800125117</v>
          </cell>
        </row>
        <row r="445">
          <cell r="A445" t="str">
            <v>DISCA</v>
          </cell>
          <cell r="B445" t="str">
            <v>Year 4</v>
          </cell>
          <cell r="D445">
            <v>6497000000</v>
          </cell>
          <cell r="E445">
            <v>2432000000</v>
          </cell>
          <cell r="F445">
            <v>1690000000</v>
          </cell>
          <cell r="G445" t="str">
            <v xml:space="preserve"> $-   </v>
          </cell>
          <cell r="H445">
            <v>322000000</v>
          </cell>
          <cell r="M445">
            <v>0.6256733877174081</v>
          </cell>
          <cell r="N445">
            <v>0.3159919963059874</v>
          </cell>
        </row>
        <row r="446">
          <cell r="A446" t="str">
            <v>DISCK</v>
          </cell>
          <cell r="B446" t="str">
            <v>Year 1</v>
          </cell>
          <cell r="D446">
            <v>5535000000</v>
          </cell>
          <cell r="E446">
            <v>1689000000</v>
          </cell>
          <cell r="F446">
            <v>1598000000</v>
          </cell>
          <cell r="G446" t="str">
            <v xml:space="preserve"> $-   </v>
          </cell>
          <cell r="H446">
            <v>276000000</v>
          </cell>
          <cell r="M446">
            <v>0.69485094850948514</v>
          </cell>
          <cell r="N446">
            <v>0.35627822944896115</v>
          </cell>
        </row>
        <row r="447">
          <cell r="A447" t="str">
            <v>DISCK</v>
          </cell>
          <cell r="B447" t="str">
            <v>Year 2</v>
          </cell>
          <cell r="D447">
            <v>6265000000</v>
          </cell>
          <cell r="E447">
            <v>2124000000</v>
          </cell>
          <cell r="F447">
            <v>1692000000</v>
          </cell>
          <cell r="G447" t="str">
            <v xml:space="preserve"> $-   </v>
          </cell>
          <cell r="H447">
            <v>329000000</v>
          </cell>
          <cell r="M447">
            <v>0.66097366320830009</v>
          </cell>
          <cell r="N447">
            <v>0.33838786911412611</v>
          </cell>
        </row>
        <row r="448">
          <cell r="A448" t="str">
            <v>DISCK</v>
          </cell>
          <cell r="B448" t="str">
            <v>Year 3</v>
          </cell>
          <cell r="D448">
            <v>6394000000</v>
          </cell>
          <cell r="E448">
            <v>2343000000</v>
          </cell>
          <cell r="F448">
            <v>1669000000</v>
          </cell>
          <cell r="G448" t="str">
            <v xml:space="preserve"> $-   </v>
          </cell>
          <cell r="H448">
            <v>330000000</v>
          </cell>
          <cell r="M448">
            <v>0.633562715045355</v>
          </cell>
          <cell r="N448">
            <v>0.32092586800125117</v>
          </cell>
        </row>
        <row r="449">
          <cell r="A449" t="str">
            <v>DISCK</v>
          </cell>
          <cell r="B449" t="str">
            <v>Year 4</v>
          </cell>
          <cell r="D449">
            <v>6497000000</v>
          </cell>
          <cell r="E449">
            <v>2432000000</v>
          </cell>
          <cell r="F449">
            <v>1690000000</v>
          </cell>
          <cell r="G449" t="str">
            <v xml:space="preserve"> $-   </v>
          </cell>
          <cell r="H449">
            <v>322000000</v>
          </cell>
          <cell r="M449">
            <v>0.6256733877174081</v>
          </cell>
          <cell r="N449">
            <v>0.3159919963059874</v>
          </cell>
        </row>
        <row r="450">
          <cell r="A450" t="str">
            <v>DLPH</v>
          </cell>
          <cell r="B450" t="str">
            <v>Year 1</v>
          </cell>
          <cell r="D450">
            <v>15051000000</v>
          </cell>
          <cell r="E450">
            <v>12274000000</v>
          </cell>
          <cell r="F450">
            <v>916000000</v>
          </cell>
          <cell r="G450" t="str">
            <v xml:space="preserve"> $-   </v>
          </cell>
          <cell r="H450">
            <v>97000000</v>
          </cell>
          <cell r="M450">
            <v>0.18450601288950896</v>
          </cell>
          <cell r="N450">
            <v>0.11720151484951166</v>
          </cell>
        </row>
        <row r="451">
          <cell r="A451" t="str">
            <v>DLPH</v>
          </cell>
          <cell r="B451" t="str">
            <v>Year 2</v>
          </cell>
          <cell r="D451">
            <v>15499000000</v>
          </cell>
          <cell r="E451">
            <v>12471000000</v>
          </cell>
          <cell r="F451">
            <v>1036000000</v>
          </cell>
          <cell r="G451" t="str">
            <v xml:space="preserve"> $-   </v>
          </cell>
          <cell r="H451">
            <v>94000000</v>
          </cell>
          <cell r="M451">
            <v>0.19536744306084264</v>
          </cell>
          <cell r="N451">
            <v>0.1224595135170011</v>
          </cell>
        </row>
        <row r="452">
          <cell r="A452" t="str">
            <v>DLPH</v>
          </cell>
          <cell r="B452" t="str">
            <v>Year 3</v>
          </cell>
          <cell r="D452">
            <v>15165000000</v>
          </cell>
          <cell r="E452">
            <v>12155000000</v>
          </cell>
          <cell r="F452">
            <v>1017000000</v>
          </cell>
          <cell r="G452" t="str">
            <v xml:space="preserve"> $-   </v>
          </cell>
          <cell r="H452">
            <v>93000000</v>
          </cell>
          <cell r="M452">
            <v>0.19848334981866134</v>
          </cell>
          <cell r="N452">
            <v>0.12528849324101549</v>
          </cell>
        </row>
        <row r="453">
          <cell r="A453" t="str">
            <v>DLPH</v>
          </cell>
          <cell r="B453" t="str">
            <v>Year 4</v>
          </cell>
          <cell r="D453">
            <v>16661000000</v>
          </cell>
          <cell r="E453">
            <v>13107000000</v>
          </cell>
          <cell r="F453">
            <v>1145000000</v>
          </cell>
          <cell r="G453" t="str">
            <v xml:space="preserve"> $-   </v>
          </cell>
          <cell r="H453">
            <v>134000000</v>
          </cell>
          <cell r="M453">
            <v>0.21331252625892805</v>
          </cell>
          <cell r="N453">
            <v>0.13654642578476683</v>
          </cell>
        </row>
        <row r="454">
          <cell r="A454" t="str">
            <v>DLR</v>
          </cell>
          <cell r="B454" t="str">
            <v>Year 1</v>
          </cell>
          <cell r="D454">
            <v>1279067000</v>
          </cell>
          <cell r="E454">
            <v>461898000</v>
          </cell>
          <cell r="F454">
            <v>68538000</v>
          </cell>
          <cell r="G454" t="str">
            <v xml:space="preserve"> $-   </v>
          </cell>
          <cell r="H454">
            <v>382553000</v>
          </cell>
          <cell r="M454">
            <v>0.63887896411994061</v>
          </cell>
          <cell r="N454">
            <v>0.2862070556116294</v>
          </cell>
        </row>
        <row r="455">
          <cell r="A455" t="str">
            <v>DLR</v>
          </cell>
          <cell r="B455" t="str">
            <v>Year 2</v>
          </cell>
          <cell r="D455">
            <v>1482259000</v>
          </cell>
          <cell r="E455">
            <v>555660000</v>
          </cell>
          <cell r="F455">
            <v>69323000</v>
          </cell>
          <cell r="G455" t="str">
            <v xml:space="preserve"> $-   </v>
          </cell>
          <cell r="H455">
            <v>475464000</v>
          </cell>
          <cell r="M455">
            <v>0.62512624311945486</v>
          </cell>
          <cell r="N455">
            <v>0.2575879114243867</v>
          </cell>
        </row>
        <row r="456">
          <cell r="A456" t="str">
            <v>DLR</v>
          </cell>
          <cell r="B456" t="str">
            <v>Year 3</v>
          </cell>
          <cell r="D456">
            <v>1616438000</v>
          </cell>
          <cell r="E456">
            <v>603321000</v>
          </cell>
          <cell r="F456">
            <v>89468000</v>
          </cell>
          <cell r="G456" t="str">
            <v xml:space="preserve"> $-   </v>
          </cell>
          <cell r="H456">
            <v>538513000</v>
          </cell>
          <cell r="M456">
            <v>0.62675896013333021</v>
          </cell>
          <cell r="N456">
            <v>0.238262154193356</v>
          </cell>
        </row>
        <row r="457">
          <cell r="A457" t="str">
            <v>DLR</v>
          </cell>
          <cell r="B457" t="str">
            <v>Year 4</v>
          </cell>
          <cell r="D457">
            <v>1763336000</v>
          </cell>
          <cell r="E457">
            <v>651282000</v>
          </cell>
          <cell r="F457">
            <v>139616000</v>
          </cell>
          <cell r="G457" t="str">
            <v xml:space="preserve"> $-   </v>
          </cell>
          <cell r="H457">
            <v>570527000</v>
          </cell>
          <cell r="M457">
            <v>0.630653488614762</v>
          </cell>
          <cell r="N457">
            <v>0.22792649840983228</v>
          </cell>
        </row>
        <row r="458">
          <cell r="A458" t="str">
            <v>DLTR</v>
          </cell>
          <cell r="B458" t="str">
            <v>Year 1</v>
          </cell>
          <cell r="D458">
            <v>7394500000</v>
          </cell>
          <cell r="E458">
            <v>4741800000</v>
          </cell>
          <cell r="F458">
            <v>1732600000</v>
          </cell>
          <cell r="G458" t="str">
            <v xml:space="preserve"> $-   </v>
          </cell>
          <cell r="H458" t="str">
            <v xml:space="preserve"> $-   </v>
          </cell>
          <cell r="M458">
            <v>0.35873960375955105</v>
          </cell>
          <cell r="N458">
            <v>0.12443031983230779</v>
          </cell>
        </row>
        <row r="459">
          <cell r="A459" t="str">
            <v>DLTR</v>
          </cell>
          <cell r="B459" t="str">
            <v>Year 2</v>
          </cell>
          <cell r="D459">
            <v>7840300000</v>
          </cell>
          <cell r="E459">
            <v>5050500000</v>
          </cell>
          <cell r="F459">
            <v>1819500000</v>
          </cell>
          <cell r="G459" t="str">
            <v xml:space="preserve"> $-   </v>
          </cell>
          <cell r="H459" t="str">
            <v xml:space="preserve"> $-   </v>
          </cell>
          <cell r="M459">
            <v>0.35582822085889576</v>
          </cell>
          <cell r="N459">
            <v>0.12375801946354094</v>
          </cell>
        </row>
        <row r="460">
          <cell r="A460" t="str">
            <v>DLTR</v>
          </cell>
          <cell r="B460" t="str">
            <v>Year 3</v>
          </cell>
          <cell r="D460">
            <v>8602200000</v>
          </cell>
          <cell r="E460">
            <v>5568200000</v>
          </cell>
          <cell r="F460">
            <v>1993800000</v>
          </cell>
          <cell r="G460" t="str">
            <v xml:space="preserve"> $-   </v>
          </cell>
          <cell r="H460" t="str">
            <v xml:space="preserve"> $-   </v>
          </cell>
          <cell r="M460">
            <v>0.35270047197228616</v>
          </cell>
          <cell r="N460">
            <v>0.12092255469531051</v>
          </cell>
        </row>
        <row r="461">
          <cell r="A461" t="str">
            <v>DLTR</v>
          </cell>
          <cell r="B461" t="str">
            <v>Year 4</v>
          </cell>
          <cell r="D461">
            <v>15498400000</v>
          </cell>
          <cell r="E461">
            <v>10841700000</v>
          </cell>
          <cell r="F461">
            <v>3607000000</v>
          </cell>
          <cell r="G461" t="str">
            <v xml:space="preserve"> $-   </v>
          </cell>
          <cell r="H461" t="str">
            <v xml:space="preserve"> $-   </v>
          </cell>
          <cell r="M461">
            <v>0.30046327362824554</v>
          </cell>
          <cell r="N461">
            <v>6.7729572084860371E-2</v>
          </cell>
        </row>
        <row r="462">
          <cell r="A462" t="str">
            <v>DNB</v>
          </cell>
          <cell r="B462" t="str">
            <v>Year 1</v>
          </cell>
          <cell r="D462">
            <v>1663000000</v>
          </cell>
          <cell r="E462" t="str">
            <v xml:space="preserve"> $-   </v>
          </cell>
          <cell r="F462">
            <v>1123200000</v>
          </cell>
          <cell r="G462" t="str">
            <v xml:space="preserve"> $-   </v>
          </cell>
          <cell r="H462">
            <v>78300000</v>
          </cell>
          <cell r="M462" t="e">
            <v>#VALUE!</v>
          </cell>
          <cell r="N462" t="e">
            <v>#VALUE!</v>
          </cell>
        </row>
        <row r="463">
          <cell r="A463" t="str">
            <v>DNB</v>
          </cell>
          <cell r="B463" t="str">
            <v>Year 2</v>
          </cell>
          <cell r="D463">
            <v>1558400000</v>
          </cell>
          <cell r="E463" t="str">
            <v xml:space="preserve"> $-   </v>
          </cell>
          <cell r="F463">
            <v>1058000000</v>
          </cell>
          <cell r="G463" t="str">
            <v xml:space="preserve"> $-   </v>
          </cell>
          <cell r="H463">
            <v>60400000</v>
          </cell>
          <cell r="M463" t="e">
            <v>#VALUE!</v>
          </cell>
          <cell r="N463" t="e">
            <v>#VALUE!</v>
          </cell>
        </row>
        <row r="464">
          <cell r="A464" t="str">
            <v>DNB</v>
          </cell>
          <cell r="B464" t="str">
            <v>Year 3</v>
          </cell>
          <cell r="D464">
            <v>1584500000</v>
          </cell>
          <cell r="E464" t="str">
            <v xml:space="preserve"> $-   </v>
          </cell>
          <cell r="F464">
            <v>1105700000</v>
          </cell>
          <cell r="G464" t="str">
            <v xml:space="preserve"> $-   </v>
          </cell>
          <cell r="H464">
            <v>52500000</v>
          </cell>
          <cell r="M464" t="e">
            <v>#VALUE!</v>
          </cell>
          <cell r="N464" t="e">
            <v>#VALUE!</v>
          </cell>
        </row>
        <row r="465">
          <cell r="A465" t="str">
            <v>DNB</v>
          </cell>
          <cell r="B465" t="str">
            <v>Year 4</v>
          </cell>
          <cell r="D465">
            <v>1637100000</v>
          </cell>
          <cell r="E465" t="str">
            <v xml:space="preserve"> $-   </v>
          </cell>
          <cell r="F465">
            <v>1209100000</v>
          </cell>
          <cell r="G465" t="str">
            <v xml:space="preserve"> $-   </v>
          </cell>
          <cell r="H465">
            <v>58700000</v>
          </cell>
          <cell r="M465" t="e">
            <v>#VALUE!</v>
          </cell>
          <cell r="N465" t="e">
            <v>#VALUE!</v>
          </cell>
        </row>
        <row r="466">
          <cell r="A466" t="str">
            <v>DOV</v>
          </cell>
          <cell r="B466" t="str">
            <v>Year 1</v>
          </cell>
          <cell r="D466">
            <v>7155096000</v>
          </cell>
          <cell r="E466">
            <v>4376505000</v>
          </cell>
          <cell r="F466">
            <v>1616921000</v>
          </cell>
          <cell r="G466" t="str">
            <v xml:space="preserve"> $-   </v>
          </cell>
          <cell r="H466" t="str">
            <v xml:space="preserve"> $-   </v>
          </cell>
          <cell r="M466">
            <v>0.38833734725571811</v>
          </cell>
          <cell r="N466">
            <v>0.16235561339777971</v>
          </cell>
        </row>
        <row r="467">
          <cell r="A467" t="str">
            <v>DOV</v>
          </cell>
          <cell r="B467" t="str">
            <v>Year 2</v>
          </cell>
          <cell r="D467">
            <v>7752728000</v>
          </cell>
          <cell r="E467">
            <v>4778479000</v>
          </cell>
          <cell r="F467">
            <v>1758765000</v>
          </cell>
          <cell r="G467" t="str">
            <v xml:space="preserve"> $-   </v>
          </cell>
          <cell r="H467" t="str">
            <v xml:space="preserve"> $-   </v>
          </cell>
          <cell r="M467">
            <v>0.38363902357982893</v>
          </cell>
          <cell r="N467">
            <v>0.15678145808804334</v>
          </cell>
        </row>
        <row r="468">
          <cell r="A468" t="str">
            <v>DOV</v>
          </cell>
          <cell r="B468" t="str">
            <v>Year 3</v>
          </cell>
          <cell r="D468">
            <v>6956311000</v>
          </cell>
          <cell r="E468">
            <v>4388167000</v>
          </cell>
          <cell r="F468">
            <v>1647382000</v>
          </cell>
          <cell r="G468" t="str">
            <v xml:space="preserve"> $-   </v>
          </cell>
          <cell r="H468" t="str">
            <v xml:space="preserve"> $-   </v>
          </cell>
          <cell r="M468">
            <v>0.36918188390369555</v>
          </cell>
          <cell r="N468">
            <v>0.13236354728821068</v>
          </cell>
        </row>
        <row r="469">
          <cell r="A469" t="str">
            <v>DOV</v>
          </cell>
          <cell r="B469" t="str">
            <v>Year 4</v>
          </cell>
          <cell r="D469">
            <v>6794342000</v>
          </cell>
          <cell r="E469">
            <v>4322373000</v>
          </cell>
          <cell r="F469">
            <v>1757523000</v>
          </cell>
          <cell r="G469" t="str">
            <v xml:space="preserve"> $-   </v>
          </cell>
          <cell r="H469" t="str">
            <v xml:space="preserve"> $-   </v>
          </cell>
          <cell r="M469">
            <v>0.36382757888843398</v>
          </cell>
          <cell r="N469">
            <v>0.10515308178481449</v>
          </cell>
        </row>
        <row r="470">
          <cell r="A470" t="str">
            <v>DPS</v>
          </cell>
          <cell r="B470" t="str">
            <v>Year 1</v>
          </cell>
          <cell r="D470">
            <v>5997000000</v>
          </cell>
          <cell r="E470">
            <v>2499000000</v>
          </cell>
          <cell r="F470">
            <v>2337000000</v>
          </cell>
          <cell r="G470" t="str">
            <v xml:space="preserve"> $-   </v>
          </cell>
          <cell r="H470">
            <v>115000000</v>
          </cell>
          <cell r="M470">
            <v>0.58329164582291138</v>
          </cell>
          <cell r="N470">
            <v>0.1744205436051359</v>
          </cell>
        </row>
        <row r="471">
          <cell r="A471" t="str">
            <v>DPS</v>
          </cell>
          <cell r="B471" t="str">
            <v>Year 2</v>
          </cell>
          <cell r="D471">
            <v>6121000000</v>
          </cell>
          <cell r="E471">
            <v>2491000000</v>
          </cell>
          <cell r="F471">
            <v>2335000000</v>
          </cell>
          <cell r="G471" t="str">
            <v xml:space="preserve"> $-   </v>
          </cell>
          <cell r="H471">
            <v>115000000</v>
          </cell>
          <cell r="M471">
            <v>0.59304035288351575</v>
          </cell>
          <cell r="N471">
            <v>0.19277895768665251</v>
          </cell>
        </row>
        <row r="472">
          <cell r="A472" t="str">
            <v>DPS</v>
          </cell>
          <cell r="B472" t="str">
            <v>Year 3</v>
          </cell>
          <cell r="D472">
            <v>6282000000</v>
          </cell>
          <cell r="E472">
            <v>2559000000</v>
          </cell>
          <cell r="F472">
            <v>2320000000</v>
          </cell>
          <cell r="G472" t="str">
            <v xml:space="preserve"> $-   </v>
          </cell>
          <cell r="H472">
            <v>105000000</v>
          </cell>
          <cell r="M472">
            <v>0.59264565425023874</v>
          </cell>
          <cell r="N472">
            <v>0.20662209487424388</v>
          </cell>
        </row>
        <row r="473">
          <cell r="A473" t="str">
            <v>DPS</v>
          </cell>
          <cell r="B473" t="str">
            <v>Year 4</v>
          </cell>
          <cell r="D473">
            <v>6440000000</v>
          </cell>
          <cell r="E473">
            <v>2582000000</v>
          </cell>
          <cell r="F473">
            <v>2326000000</v>
          </cell>
          <cell r="G473" t="str">
            <v xml:space="preserve"> $-   </v>
          </cell>
          <cell r="H473">
            <v>99000000</v>
          </cell>
          <cell r="M473">
            <v>0.59906832298136647</v>
          </cell>
          <cell r="N473">
            <v>0.22251552795031057</v>
          </cell>
        </row>
        <row r="474">
          <cell r="A474" t="str">
            <v>DRI</v>
          </cell>
          <cell r="B474" t="str">
            <v>Year 1</v>
          </cell>
          <cell r="D474">
            <v>5921000000</v>
          </cell>
          <cell r="E474">
            <v>4616600000</v>
          </cell>
          <cell r="F474">
            <v>625200000</v>
          </cell>
          <cell r="G474" t="str">
            <v xml:space="preserve"> $-   </v>
          </cell>
          <cell r="H474">
            <v>278300000</v>
          </cell>
          <cell r="M474">
            <v>0.22030062489444346</v>
          </cell>
          <cell r="N474">
            <v>6.7708157405843614E-2</v>
          </cell>
        </row>
        <row r="475">
          <cell r="A475" t="str">
            <v>DRI</v>
          </cell>
          <cell r="B475" t="str">
            <v>Year 2</v>
          </cell>
          <cell r="D475">
            <v>6285600000</v>
          </cell>
          <cell r="E475">
            <v>4990500000</v>
          </cell>
          <cell r="F475">
            <v>665400000</v>
          </cell>
          <cell r="G475" t="str">
            <v xml:space="preserve"> $-   </v>
          </cell>
          <cell r="H475">
            <v>304400000</v>
          </cell>
          <cell r="M475">
            <v>0.20604238258877439</v>
          </cell>
          <cell r="N475">
            <v>5.175321369479445E-2</v>
          </cell>
        </row>
        <row r="476">
          <cell r="A476" t="str">
            <v>DRI</v>
          </cell>
          <cell r="B476" t="str">
            <v>Year 3</v>
          </cell>
          <cell r="D476">
            <v>6764000000</v>
          </cell>
          <cell r="E476">
            <v>5341500000</v>
          </cell>
          <cell r="F476">
            <v>673500000</v>
          </cell>
          <cell r="G476" t="str">
            <v xml:space="preserve"> $-   </v>
          </cell>
          <cell r="H476">
            <v>319300000</v>
          </cell>
          <cell r="M476">
            <v>0.21030455351862798</v>
          </cell>
          <cell r="N476">
            <v>6.352749852158486E-2</v>
          </cell>
        </row>
        <row r="477">
          <cell r="A477" t="str">
            <v>DRI</v>
          </cell>
          <cell r="B477" t="str">
            <v>Year 4</v>
          </cell>
          <cell r="D477">
            <v>6933500000</v>
          </cell>
          <cell r="E477">
            <v>5392400000</v>
          </cell>
          <cell r="F477">
            <v>622900000</v>
          </cell>
          <cell r="G477" t="str">
            <v xml:space="preserve"> $-   </v>
          </cell>
          <cell r="H477">
            <v>290200000</v>
          </cell>
          <cell r="M477">
            <v>0.22226869546405137</v>
          </cell>
          <cell r="N477">
            <v>9.0574745799379824E-2</v>
          </cell>
        </row>
        <row r="478">
          <cell r="A478" t="str">
            <v>DUK</v>
          </cell>
          <cell r="B478" t="str">
            <v>Year 1</v>
          </cell>
          <cell r="D478">
            <v>17912000000</v>
          </cell>
          <cell r="E478">
            <v>11235000000</v>
          </cell>
          <cell r="F478">
            <v>965000000</v>
          </cell>
          <cell r="G478" t="str">
            <v xml:space="preserve"> $-   </v>
          </cell>
          <cell r="H478">
            <v>2145000000</v>
          </cell>
          <cell r="M478">
            <v>0.37276686020544891</v>
          </cell>
          <cell r="N478">
            <v>0.19914024117909782</v>
          </cell>
        </row>
        <row r="479">
          <cell r="A479" t="str">
            <v>DUK</v>
          </cell>
          <cell r="B479" t="str">
            <v>Year 2</v>
          </cell>
          <cell r="D479">
            <v>22756000000</v>
          </cell>
          <cell r="E479">
            <v>13545000000</v>
          </cell>
          <cell r="F479">
            <v>1274000000</v>
          </cell>
          <cell r="G479" t="str">
            <v xml:space="preserve"> $-   </v>
          </cell>
          <cell r="H479">
            <v>2668000000</v>
          </cell>
          <cell r="M479">
            <v>0.40477236772719283</v>
          </cell>
          <cell r="N479">
            <v>0.23154332923185095</v>
          </cell>
        </row>
        <row r="480">
          <cell r="A480" t="str">
            <v>DUK</v>
          </cell>
          <cell r="B480" t="str">
            <v>Year 3</v>
          </cell>
          <cell r="D480">
            <v>23925000000</v>
          </cell>
          <cell r="E480">
            <v>14323000000</v>
          </cell>
          <cell r="F480">
            <v>1213000000</v>
          </cell>
          <cell r="G480" t="str">
            <v xml:space="preserve"> $-   </v>
          </cell>
          <cell r="H480">
            <v>3066000000</v>
          </cell>
          <cell r="M480">
            <v>0.401337513061651</v>
          </cell>
          <cell r="N480">
            <v>0.22248693834900732</v>
          </cell>
        </row>
        <row r="481">
          <cell r="A481" t="str">
            <v>DUK</v>
          </cell>
          <cell r="B481" t="str">
            <v>Year 4</v>
          </cell>
          <cell r="D481">
            <v>23459000000</v>
          </cell>
          <cell r="E481">
            <v>13728000000</v>
          </cell>
          <cell r="F481">
            <v>1135000000</v>
          </cell>
          <cell r="G481" t="str">
            <v xml:space="preserve"> $-   </v>
          </cell>
          <cell r="H481">
            <v>3144000000</v>
          </cell>
          <cell r="M481">
            <v>0.41480881538002468</v>
          </cell>
          <cell r="N481">
            <v>0.23240547337908693</v>
          </cell>
        </row>
        <row r="482">
          <cell r="A482" t="str">
            <v>DVA</v>
          </cell>
          <cell r="B482" t="str">
            <v>Year 1</v>
          </cell>
          <cell r="D482">
            <v>8186280000</v>
          </cell>
          <cell r="E482">
            <v>5583549000</v>
          </cell>
          <cell r="F482">
            <v>889879000</v>
          </cell>
          <cell r="G482" t="str">
            <v xml:space="preserve"> $-   </v>
          </cell>
          <cell r="H482">
            <v>341969000</v>
          </cell>
          <cell r="M482">
            <v>0.31793818437678656</v>
          </cell>
          <cell r="N482">
            <v>0.16746104457702399</v>
          </cell>
        </row>
        <row r="483">
          <cell r="A483" t="str">
            <v>DVA</v>
          </cell>
          <cell r="B483" t="str">
            <v>Year 2</v>
          </cell>
          <cell r="D483">
            <v>11764050000</v>
          </cell>
          <cell r="E483">
            <v>8198377000</v>
          </cell>
          <cell r="F483">
            <v>1516508000</v>
          </cell>
          <cell r="G483" t="str">
            <v xml:space="preserve"> $-   </v>
          </cell>
          <cell r="H483">
            <v>528737000</v>
          </cell>
          <cell r="M483">
            <v>0.30309910277497976</v>
          </cell>
          <cell r="N483">
            <v>0.12924358532988214</v>
          </cell>
        </row>
        <row r="484">
          <cell r="A484" t="str">
            <v>DVA</v>
          </cell>
          <cell r="B484" t="str">
            <v>Year 3</v>
          </cell>
          <cell r="D484">
            <v>12795106000</v>
          </cell>
          <cell r="E484">
            <v>9119305000</v>
          </cell>
          <cell r="F484">
            <v>1278506000</v>
          </cell>
          <cell r="G484" t="str">
            <v xml:space="preserve"> $-   </v>
          </cell>
          <cell r="H484">
            <v>590935000</v>
          </cell>
          <cell r="M484">
            <v>0.28728179352324246</v>
          </cell>
          <cell r="N484">
            <v>0.14117585270493266</v>
          </cell>
        </row>
        <row r="485">
          <cell r="A485" t="str">
            <v>DVA</v>
          </cell>
          <cell r="B485" t="str">
            <v>Year 4</v>
          </cell>
          <cell r="D485">
            <v>13781837000</v>
          </cell>
          <cell r="E485">
            <v>9824834000</v>
          </cell>
          <cell r="F485">
            <v>1947135000</v>
          </cell>
          <cell r="G485" t="str">
            <v xml:space="preserve"> $-   </v>
          </cell>
          <cell r="H485">
            <v>638024000</v>
          </cell>
          <cell r="M485">
            <v>0.28711723988609061</v>
          </cell>
          <cell r="N485">
            <v>9.9539996010691467E-2</v>
          </cell>
        </row>
        <row r="486">
          <cell r="A486" t="str">
            <v>DVN</v>
          </cell>
          <cell r="B486" t="str">
            <v>Year 1</v>
          </cell>
          <cell r="D486">
            <v>10397000000</v>
          </cell>
          <cell r="E486">
            <v>2268000000</v>
          </cell>
          <cell r="F486">
            <v>2743000000</v>
          </cell>
          <cell r="G486" t="str">
            <v xml:space="preserve"> $-   </v>
          </cell>
          <cell r="H486">
            <v>2780000000</v>
          </cell>
          <cell r="M486">
            <v>0.7818601519669135</v>
          </cell>
          <cell r="N486">
            <v>0.2506492257381937</v>
          </cell>
        </row>
        <row r="487">
          <cell r="A487" t="str">
            <v>DVN</v>
          </cell>
          <cell r="B487" t="str">
            <v>Year 2</v>
          </cell>
          <cell r="D487">
            <v>20638000000</v>
          </cell>
          <cell r="E487">
            <v>2332000000</v>
          </cell>
          <cell r="F487">
            <v>8290000000</v>
          </cell>
          <cell r="G487" t="str">
            <v xml:space="preserve"> $-   </v>
          </cell>
          <cell r="H487">
            <v>3319000000</v>
          </cell>
          <cell r="M487">
            <v>0.88700455470491324</v>
          </cell>
          <cell r="N487">
            <v>0.32449849791646479</v>
          </cell>
        </row>
        <row r="488">
          <cell r="A488" t="str">
            <v>DVN</v>
          </cell>
          <cell r="B488" t="str">
            <v>Year 3</v>
          </cell>
          <cell r="D488">
            <v>13145000000</v>
          </cell>
          <cell r="E488">
            <v>2104000000</v>
          </cell>
          <cell r="F488">
            <v>7741000000</v>
          </cell>
          <cell r="G488" t="str">
            <v xml:space="preserve"> $-   </v>
          </cell>
          <cell r="H488">
            <v>3129000000</v>
          </cell>
          <cell r="M488">
            <v>0.83993914035755046</v>
          </cell>
          <cell r="N488">
            <v>1.300874857360213E-2</v>
          </cell>
        </row>
        <row r="489">
          <cell r="A489" t="str">
            <v>DVN</v>
          </cell>
          <cell r="B489" t="str">
            <v>Year 4</v>
          </cell>
          <cell r="D489">
            <v>12197000000</v>
          </cell>
          <cell r="E489">
            <v>1582000000</v>
          </cell>
          <cell r="F489">
            <v>6476000000</v>
          </cell>
          <cell r="G489" t="str">
            <v xml:space="preserve"> $-   </v>
          </cell>
          <cell r="H489">
            <v>1792000000</v>
          </cell>
          <cell r="M489">
            <v>0.87029597441993933</v>
          </cell>
          <cell r="N489">
            <v>0.19242436664753629</v>
          </cell>
        </row>
        <row r="490">
          <cell r="A490" t="str">
            <v>EA</v>
          </cell>
          <cell r="B490" t="str">
            <v>Year 1</v>
          </cell>
          <cell r="D490">
            <v>3797000000</v>
          </cell>
          <cell r="E490">
            <v>1388000000</v>
          </cell>
          <cell r="F490">
            <v>1078000000</v>
          </cell>
          <cell r="G490">
            <v>1153000000</v>
          </cell>
          <cell r="H490">
            <v>30000000</v>
          </cell>
          <cell r="M490">
            <v>0.63444824861732951</v>
          </cell>
          <cell r="N490">
            <v>3.8978140637345275E-2</v>
          </cell>
        </row>
        <row r="491">
          <cell r="A491" t="str">
            <v>EA</v>
          </cell>
          <cell r="B491" t="str">
            <v>Year 2</v>
          </cell>
          <cell r="D491">
            <v>3575000000</v>
          </cell>
          <cell r="E491">
            <v>1347000000</v>
          </cell>
          <cell r="F491">
            <v>1055000000</v>
          </cell>
          <cell r="G491">
            <v>1125000000</v>
          </cell>
          <cell r="H491">
            <v>16000000</v>
          </cell>
          <cell r="M491">
            <v>0.6232167832167832</v>
          </cell>
          <cell r="N491">
            <v>8.951048951048951E-3</v>
          </cell>
        </row>
        <row r="492">
          <cell r="A492" t="str">
            <v>EA</v>
          </cell>
          <cell r="B492" t="str">
            <v>Year 3</v>
          </cell>
          <cell r="D492">
            <v>4515000000</v>
          </cell>
          <cell r="E492">
            <v>1429000000</v>
          </cell>
          <cell r="F492">
            <v>1030000000</v>
          </cell>
          <cell r="G492">
            <v>1094000000</v>
          </cell>
          <cell r="H492">
            <v>14000000</v>
          </cell>
          <cell r="M492">
            <v>0.68349944629014403</v>
          </cell>
          <cell r="N492">
            <v>0.20996677740863787</v>
          </cell>
        </row>
        <row r="493">
          <cell r="A493" t="str">
            <v>EA</v>
          </cell>
          <cell r="B493" t="str">
            <v>Year 4</v>
          </cell>
          <cell r="D493">
            <v>4396000000</v>
          </cell>
          <cell r="E493">
            <v>1354000000</v>
          </cell>
          <cell r="F493">
            <v>1028000000</v>
          </cell>
          <cell r="G493">
            <v>1109000000</v>
          </cell>
          <cell r="H493">
            <v>7000000</v>
          </cell>
          <cell r="M493">
            <v>0.69199272065514106</v>
          </cell>
          <cell r="N493">
            <v>0.20427661510464057</v>
          </cell>
        </row>
        <row r="494">
          <cell r="A494" t="str">
            <v>EBAY</v>
          </cell>
          <cell r="B494" t="str">
            <v>Year 1</v>
          </cell>
          <cell r="D494">
            <v>8257000000</v>
          </cell>
          <cell r="E494">
            <v>1492000000</v>
          </cell>
          <cell r="F494">
            <v>3260000000</v>
          </cell>
          <cell r="G494">
            <v>915000000</v>
          </cell>
          <cell r="H494">
            <v>136000000</v>
          </cell>
          <cell r="M494">
            <v>0.81930483226353401</v>
          </cell>
          <cell r="N494">
            <v>0.29720237374349034</v>
          </cell>
        </row>
        <row r="495">
          <cell r="A495" t="str">
            <v>EBAY</v>
          </cell>
          <cell r="B495" t="str">
            <v>Year 2</v>
          </cell>
          <cell r="D495">
            <v>8790000000</v>
          </cell>
          <cell r="E495">
            <v>1663000000</v>
          </cell>
          <cell r="F495">
            <v>3593000000</v>
          </cell>
          <cell r="G495">
            <v>983000000</v>
          </cell>
          <cell r="H495">
            <v>75000000</v>
          </cell>
          <cell r="M495">
            <v>0.81080773606370871</v>
          </cell>
          <cell r="N495">
            <v>0.28168373151308307</v>
          </cell>
        </row>
        <row r="496">
          <cell r="A496" t="str">
            <v>EBAY</v>
          </cell>
          <cell r="B496" t="str">
            <v>Year 3</v>
          </cell>
          <cell r="D496">
            <v>8592000000</v>
          </cell>
          <cell r="E496">
            <v>1771000000</v>
          </cell>
          <cell r="F496">
            <v>3660000000</v>
          </cell>
          <cell r="G496">
            <v>923000000</v>
          </cell>
          <cell r="H496">
            <v>41000000</v>
          </cell>
          <cell r="M496">
            <v>0.79387802607076352</v>
          </cell>
          <cell r="N496">
            <v>0.25570297951582865</v>
          </cell>
        </row>
        <row r="497">
          <cell r="A497" t="str">
            <v>EBAY</v>
          </cell>
          <cell r="B497" t="str">
            <v>Year 4</v>
          </cell>
          <cell r="D497">
            <v>8979000000</v>
          </cell>
          <cell r="E497">
            <v>2007000000</v>
          </cell>
          <cell r="F497">
            <v>3499000000</v>
          </cell>
          <cell r="G497">
            <v>1114000000</v>
          </cell>
          <cell r="H497">
            <v>34000000</v>
          </cell>
          <cell r="M497">
            <v>0.77647844971600399</v>
          </cell>
          <cell r="N497">
            <v>0.25893752088205813</v>
          </cell>
        </row>
        <row r="498">
          <cell r="A498" t="str">
            <v>ECL</v>
          </cell>
          <cell r="B498" t="str">
            <v>Year 1</v>
          </cell>
          <cell r="D498">
            <v>11838700000</v>
          </cell>
          <cell r="E498">
            <v>6385400000</v>
          </cell>
          <cell r="F498">
            <v>4018300000</v>
          </cell>
          <cell r="G498" t="str">
            <v xml:space="preserve"> $-   </v>
          </cell>
          <cell r="H498" t="str">
            <v xml:space="preserve"> $-   </v>
          </cell>
          <cell r="M498">
            <v>0.46063334656676835</v>
          </cell>
          <cell r="N498">
            <v>0.12121263314384181</v>
          </cell>
        </row>
        <row r="499">
          <cell r="A499" t="str">
            <v>ECL</v>
          </cell>
          <cell r="B499" t="str">
            <v>Year 2</v>
          </cell>
          <cell r="D499">
            <v>13253400000</v>
          </cell>
          <cell r="E499">
            <v>7161200000</v>
          </cell>
          <cell r="F499">
            <v>4360300000</v>
          </cell>
          <cell r="G499" t="str">
            <v xml:space="preserve"> $-   </v>
          </cell>
          <cell r="H499" t="str">
            <v xml:space="preserve"> $-   </v>
          </cell>
          <cell r="M499">
            <v>0.45967072600238434</v>
          </cell>
          <cell r="N499">
            <v>0.13067590203268595</v>
          </cell>
        </row>
        <row r="500">
          <cell r="A500" t="str">
            <v>ECL</v>
          </cell>
          <cell r="B500" t="str">
            <v>Year 3</v>
          </cell>
          <cell r="D500">
            <v>14280500000</v>
          </cell>
          <cell r="E500">
            <v>7679100000</v>
          </cell>
          <cell r="F500">
            <v>4577600000</v>
          </cell>
          <cell r="G500" t="str">
            <v xml:space="preserve"> $-   </v>
          </cell>
          <cell r="H500" t="str">
            <v xml:space="preserve"> $-   </v>
          </cell>
          <cell r="M500">
            <v>0.4622667273554848</v>
          </cell>
          <cell r="N500">
            <v>0.14171772697034418</v>
          </cell>
        </row>
        <row r="501">
          <cell r="A501" t="str">
            <v>ECL</v>
          </cell>
          <cell r="B501" t="str">
            <v>Year 4</v>
          </cell>
          <cell r="D501">
            <v>13545100000</v>
          </cell>
          <cell r="E501">
            <v>7223500000</v>
          </cell>
          <cell r="F501">
            <v>4345500000</v>
          </cell>
          <cell r="G501" t="str">
            <v xml:space="preserve"> $-   </v>
          </cell>
          <cell r="H501" t="str">
            <v xml:space="preserve"> $-   </v>
          </cell>
          <cell r="M501">
            <v>0.46670751784778264</v>
          </cell>
          <cell r="N501">
            <v>0.14589039578888308</v>
          </cell>
        </row>
        <row r="502">
          <cell r="A502" t="str">
            <v>ED</v>
          </cell>
          <cell r="B502" t="str">
            <v>Year 1</v>
          </cell>
          <cell r="D502">
            <v>12354000000</v>
          </cell>
          <cell r="E502">
            <v>7191000000</v>
          </cell>
          <cell r="F502">
            <v>1895000000</v>
          </cell>
          <cell r="G502" t="str">
            <v xml:space="preserve"> $-   </v>
          </cell>
          <cell r="H502">
            <v>1024000000</v>
          </cell>
          <cell r="M502">
            <v>0.41792132102962598</v>
          </cell>
          <cell r="N502">
            <v>0.18164157357940747</v>
          </cell>
        </row>
        <row r="503">
          <cell r="A503" t="str">
            <v>ED</v>
          </cell>
          <cell r="B503" t="str">
            <v>Year 2</v>
          </cell>
          <cell r="D503">
            <v>12919000000</v>
          </cell>
          <cell r="E503">
            <v>7807000000</v>
          </cell>
          <cell r="F503">
            <v>1877000000</v>
          </cell>
          <cell r="G503" t="str">
            <v xml:space="preserve"> $-   </v>
          </cell>
          <cell r="H503">
            <v>1071000000</v>
          </cell>
          <cell r="M503">
            <v>0.39569626132053559</v>
          </cell>
          <cell r="N503">
            <v>0.16750522486260547</v>
          </cell>
        </row>
        <row r="504">
          <cell r="A504" t="str">
            <v>ED</v>
          </cell>
          <cell r="B504" t="str">
            <v>Year 3</v>
          </cell>
          <cell r="D504">
            <v>12554000000</v>
          </cell>
          <cell r="E504">
            <v>7060000000</v>
          </cell>
          <cell r="F504">
            <v>1937000000</v>
          </cell>
          <cell r="G504" t="str">
            <v xml:space="preserve"> $-   </v>
          </cell>
          <cell r="H504">
            <v>1130000000</v>
          </cell>
          <cell r="M504">
            <v>0.43762944081567623</v>
          </cell>
          <cell r="N504">
            <v>0.19332483670543252</v>
          </cell>
        </row>
        <row r="505">
          <cell r="A505" t="str">
            <v>ED</v>
          </cell>
          <cell r="B505" t="str">
            <v>Year 4</v>
          </cell>
          <cell r="D505">
            <v>12075000000</v>
          </cell>
          <cell r="E505">
            <v>6357000000</v>
          </cell>
          <cell r="F505">
            <v>2031000000</v>
          </cell>
          <cell r="G505" t="str">
            <v xml:space="preserve"> $-   </v>
          </cell>
          <cell r="H505">
            <v>1216000000</v>
          </cell>
          <cell r="M505">
            <v>0.47354037267080751</v>
          </cell>
          <cell r="N505">
            <v>0.2046376811594203</v>
          </cell>
        </row>
        <row r="506">
          <cell r="A506" t="str">
            <v>EFX</v>
          </cell>
          <cell r="B506" t="str">
            <v>Year 1</v>
          </cell>
          <cell r="D506">
            <v>2073000000</v>
          </cell>
          <cell r="E506">
            <v>759500000</v>
          </cell>
          <cell r="F506">
            <v>673500000</v>
          </cell>
          <cell r="G506" t="str">
            <v xml:space="preserve"> $-   </v>
          </cell>
          <cell r="H506">
            <v>160000000</v>
          </cell>
          <cell r="M506">
            <v>0.63362276893391223</v>
          </cell>
          <cell r="N506">
            <v>0.23154848046309695</v>
          </cell>
        </row>
        <row r="507">
          <cell r="A507" t="str">
            <v>EFX</v>
          </cell>
          <cell r="B507" t="str">
            <v>Year 2</v>
          </cell>
          <cell r="D507">
            <v>2303900000</v>
          </cell>
          <cell r="E507">
            <v>787300000</v>
          </cell>
          <cell r="F507">
            <v>715800000</v>
          </cell>
          <cell r="G507" t="str">
            <v xml:space="preserve"> $-   </v>
          </cell>
          <cell r="H507">
            <v>189600000</v>
          </cell>
          <cell r="M507">
            <v>0.6582750987456053</v>
          </cell>
          <cell r="N507">
            <v>0.26528929206996832</v>
          </cell>
        </row>
        <row r="508">
          <cell r="A508" t="str">
            <v>EFX</v>
          </cell>
          <cell r="B508" t="str">
            <v>Year 3</v>
          </cell>
          <cell r="D508">
            <v>2436400000</v>
          </cell>
          <cell r="E508">
            <v>844700000</v>
          </cell>
          <cell r="F508">
            <v>751700000</v>
          </cell>
          <cell r="G508" t="str">
            <v xml:space="preserve"> $-   </v>
          </cell>
          <cell r="H508">
            <v>201800000</v>
          </cell>
          <cell r="M508">
            <v>0.65329995074700375</v>
          </cell>
          <cell r="N508">
            <v>0.26194385158430472</v>
          </cell>
        </row>
        <row r="509">
          <cell r="A509" t="str">
            <v>EFX</v>
          </cell>
          <cell r="B509" t="str">
            <v>Year 4</v>
          </cell>
          <cell r="D509">
            <v>2663600000</v>
          </cell>
          <cell r="E509">
            <v>887400000</v>
          </cell>
          <cell r="F509">
            <v>884300000</v>
          </cell>
          <cell r="G509" t="str">
            <v xml:space="preserve"> $-   </v>
          </cell>
          <cell r="H509">
            <v>198000000</v>
          </cell>
          <cell r="M509">
            <v>0.66684186814837065</v>
          </cell>
          <cell r="N509">
            <v>0.26051208890223759</v>
          </cell>
        </row>
        <row r="510">
          <cell r="A510" t="str">
            <v>EIX</v>
          </cell>
          <cell r="B510" t="str">
            <v>Year 1</v>
          </cell>
          <cell r="D510">
            <v>11862000000</v>
          </cell>
          <cell r="E510">
            <v>7747000000</v>
          </cell>
          <cell r="F510">
            <v>296000000</v>
          </cell>
          <cell r="G510" t="str">
            <v xml:space="preserve"> $-   </v>
          </cell>
          <cell r="H510">
            <v>1562000000</v>
          </cell>
          <cell r="M510">
            <v>0.34690608666329459</v>
          </cell>
          <cell r="N510">
            <v>0.19027145506659923</v>
          </cell>
        </row>
        <row r="511">
          <cell r="A511" t="str">
            <v>EIX</v>
          </cell>
          <cell r="B511" t="str">
            <v>Year 2</v>
          </cell>
          <cell r="D511">
            <v>12581000000</v>
          </cell>
          <cell r="E511">
            <v>8364000000</v>
          </cell>
          <cell r="F511">
            <v>309000000</v>
          </cell>
          <cell r="G511" t="str">
            <v xml:space="preserve"> $-   </v>
          </cell>
          <cell r="H511">
            <v>1622000000</v>
          </cell>
          <cell r="M511">
            <v>0.33518798187743426</v>
          </cell>
          <cell r="N511">
            <v>0.18170256736348461</v>
          </cell>
        </row>
        <row r="512">
          <cell r="A512" t="str">
            <v>EIX</v>
          </cell>
          <cell r="B512" t="str">
            <v>Year 3</v>
          </cell>
          <cell r="D512">
            <v>13413000000</v>
          </cell>
          <cell r="E512">
            <v>8742000000</v>
          </cell>
          <cell r="F512">
            <v>322000000</v>
          </cell>
          <cell r="G512" t="str">
            <v xml:space="preserve"> $-   </v>
          </cell>
          <cell r="H512">
            <v>1720000000</v>
          </cell>
          <cell r="M512">
            <v>0.34824424066204429</v>
          </cell>
          <cell r="N512">
            <v>0.19600387683590548</v>
          </cell>
        </row>
        <row r="513">
          <cell r="A513" t="str">
            <v>EIX</v>
          </cell>
          <cell r="B513" t="str">
            <v>Year 4</v>
          </cell>
          <cell r="D513">
            <v>11524000000</v>
          </cell>
          <cell r="E513">
            <v>7256000000</v>
          </cell>
          <cell r="F513">
            <v>336000000</v>
          </cell>
          <cell r="G513" t="str">
            <v xml:space="preserve"> $-   </v>
          </cell>
          <cell r="H513">
            <v>1919000000</v>
          </cell>
          <cell r="M513">
            <v>0.37035751475182233</v>
          </cell>
          <cell r="N513">
            <v>0.17467893092676154</v>
          </cell>
        </row>
        <row r="514">
          <cell r="A514" t="str">
            <v>EL</v>
          </cell>
          <cell r="B514" t="str">
            <v>Year 1</v>
          </cell>
          <cell r="D514">
            <v>10181700000</v>
          </cell>
          <cell r="E514">
            <v>2025900000</v>
          </cell>
          <cell r="F514">
            <v>6597000000</v>
          </cell>
          <cell r="G514" t="str">
            <v xml:space="preserve"> $-   </v>
          </cell>
          <cell r="H514" t="str">
            <v xml:space="preserve"> $-   </v>
          </cell>
          <cell r="M514">
            <v>0.80102536904446209</v>
          </cell>
          <cell r="N514">
            <v>0.1530982056041722</v>
          </cell>
        </row>
        <row r="515">
          <cell r="A515" t="str">
            <v>EL</v>
          </cell>
          <cell r="B515" t="str">
            <v>Year 2</v>
          </cell>
          <cell r="D515">
            <v>10968800000</v>
          </cell>
          <cell r="E515">
            <v>2158200000</v>
          </cell>
          <cell r="F515">
            <v>6985900000</v>
          </cell>
          <cell r="G515" t="str">
            <v xml:space="preserve"> $-   </v>
          </cell>
          <cell r="H515" t="str">
            <v xml:space="preserve"> $-   </v>
          </cell>
          <cell r="M515">
            <v>0.80324192254394289</v>
          </cell>
          <cell r="N515">
            <v>0.16635365764714463</v>
          </cell>
        </row>
        <row r="516">
          <cell r="A516" t="str">
            <v>EL</v>
          </cell>
          <cell r="B516" t="str">
            <v>Year 3</v>
          </cell>
          <cell r="D516">
            <v>10780400000</v>
          </cell>
          <cell r="E516">
            <v>2100600000</v>
          </cell>
          <cell r="F516">
            <v>7073500000</v>
          </cell>
          <cell r="G516" t="str">
            <v xml:space="preserve"> $-   </v>
          </cell>
          <cell r="H516" t="str">
            <v xml:space="preserve"> $-   </v>
          </cell>
          <cell r="M516">
            <v>0.80514637675781975</v>
          </cell>
          <cell r="N516">
            <v>0.1490018923231049</v>
          </cell>
        </row>
        <row r="517">
          <cell r="A517" t="str">
            <v>EL</v>
          </cell>
          <cell r="B517" t="str">
            <v>Year 4</v>
          </cell>
          <cell r="D517">
            <v>11262300000</v>
          </cell>
          <cell r="E517">
            <v>2181100000</v>
          </cell>
          <cell r="F517">
            <v>7337800000</v>
          </cell>
          <cell r="G517" t="str">
            <v xml:space="preserve"> $-   </v>
          </cell>
          <cell r="H517" t="str">
            <v xml:space="preserve"> $-   </v>
          </cell>
          <cell r="M517">
            <v>0.80633618355042924</v>
          </cell>
          <cell r="N517">
            <v>0.15479964128108822</v>
          </cell>
        </row>
        <row r="518">
          <cell r="A518" t="str">
            <v>EMN</v>
          </cell>
          <cell r="B518" t="str">
            <v>Year 1</v>
          </cell>
          <cell r="D518">
            <v>8102000000</v>
          </cell>
          <cell r="E518">
            <v>6340000000</v>
          </cell>
          <cell r="F518">
            <v>644000000</v>
          </cell>
          <cell r="G518">
            <v>198000000</v>
          </cell>
          <cell r="H518" t="str">
            <v xml:space="preserve"> $-   </v>
          </cell>
          <cell r="M518">
            <v>0.21747716613181933</v>
          </cell>
          <cell r="N518">
            <v>0.11355220933102937</v>
          </cell>
        </row>
        <row r="519">
          <cell r="A519" t="str">
            <v>EMN</v>
          </cell>
          <cell r="B519" t="str">
            <v>Year 2</v>
          </cell>
          <cell r="D519">
            <v>9350000000</v>
          </cell>
          <cell r="E519">
            <v>6574000000</v>
          </cell>
          <cell r="F519">
            <v>645000000</v>
          </cell>
          <cell r="G519">
            <v>193000000</v>
          </cell>
          <cell r="H519" t="str">
            <v xml:space="preserve"> $-   </v>
          </cell>
          <cell r="M519">
            <v>0.29689839572192511</v>
          </cell>
          <cell r="N519">
            <v>0.20727272727272728</v>
          </cell>
        </row>
        <row r="520">
          <cell r="A520" t="str">
            <v>EMN</v>
          </cell>
          <cell r="B520" t="str">
            <v>Year 3</v>
          </cell>
          <cell r="D520">
            <v>9527000000</v>
          </cell>
          <cell r="E520">
            <v>7306000000</v>
          </cell>
          <cell r="F520">
            <v>755000000</v>
          </cell>
          <cell r="G520">
            <v>227000000</v>
          </cell>
          <cell r="H520" t="str">
            <v xml:space="preserve"> $-   </v>
          </cell>
          <cell r="M520">
            <v>0.23312690248766665</v>
          </cell>
          <cell r="N520">
            <v>0.13005143277002204</v>
          </cell>
        </row>
        <row r="521">
          <cell r="A521" t="str">
            <v>EMN</v>
          </cell>
          <cell r="B521" t="str">
            <v>Year 4</v>
          </cell>
          <cell r="D521">
            <v>9648000000</v>
          </cell>
          <cell r="E521">
            <v>7068000000</v>
          </cell>
          <cell r="F521">
            <v>762000000</v>
          </cell>
          <cell r="G521">
            <v>251000000</v>
          </cell>
          <cell r="H521" t="str">
            <v xml:space="preserve"> $-   </v>
          </cell>
          <cell r="M521">
            <v>0.26741293532338306</v>
          </cell>
          <cell r="N521">
            <v>0.16241708126036483</v>
          </cell>
        </row>
        <row r="522">
          <cell r="A522" t="str">
            <v>EMR</v>
          </cell>
          <cell r="B522" t="str">
            <v>Year 1</v>
          </cell>
          <cell r="D522">
            <v>24669000000</v>
          </cell>
          <cell r="E522">
            <v>14717000000</v>
          </cell>
          <cell r="F522">
            <v>6010000000</v>
          </cell>
          <cell r="G522" t="str">
            <v xml:space="preserve"> $-   </v>
          </cell>
          <cell r="H522" t="str">
            <v xml:space="preserve"> $-   </v>
          </cell>
          <cell r="M522">
            <v>0.40342129798532567</v>
          </cell>
          <cell r="N522">
            <v>0.15979569500182414</v>
          </cell>
        </row>
        <row r="523">
          <cell r="A523" t="str">
            <v>EMR</v>
          </cell>
          <cell r="B523" t="str">
            <v>Year 2</v>
          </cell>
          <cell r="D523">
            <v>17733000000</v>
          </cell>
          <cell r="E523">
            <v>9971000000</v>
          </cell>
          <cell r="F523">
            <v>4375000000</v>
          </cell>
          <cell r="G523" t="str">
            <v xml:space="preserve"> $-   </v>
          </cell>
          <cell r="H523" t="str">
            <v xml:space="preserve"> $-   </v>
          </cell>
          <cell r="M523">
            <v>0.43771499464275643</v>
          </cell>
          <cell r="N523">
            <v>0.19099983082388766</v>
          </cell>
        </row>
        <row r="524">
          <cell r="A524" t="str">
            <v>EMR</v>
          </cell>
          <cell r="B524" t="str">
            <v>Year 3</v>
          </cell>
          <cell r="D524">
            <v>16249000000</v>
          </cell>
          <cell r="E524">
            <v>9241000000</v>
          </cell>
          <cell r="F524">
            <v>4065000000</v>
          </cell>
          <cell r="G524" t="str">
            <v xml:space="preserve"> $-   </v>
          </cell>
          <cell r="H524" t="str">
            <v xml:space="preserve"> $-   </v>
          </cell>
          <cell r="M524">
            <v>0.43128807926641644</v>
          </cell>
          <cell r="N524">
            <v>0.18111883808234353</v>
          </cell>
        </row>
        <row r="525">
          <cell r="A525" t="str">
            <v>EMR</v>
          </cell>
          <cell r="B525" t="str">
            <v>Year 4</v>
          </cell>
          <cell r="D525">
            <v>14522000000</v>
          </cell>
          <cell r="E525">
            <v>8260000000</v>
          </cell>
          <cell r="F525">
            <v>3758000000</v>
          </cell>
          <cell r="G525" t="str">
            <v xml:space="preserve"> $-   </v>
          </cell>
          <cell r="H525" t="str">
            <v xml:space="preserve"> $-   </v>
          </cell>
          <cell r="M525">
            <v>0.43120782261396506</v>
          </cell>
          <cell r="N525">
            <v>0.17242804021484645</v>
          </cell>
        </row>
        <row r="526">
          <cell r="A526" t="str">
            <v>EOG</v>
          </cell>
          <cell r="B526" t="str">
            <v>Year 1</v>
          </cell>
          <cell r="D526">
            <v>11682636000</v>
          </cell>
          <cell r="E526">
            <v>1699428000</v>
          </cell>
          <cell r="F526">
            <v>3862434000</v>
          </cell>
          <cell r="G526" t="str">
            <v xml:space="preserve"> $-   </v>
          </cell>
          <cell r="H526">
            <v>3169703000</v>
          </cell>
          <cell r="M526">
            <v>0.85453385691379924</v>
          </cell>
          <cell r="N526">
            <v>0.25260317962487233</v>
          </cell>
        </row>
        <row r="527">
          <cell r="A527" t="str">
            <v>EOG</v>
          </cell>
          <cell r="B527" t="str">
            <v>Year 2</v>
          </cell>
          <cell r="D527">
            <v>14487118000</v>
          </cell>
          <cell r="E527">
            <v>2066893000</v>
          </cell>
          <cell r="F527">
            <v>4621096000</v>
          </cell>
          <cell r="G527" t="str">
            <v xml:space="preserve"> $-   </v>
          </cell>
          <cell r="H527">
            <v>3600976000</v>
          </cell>
          <cell r="M527">
            <v>0.85732890420303054</v>
          </cell>
          <cell r="N527">
            <v>0.28978524230975411</v>
          </cell>
        </row>
        <row r="528">
          <cell r="A528" t="str">
            <v>EOG</v>
          </cell>
          <cell r="B528" t="str">
            <v>Year 3</v>
          </cell>
          <cell r="D528">
            <v>18035340000</v>
          </cell>
          <cell r="E528">
            <v>2534389000</v>
          </cell>
          <cell r="F528">
            <v>5285634000</v>
          </cell>
          <cell r="G528" t="str">
            <v xml:space="preserve"> $-   </v>
          </cell>
          <cell r="H528">
            <v>3997041000</v>
          </cell>
          <cell r="M528">
            <v>0.85947650557183841</v>
          </cell>
          <cell r="N528">
            <v>0.34478285410754661</v>
          </cell>
        </row>
        <row r="529">
          <cell r="A529" t="str">
            <v>EOG</v>
          </cell>
          <cell r="B529" t="str">
            <v>Year 4</v>
          </cell>
          <cell r="D529">
            <v>8757428000</v>
          </cell>
          <cell r="E529">
            <v>2177757000</v>
          </cell>
          <cell r="F529">
            <v>3174320000</v>
          </cell>
          <cell r="G529" t="str">
            <v xml:space="preserve"> $-   </v>
          </cell>
          <cell r="H529">
            <v>3313644000</v>
          </cell>
          <cell r="M529">
            <v>0.75132458982249128</v>
          </cell>
          <cell r="N529">
            <v>1.0471910245793628E-2</v>
          </cell>
        </row>
        <row r="530">
          <cell r="A530" t="str">
            <v>EQIX</v>
          </cell>
          <cell r="B530" t="str">
            <v>Year 1</v>
          </cell>
          <cell r="D530">
            <v>1887376000</v>
          </cell>
          <cell r="E530">
            <v>944617000</v>
          </cell>
          <cell r="F530">
            <v>531180000</v>
          </cell>
          <cell r="G530" t="str">
            <v xml:space="preserve"> $-   </v>
          </cell>
          <cell r="H530" t="str">
            <v xml:space="preserve"> $-   </v>
          </cell>
          <cell r="M530">
            <v>0.49950778223311099</v>
          </cell>
          <cell r="N530">
            <v>0.21806942548808506</v>
          </cell>
        </row>
        <row r="531">
          <cell r="A531" t="str">
            <v>EQIX</v>
          </cell>
          <cell r="B531" t="str">
            <v>Year 2</v>
          </cell>
          <cell r="D531">
            <v>2152766000</v>
          </cell>
          <cell r="E531">
            <v>1064403000</v>
          </cell>
          <cell r="F531">
            <v>621413000</v>
          </cell>
          <cell r="G531" t="str">
            <v xml:space="preserve"> $-   </v>
          </cell>
          <cell r="H531" t="str">
            <v xml:space="preserve"> $-   </v>
          </cell>
          <cell r="M531">
            <v>0.505564933671379</v>
          </cell>
          <cell r="N531">
            <v>0.2169069931427754</v>
          </cell>
        </row>
        <row r="532">
          <cell r="A532" t="str">
            <v>EQIX</v>
          </cell>
          <cell r="B532" t="str">
            <v>Year 3</v>
          </cell>
          <cell r="D532">
            <v>2443776000</v>
          </cell>
          <cell r="E532">
            <v>1197885000</v>
          </cell>
          <cell r="F532">
            <v>734119000</v>
          </cell>
          <cell r="G532" t="str">
            <v xml:space="preserve"> $-   </v>
          </cell>
          <cell r="H532" t="str">
            <v xml:space="preserve"> $-   </v>
          </cell>
          <cell r="M532">
            <v>0.50982209498742925</v>
          </cell>
          <cell r="N532">
            <v>0.20941853917871359</v>
          </cell>
        </row>
        <row r="533">
          <cell r="A533" t="str">
            <v>EQIX</v>
          </cell>
          <cell r="B533" t="str">
            <v>Year 4</v>
          </cell>
          <cell r="D533">
            <v>2725867000</v>
          </cell>
          <cell r="E533">
            <v>1291506000</v>
          </cell>
          <cell r="F533">
            <v>825296000</v>
          </cell>
          <cell r="G533" t="str">
            <v xml:space="preserve"> $-   </v>
          </cell>
          <cell r="H533" t="str">
            <v xml:space="preserve"> $-   </v>
          </cell>
          <cell r="M533">
            <v>0.52620358953683355</v>
          </cell>
          <cell r="N533">
            <v>0.22343900124254046</v>
          </cell>
        </row>
        <row r="534">
          <cell r="A534" t="str">
            <v>EQR</v>
          </cell>
          <cell r="B534" t="str">
            <v>Year 1</v>
          </cell>
          <cell r="D534">
            <v>1747502000</v>
          </cell>
          <cell r="E534">
            <v>625507000</v>
          </cell>
          <cell r="F534">
            <v>47233000</v>
          </cell>
          <cell r="G534" t="str">
            <v xml:space="preserve"> $-   </v>
          </cell>
          <cell r="H534">
            <v>560669000</v>
          </cell>
          <cell r="M534">
            <v>0.64205648977798024</v>
          </cell>
          <cell r="N534">
            <v>0.29418736001446638</v>
          </cell>
        </row>
        <row r="535">
          <cell r="A535" t="str">
            <v>EQR</v>
          </cell>
          <cell r="B535" t="str">
            <v>Year 2</v>
          </cell>
          <cell r="D535">
            <v>2387702000</v>
          </cell>
          <cell r="E535">
            <v>834228000</v>
          </cell>
          <cell r="F535">
            <v>62179000</v>
          </cell>
          <cell r="G535" t="str">
            <v xml:space="preserve"> $-   </v>
          </cell>
          <cell r="H535">
            <v>978973000</v>
          </cell>
          <cell r="M535">
            <v>0.65061469144809525</v>
          </cell>
          <cell r="N535">
            <v>0.21456697695106006</v>
          </cell>
        </row>
        <row r="536">
          <cell r="A536" t="str">
            <v>EQR</v>
          </cell>
          <cell r="B536" t="str">
            <v>Year 3</v>
          </cell>
          <cell r="D536">
            <v>2614748000</v>
          </cell>
          <cell r="E536">
            <v>883564000</v>
          </cell>
          <cell r="F536">
            <v>50948000</v>
          </cell>
          <cell r="G536" t="str">
            <v xml:space="preserve"> $-   </v>
          </cell>
          <cell r="H536">
            <v>758861000</v>
          </cell>
          <cell r="M536">
            <v>0.66208445326280008</v>
          </cell>
          <cell r="N536">
            <v>0.35237621369248584</v>
          </cell>
        </row>
        <row r="537">
          <cell r="A537" t="str">
            <v>EQR</v>
          </cell>
          <cell r="B537" t="str">
            <v>Year 4</v>
          </cell>
          <cell r="D537">
            <v>2744965000</v>
          </cell>
          <cell r="E537">
            <v>905168000</v>
          </cell>
          <cell r="F537">
            <v>65082000</v>
          </cell>
          <cell r="G537" t="str">
            <v xml:space="preserve"> $-   </v>
          </cell>
          <cell r="H537">
            <v>765895000</v>
          </cell>
          <cell r="M537">
            <v>0.67024424719440867</v>
          </cell>
          <cell r="N537">
            <v>0.36751652571162108</v>
          </cell>
        </row>
        <row r="538">
          <cell r="A538" t="str">
            <v>EQT</v>
          </cell>
          <cell r="B538" t="str">
            <v>Year 1</v>
          </cell>
          <cell r="D538">
            <v>1859177000</v>
          </cell>
          <cell r="E538">
            <v>354561000</v>
          </cell>
          <cell r="F538">
            <v>200849000</v>
          </cell>
          <cell r="G538" t="str">
            <v xml:space="preserve"> $-   </v>
          </cell>
          <cell r="H538">
            <v>653132000</v>
          </cell>
          <cell r="M538">
            <v>0.8092914230328796</v>
          </cell>
          <cell r="N538">
            <v>0.34995861071861367</v>
          </cell>
        </row>
        <row r="539">
          <cell r="A539" t="str">
            <v>EQT</v>
          </cell>
          <cell r="B539" t="str">
            <v>Year 2</v>
          </cell>
          <cell r="D539">
            <v>2388768000</v>
          </cell>
          <cell r="E539">
            <v>443974000</v>
          </cell>
          <cell r="F539">
            <v>238134000</v>
          </cell>
          <cell r="G539" t="str">
            <v xml:space="preserve"> $-   </v>
          </cell>
          <cell r="H539">
            <v>679298000</v>
          </cell>
          <cell r="M539">
            <v>0.81414101327546251</v>
          </cell>
          <cell r="N539">
            <v>0.43008027569023027</v>
          </cell>
        </row>
        <row r="540">
          <cell r="A540" t="str">
            <v>EQT</v>
          </cell>
          <cell r="B540" t="str">
            <v>Year 3</v>
          </cell>
          <cell r="D540">
            <v>1954000000</v>
          </cell>
          <cell r="E540">
            <v>523043000</v>
          </cell>
          <cell r="F540">
            <v>249925000</v>
          </cell>
          <cell r="G540" t="str">
            <v xml:space="preserve"> $-   </v>
          </cell>
          <cell r="H540">
            <v>819216000</v>
          </cell>
          <cell r="M540">
            <v>0.73232190378710338</v>
          </cell>
          <cell r="N540">
            <v>0.18516683725690891</v>
          </cell>
        </row>
        <row r="541">
          <cell r="A541" t="str">
            <v>EQT</v>
          </cell>
          <cell r="B541" t="str">
            <v>Year 4</v>
          </cell>
          <cell r="D541">
            <v>1857339000</v>
          </cell>
          <cell r="E541">
            <v>613909000</v>
          </cell>
          <cell r="F541">
            <v>272747000</v>
          </cell>
          <cell r="G541" t="str">
            <v xml:space="preserve"> $-   </v>
          </cell>
          <cell r="H541">
            <v>927920000</v>
          </cell>
          <cell r="M541">
            <v>0.66946852459351791</v>
          </cell>
          <cell r="N541">
            <v>2.3023799101833321E-2</v>
          </cell>
        </row>
        <row r="542">
          <cell r="A542" t="str">
            <v>ES</v>
          </cell>
          <cell r="B542" t="str">
            <v>Year 1</v>
          </cell>
          <cell r="D542">
            <v>6273787000</v>
          </cell>
          <cell r="E542">
            <v>3667434000</v>
          </cell>
          <cell r="F542">
            <v>747356000</v>
          </cell>
          <cell r="G542" t="str">
            <v xml:space="preserve"> $-   </v>
          </cell>
          <cell r="H542">
            <v>740791000</v>
          </cell>
          <cell r="M542">
            <v>0.41543536623095434</v>
          </cell>
          <cell r="N542">
            <v>0.17823461332047136</v>
          </cell>
        </row>
        <row r="543">
          <cell r="A543" t="str">
            <v>ES</v>
          </cell>
          <cell r="B543" t="str">
            <v>Year 2</v>
          </cell>
          <cell r="D543">
            <v>7301204000</v>
          </cell>
          <cell r="E543">
            <v>3997940000</v>
          </cell>
          <cell r="F543">
            <v>914149000</v>
          </cell>
          <cell r="G543" t="str">
            <v xml:space="preserve"> $-   </v>
          </cell>
          <cell r="H543">
            <v>859680000</v>
          </cell>
          <cell r="M543">
            <v>0.4524272982921721</v>
          </cell>
          <cell r="N543">
            <v>0.20947709446277626</v>
          </cell>
        </row>
        <row r="544">
          <cell r="A544" t="str">
            <v>ES</v>
          </cell>
          <cell r="B544" t="str">
            <v>Year 3</v>
          </cell>
          <cell r="D544">
            <v>7741856000</v>
          </cell>
          <cell r="E544">
            <v>4449139000</v>
          </cell>
          <cell r="F544">
            <v>1034507000</v>
          </cell>
          <cell r="G544" t="str">
            <v xml:space="preserve"> $-   </v>
          </cell>
          <cell r="H544">
            <v>625361000</v>
          </cell>
          <cell r="M544">
            <v>0.42531364572009611</v>
          </cell>
          <cell r="N544">
            <v>0.2109118278614327</v>
          </cell>
        </row>
        <row r="545">
          <cell r="A545" t="str">
            <v>ES</v>
          </cell>
          <cell r="B545" t="str">
            <v>Year 4</v>
          </cell>
          <cell r="D545">
            <v>7954827000</v>
          </cell>
          <cell r="E545">
            <v>4416194000</v>
          </cell>
          <cell r="F545">
            <v>1086274000</v>
          </cell>
          <cell r="G545" t="str">
            <v xml:space="preserve"> $-   </v>
          </cell>
          <cell r="H545">
            <v>688195000</v>
          </cell>
          <cell r="M545">
            <v>0.4448409751714274</v>
          </cell>
          <cell r="N545">
            <v>0.22177276765415516</v>
          </cell>
        </row>
        <row r="546">
          <cell r="A546" t="str">
            <v>ESS</v>
          </cell>
          <cell r="B546" t="str">
            <v>Year 1</v>
          </cell>
          <cell r="D546">
            <v>535153000</v>
          </cell>
          <cell r="E546">
            <v>172167000</v>
          </cell>
          <cell r="F546">
            <v>24573000</v>
          </cell>
          <cell r="G546" t="str">
            <v xml:space="preserve"> $-   </v>
          </cell>
          <cell r="H546">
            <v>169173000</v>
          </cell>
          <cell r="M546">
            <v>0.6782845279761115</v>
          </cell>
          <cell r="N546">
            <v>0.31624600815094001</v>
          </cell>
        </row>
        <row r="547">
          <cell r="A547" t="str">
            <v>ESS</v>
          </cell>
          <cell r="B547" t="str">
            <v>Year 2</v>
          </cell>
          <cell r="D547">
            <v>610590000</v>
          </cell>
          <cell r="E547">
            <v>197336000</v>
          </cell>
          <cell r="F547">
            <v>26684000</v>
          </cell>
          <cell r="G547" t="str">
            <v xml:space="preserve"> $-   </v>
          </cell>
          <cell r="H547">
            <v>192420000</v>
          </cell>
          <cell r="M547">
            <v>0.67681095334021191</v>
          </cell>
          <cell r="N547">
            <v>0.31797114266529097</v>
          </cell>
        </row>
        <row r="548">
          <cell r="A548" t="str">
            <v>ESS</v>
          </cell>
          <cell r="B548" t="str">
            <v>Year 3</v>
          </cell>
          <cell r="D548">
            <v>970938000</v>
          </cell>
          <cell r="E548">
            <v>312546000</v>
          </cell>
          <cell r="F548">
            <v>40878000</v>
          </cell>
          <cell r="G548" t="str">
            <v xml:space="preserve"> $-   </v>
          </cell>
          <cell r="H548">
            <v>360592000</v>
          </cell>
          <cell r="M548">
            <v>0.67809891053805704</v>
          </cell>
          <cell r="N548">
            <v>0.2646121585518334</v>
          </cell>
        </row>
        <row r="549">
          <cell r="A549" t="str">
            <v>ESS</v>
          </cell>
          <cell r="B549" t="str">
            <v>Year 4</v>
          </cell>
          <cell r="D549">
            <v>1194407000</v>
          </cell>
          <cell r="E549">
            <v>363508000</v>
          </cell>
          <cell r="F549">
            <v>40090000</v>
          </cell>
          <cell r="G549" t="str">
            <v xml:space="preserve"> $-   </v>
          </cell>
          <cell r="H549">
            <v>453423000</v>
          </cell>
          <cell r="M549">
            <v>0.69565818016806669</v>
          </cell>
          <cell r="N549">
            <v>0.28247155282914449</v>
          </cell>
        </row>
        <row r="550">
          <cell r="A550" t="str">
            <v>ETFC</v>
          </cell>
          <cell r="B550" t="str">
            <v>Year 1</v>
          </cell>
          <cell r="D550">
            <v>1365000000</v>
          </cell>
          <cell r="E550" t="str">
            <v xml:space="preserve"> $-   </v>
          </cell>
          <cell r="F550">
            <v>921000000</v>
          </cell>
          <cell r="G550" t="str">
            <v xml:space="preserve"> $-   </v>
          </cell>
          <cell r="H550">
            <v>471000000</v>
          </cell>
          <cell r="M550" t="e">
            <v>#VALUE!</v>
          </cell>
          <cell r="N550" t="e">
            <v>#VALUE!</v>
          </cell>
        </row>
        <row r="551">
          <cell r="A551" t="str">
            <v>ETFC</v>
          </cell>
          <cell r="B551" t="str">
            <v>Year 2</v>
          </cell>
          <cell r="D551">
            <v>1466000000</v>
          </cell>
          <cell r="E551" t="str">
            <v xml:space="preserve"> $-   </v>
          </cell>
          <cell r="F551">
            <v>888000000</v>
          </cell>
          <cell r="G551" t="str">
            <v xml:space="preserve"> $-   </v>
          </cell>
          <cell r="H551">
            <v>256000000</v>
          </cell>
          <cell r="M551" t="e">
            <v>#VALUE!</v>
          </cell>
          <cell r="N551" t="e">
            <v>#VALUE!</v>
          </cell>
        </row>
        <row r="552">
          <cell r="A552" t="str">
            <v>ETFC</v>
          </cell>
          <cell r="B552" t="str">
            <v>Year 3</v>
          </cell>
          <cell r="D552">
            <v>1665000000</v>
          </cell>
          <cell r="E552" t="str">
            <v xml:space="preserve"> $-   </v>
          </cell>
          <cell r="F552">
            <v>958000000</v>
          </cell>
          <cell r="G552" t="str">
            <v xml:space="preserve"> $-   </v>
          </cell>
          <cell r="H552">
            <v>136000000</v>
          </cell>
          <cell r="M552" t="e">
            <v>#VALUE!</v>
          </cell>
          <cell r="N552" t="e">
            <v>#VALUE!</v>
          </cell>
        </row>
        <row r="553">
          <cell r="A553" t="str">
            <v>ETFC</v>
          </cell>
          <cell r="B553" t="str">
            <v>Year 4</v>
          </cell>
          <cell r="D553">
            <v>1403000000</v>
          </cell>
          <cell r="E553" t="str">
            <v xml:space="preserve"> $-   </v>
          </cell>
          <cell r="F553">
            <v>1048000000</v>
          </cell>
          <cell r="G553" t="str">
            <v xml:space="preserve"> $-   </v>
          </cell>
          <cell r="H553">
            <v>61000000</v>
          </cell>
          <cell r="M553" t="e">
            <v>#VALUE!</v>
          </cell>
          <cell r="N553" t="e">
            <v>#VALUE!</v>
          </cell>
        </row>
        <row r="554">
          <cell r="A554" t="str">
            <v>ETN</v>
          </cell>
          <cell r="B554" t="str">
            <v>Year 1</v>
          </cell>
          <cell r="D554">
            <v>16311000000</v>
          </cell>
          <cell r="E554">
            <v>11448000000</v>
          </cell>
          <cell r="F554">
            <v>2894000000</v>
          </cell>
          <cell r="G554">
            <v>439000000</v>
          </cell>
          <cell r="H554" t="str">
            <v xml:space="preserve"> $-   </v>
          </cell>
          <cell r="M554">
            <v>0.2981423579179695</v>
          </cell>
          <cell r="N554">
            <v>9.3801728894610997E-2</v>
          </cell>
        </row>
        <row r="555">
          <cell r="A555" t="str">
            <v>ETN</v>
          </cell>
          <cell r="B555" t="str">
            <v>Year 2</v>
          </cell>
          <cell r="D555">
            <v>22046000000</v>
          </cell>
          <cell r="E555">
            <v>15369000000</v>
          </cell>
          <cell r="F555">
            <v>3886000000</v>
          </cell>
          <cell r="G555">
            <v>644000000</v>
          </cell>
          <cell r="H555" t="str">
            <v xml:space="preserve"> $-   </v>
          </cell>
          <cell r="M555">
            <v>0.3028667331942303</v>
          </cell>
          <cell r="N555">
            <v>9.7387281139435719E-2</v>
          </cell>
        </row>
        <row r="556">
          <cell r="A556" t="str">
            <v>ETN</v>
          </cell>
          <cell r="B556" t="str">
            <v>Year 3</v>
          </cell>
          <cell r="D556">
            <v>22552000000</v>
          </cell>
          <cell r="E556">
            <v>15646000000</v>
          </cell>
          <cell r="F556">
            <v>3810000000</v>
          </cell>
          <cell r="G556">
            <v>647000000</v>
          </cell>
          <cell r="H556" t="str">
            <v xml:space="preserve"> $-   </v>
          </cell>
          <cell r="M556">
            <v>0.30622561191912023</v>
          </cell>
          <cell r="N556">
            <v>0.10859347286271727</v>
          </cell>
        </row>
        <row r="557">
          <cell r="A557" t="str">
            <v>ETN</v>
          </cell>
          <cell r="B557" t="str">
            <v>Year 4</v>
          </cell>
          <cell r="D557">
            <v>20855000000</v>
          </cell>
          <cell r="E557">
            <v>14292000000</v>
          </cell>
          <cell r="F557">
            <v>3596000000</v>
          </cell>
          <cell r="G557">
            <v>625000000</v>
          </cell>
          <cell r="H557" t="str">
            <v xml:space="preserve"> $-   </v>
          </cell>
          <cell r="M557">
            <v>0.31469671541596744</v>
          </cell>
          <cell r="N557">
            <v>0.11229920882282426</v>
          </cell>
        </row>
        <row r="558">
          <cell r="A558" t="str">
            <v>ETR</v>
          </cell>
          <cell r="B558" t="str">
            <v>Year 1</v>
          </cell>
          <cell r="D558">
            <v>10302079000</v>
          </cell>
          <cell r="E558">
            <v>6583627000</v>
          </cell>
          <cell r="F558">
            <v>917162000</v>
          </cell>
          <cell r="G558" t="str">
            <v xml:space="preserve"> $-   </v>
          </cell>
          <cell r="H558">
            <v>1144585000</v>
          </cell>
          <cell r="M558">
            <v>0.36094190308577523</v>
          </cell>
          <cell r="N558">
            <v>0.16081268644901675</v>
          </cell>
        </row>
        <row r="559">
          <cell r="A559" t="str">
            <v>ETR</v>
          </cell>
          <cell r="B559" t="str">
            <v>Year 2</v>
          </cell>
          <cell r="D559">
            <v>11390947000</v>
          </cell>
          <cell r="E559">
            <v>7588885000</v>
          </cell>
          <cell r="F559">
            <v>888051000</v>
          </cell>
          <cell r="G559" t="str">
            <v xml:space="preserve"> $-   </v>
          </cell>
          <cell r="H559">
            <v>1261044000</v>
          </cell>
          <cell r="M559">
            <v>0.33377927225892634</v>
          </cell>
          <cell r="N559">
            <v>0.14511234228374514</v>
          </cell>
        </row>
        <row r="560">
          <cell r="A560" t="str">
            <v>ETR</v>
          </cell>
          <cell r="B560" t="str">
            <v>Year 3</v>
          </cell>
          <cell r="D560">
            <v>12494921000</v>
          </cell>
          <cell r="E560">
            <v>8126187000</v>
          </cell>
          <cell r="F560">
            <v>863455000</v>
          </cell>
          <cell r="G560" t="str">
            <v xml:space="preserve"> $-   </v>
          </cell>
          <cell r="H560">
            <v>1318638000</v>
          </cell>
          <cell r="M560">
            <v>0.34964078604418547</v>
          </cell>
          <cell r="N560">
            <v>0.17500238696987361</v>
          </cell>
        </row>
        <row r="561">
          <cell r="A561" t="str">
            <v>ETR</v>
          </cell>
          <cell r="B561" t="str">
            <v>Year 4</v>
          </cell>
          <cell r="D561">
            <v>11513251000</v>
          </cell>
          <cell r="E561">
            <v>7449273000</v>
          </cell>
          <cell r="F561">
            <v>1074998000</v>
          </cell>
          <cell r="G561" t="str">
            <v xml:space="preserve"> $-   </v>
          </cell>
          <cell r="H561">
            <v>1337276000</v>
          </cell>
          <cell r="M561">
            <v>0.35298266319391458</v>
          </cell>
          <cell r="N561">
            <v>0.14346113013604933</v>
          </cell>
        </row>
        <row r="562">
          <cell r="A562" t="str">
            <v>EW</v>
          </cell>
          <cell r="B562" t="str">
            <v>Year 1</v>
          </cell>
          <cell r="D562">
            <v>1899600000</v>
          </cell>
          <cell r="E562">
            <v>491000000</v>
          </cell>
          <cell r="F562">
            <v>697400000</v>
          </cell>
          <cell r="G562">
            <v>291300000</v>
          </cell>
          <cell r="H562" t="str">
            <v xml:space="preserve"> $-   </v>
          </cell>
          <cell r="M562">
            <v>0.74152453148031161</v>
          </cell>
          <cell r="N562">
            <v>0.22104653611286587</v>
          </cell>
        </row>
        <row r="563">
          <cell r="A563" t="str">
            <v>EW</v>
          </cell>
          <cell r="B563" t="str">
            <v>Year 2</v>
          </cell>
          <cell r="D563">
            <v>2045500000</v>
          </cell>
          <cell r="E563">
            <v>516600000</v>
          </cell>
          <cell r="F563">
            <v>749700000</v>
          </cell>
          <cell r="G563">
            <v>323000000</v>
          </cell>
          <cell r="H563" t="str">
            <v xml:space="preserve"> $-   </v>
          </cell>
          <cell r="M563">
            <v>0.74744561231972617</v>
          </cell>
          <cell r="N563">
            <v>0.2230261549743339</v>
          </cell>
        </row>
        <row r="564">
          <cell r="A564" t="str">
            <v>EW</v>
          </cell>
          <cell r="B564" t="str">
            <v>Year 3</v>
          </cell>
          <cell r="D564">
            <v>2322900000</v>
          </cell>
          <cell r="E564">
            <v>625600000</v>
          </cell>
          <cell r="F564">
            <v>928700000</v>
          </cell>
          <cell r="G564">
            <v>346500000</v>
          </cell>
          <cell r="H564" t="str">
            <v xml:space="preserve"> $-   </v>
          </cell>
          <cell r="M564">
            <v>0.73068147574152997</v>
          </cell>
          <cell r="N564">
            <v>0.18171251452925222</v>
          </cell>
        </row>
        <row r="565">
          <cell r="A565" t="str">
            <v>EW</v>
          </cell>
          <cell r="B565" t="str">
            <v>Year 4</v>
          </cell>
          <cell r="D565">
            <v>2493700000</v>
          </cell>
          <cell r="E565">
            <v>617200000</v>
          </cell>
          <cell r="F565">
            <v>850700000</v>
          </cell>
          <cell r="G565">
            <v>383100000</v>
          </cell>
          <cell r="H565" t="str">
            <v xml:space="preserve"> $-   </v>
          </cell>
          <cell r="M565">
            <v>0.75249629065244417</v>
          </cell>
          <cell r="N565">
            <v>0.25772947828527892</v>
          </cell>
        </row>
        <row r="566">
          <cell r="A566" t="str">
            <v>EXC</v>
          </cell>
          <cell r="B566" t="str">
            <v>Year 1</v>
          </cell>
          <cell r="D566">
            <v>24888000000</v>
          </cell>
          <cell r="E566">
            <v>17994000000</v>
          </cell>
          <cell r="F566">
            <v>1095000000</v>
          </cell>
          <cell r="G566" t="str">
            <v xml:space="preserve"> $-   </v>
          </cell>
          <cell r="H566">
            <v>2153000000</v>
          </cell>
          <cell r="M566">
            <v>0.27700096432015431</v>
          </cell>
          <cell r="N566">
            <v>0.14649630343940856</v>
          </cell>
        </row>
        <row r="567">
          <cell r="A567" t="str">
            <v>EXC</v>
          </cell>
          <cell r="B567" t="str">
            <v>Year 2</v>
          </cell>
          <cell r="D567">
            <v>27429000000</v>
          </cell>
          <cell r="E567">
            <v>21571000000</v>
          </cell>
          <cell r="F567">
            <v>1154000000</v>
          </cell>
          <cell r="G567" t="str">
            <v xml:space="preserve"> $-   </v>
          </cell>
          <cell r="H567">
            <v>2314000000</v>
          </cell>
          <cell r="M567">
            <v>0.21356957964198475</v>
          </cell>
          <cell r="N567">
            <v>8.7134055197054208E-2</v>
          </cell>
        </row>
        <row r="568">
          <cell r="A568" t="str">
            <v>EXC</v>
          </cell>
          <cell r="B568" t="str">
            <v>Year 3</v>
          </cell>
          <cell r="D568">
            <v>29447000000</v>
          </cell>
          <cell r="E568">
            <v>21406000000</v>
          </cell>
          <cell r="F568">
            <v>1200000000</v>
          </cell>
          <cell r="G568" t="str">
            <v xml:space="preserve"> $-   </v>
          </cell>
          <cell r="H568">
            <v>2450000000</v>
          </cell>
          <cell r="M568">
            <v>0.27306686589465823</v>
          </cell>
          <cell r="N568">
            <v>0.14911535979896084</v>
          </cell>
        </row>
        <row r="569">
          <cell r="A569" t="str">
            <v>EXC</v>
          </cell>
          <cell r="B569" t="str">
            <v>Year 4</v>
          </cell>
          <cell r="D569">
            <v>31360000000</v>
          </cell>
          <cell r="E569">
            <v>22688000000</v>
          </cell>
          <cell r="F569">
            <v>1576000000</v>
          </cell>
          <cell r="G569" t="str">
            <v xml:space="preserve"> $-   </v>
          </cell>
          <cell r="H569">
            <v>3936000000</v>
          </cell>
          <cell r="M569">
            <v>0.27653061224489794</v>
          </cell>
          <cell r="N569">
            <v>0.10076530612244898</v>
          </cell>
        </row>
        <row r="570">
          <cell r="A570" t="str">
            <v>EXPD</v>
          </cell>
          <cell r="B570" t="str">
            <v>Year 1</v>
          </cell>
          <cell r="D570">
            <v>5992215000</v>
          </cell>
          <cell r="E570">
            <v>4156845000</v>
          </cell>
          <cell r="F570">
            <v>1264632000</v>
          </cell>
          <cell r="G570" t="str">
            <v xml:space="preserve"> $-   </v>
          </cell>
          <cell r="H570">
            <v>39940000</v>
          </cell>
          <cell r="M570">
            <v>0.30629241440769395</v>
          </cell>
          <cell r="N570">
            <v>8.8581267527950855E-2</v>
          </cell>
        </row>
        <row r="571">
          <cell r="A571" t="str">
            <v>EXPD</v>
          </cell>
          <cell r="B571" t="str">
            <v>Year 2</v>
          </cell>
          <cell r="D571">
            <v>6080257000</v>
          </cell>
          <cell r="E571">
            <v>4197404000</v>
          </cell>
          <cell r="F571">
            <v>1282709000</v>
          </cell>
          <cell r="G571" t="str">
            <v xml:space="preserve"> $-   </v>
          </cell>
          <cell r="H571">
            <v>48071000</v>
          </cell>
          <cell r="M571">
            <v>0.309666680207761</v>
          </cell>
          <cell r="N571">
            <v>9.0797642270713227E-2</v>
          </cell>
        </row>
        <row r="572">
          <cell r="A572" t="str">
            <v>EXPD</v>
          </cell>
          <cell r="B572" t="str">
            <v>Year 3</v>
          </cell>
          <cell r="D572">
            <v>6564721000</v>
          </cell>
          <cell r="E572">
            <v>4583294000</v>
          </cell>
          <cell r="F572">
            <v>1337487000</v>
          </cell>
          <cell r="G572" t="str">
            <v xml:space="preserve"> $-   </v>
          </cell>
          <cell r="H572">
            <v>49292000</v>
          </cell>
          <cell r="M572">
            <v>0.3018295827042764</v>
          </cell>
          <cell r="N572">
            <v>9.058237204597118E-2</v>
          </cell>
        </row>
        <row r="573">
          <cell r="A573" t="str">
            <v>EXPD</v>
          </cell>
          <cell r="B573" t="str">
            <v>Year 4</v>
          </cell>
          <cell r="D573">
            <v>6616632000</v>
          </cell>
          <cell r="E573">
            <v>4428855000</v>
          </cell>
          <cell r="F573">
            <v>1420281000</v>
          </cell>
          <cell r="G573" t="str">
            <v xml:space="preserve"> $-   </v>
          </cell>
          <cell r="H573">
            <v>46012000</v>
          </cell>
          <cell r="M573">
            <v>0.33064813034788698</v>
          </cell>
          <cell r="N573">
            <v>0.10904097432047</v>
          </cell>
        </row>
        <row r="574">
          <cell r="A574" t="str">
            <v>EXPE</v>
          </cell>
          <cell r="B574" t="str">
            <v>Year 1</v>
          </cell>
          <cell r="D574">
            <v>4771259000</v>
          </cell>
          <cell r="E574">
            <v>1038034000</v>
          </cell>
          <cell r="F574">
            <v>3151043000</v>
          </cell>
          <cell r="G574" t="str">
            <v xml:space="preserve"> $-   </v>
          </cell>
          <cell r="H574">
            <v>71731000</v>
          </cell>
          <cell r="M574">
            <v>0.78244023223220538</v>
          </cell>
          <cell r="N574">
            <v>0.10698455061861031</v>
          </cell>
        </row>
        <row r="575">
          <cell r="A575" t="str">
            <v>EXPE</v>
          </cell>
          <cell r="B575" t="str">
            <v>Year 2</v>
          </cell>
          <cell r="D575">
            <v>5763485000</v>
          </cell>
          <cell r="E575">
            <v>1179081000</v>
          </cell>
          <cell r="F575">
            <v>3919856000</v>
          </cell>
          <cell r="G575" t="str">
            <v xml:space="preserve"> $-   </v>
          </cell>
          <cell r="H575">
            <v>76773000</v>
          </cell>
          <cell r="M575">
            <v>0.79542221416382619</v>
          </cell>
          <cell r="N575">
            <v>0.10198256783872951</v>
          </cell>
        </row>
        <row r="576">
          <cell r="A576" t="str">
            <v>EXPE</v>
          </cell>
          <cell r="B576" t="str">
            <v>Year 3</v>
          </cell>
          <cell r="D576">
            <v>6672317000</v>
          </cell>
          <cell r="E576">
            <v>1309559000</v>
          </cell>
          <cell r="F576">
            <v>4785243000</v>
          </cell>
          <cell r="G576" t="str">
            <v xml:space="preserve"> $-   </v>
          </cell>
          <cell r="H576">
            <v>156458000</v>
          </cell>
          <cell r="M576">
            <v>0.80373249652257228</v>
          </cell>
          <cell r="N576">
            <v>6.3105065301903365E-2</v>
          </cell>
        </row>
        <row r="577">
          <cell r="A577" t="str">
            <v>EXPE</v>
          </cell>
          <cell r="B577" t="str">
            <v>Year 4</v>
          </cell>
          <cell r="D577">
            <v>8773564000</v>
          </cell>
          <cell r="E577">
            <v>1596698000</v>
          </cell>
          <cell r="F577">
            <v>6280728000</v>
          </cell>
          <cell r="G577" t="str">
            <v xml:space="preserve"> $-   </v>
          </cell>
          <cell r="H577">
            <v>317141000</v>
          </cell>
          <cell r="M577">
            <v>0.81801033194719963</v>
          </cell>
          <cell r="N577">
            <v>6.5993363700316082E-2</v>
          </cell>
        </row>
        <row r="578">
          <cell r="A578" t="str">
            <v>EXR</v>
          </cell>
          <cell r="B578" t="str">
            <v>Year 1</v>
          </cell>
          <cell r="D578">
            <v>409396000</v>
          </cell>
          <cell r="E578">
            <v>114028000</v>
          </cell>
          <cell r="F578">
            <v>58323000</v>
          </cell>
          <cell r="G578" t="str">
            <v xml:space="preserve"> $-   </v>
          </cell>
          <cell r="H578">
            <v>74453000</v>
          </cell>
          <cell r="M578">
            <v>0.72147260842802563</v>
          </cell>
          <cell r="N578">
            <v>0.39715092477698855</v>
          </cell>
        </row>
        <row r="579">
          <cell r="A579" t="str">
            <v>EXR</v>
          </cell>
          <cell r="B579" t="str">
            <v>Year 2</v>
          </cell>
          <cell r="D579">
            <v>520613000</v>
          </cell>
          <cell r="E579">
            <v>140012000</v>
          </cell>
          <cell r="F579">
            <v>63268000</v>
          </cell>
          <cell r="G579" t="str">
            <v xml:space="preserve"> $-   </v>
          </cell>
          <cell r="H579">
            <v>95232000</v>
          </cell>
          <cell r="M579">
            <v>0.7310631889714625</v>
          </cell>
          <cell r="N579">
            <v>0.42661439495364117</v>
          </cell>
        </row>
        <row r="580">
          <cell r="A580" t="str">
            <v>EXR</v>
          </cell>
          <cell r="B580" t="str">
            <v>Year 3</v>
          </cell>
          <cell r="D580">
            <v>647155000</v>
          </cell>
          <cell r="E580">
            <v>172416000</v>
          </cell>
          <cell r="F580">
            <v>71369000</v>
          </cell>
          <cell r="G580" t="str">
            <v xml:space="preserve"> $-   </v>
          </cell>
          <cell r="H580">
            <v>115076000</v>
          </cell>
          <cell r="M580">
            <v>0.73357850901252397</v>
          </cell>
          <cell r="N580">
            <v>0.44547905833996493</v>
          </cell>
        </row>
        <row r="581">
          <cell r="A581" t="str">
            <v>EXR</v>
          </cell>
          <cell r="B581" t="str">
            <v>Year 4</v>
          </cell>
          <cell r="D581">
            <v>782270000</v>
          </cell>
          <cell r="E581">
            <v>203965000</v>
          </cell>
          <cell r="F581">
            <v>80791000</v>
          </cell>
          <cell r="G581" t="str">
            <v xml:space="preserve"> $-   </v>
          </cell>
          <cell r="H581">
            <v>133457000</v>
          </cell>
          <cell r="M581">
            <v>0.73926521533485878</v>
          </cell>
          <cell r="N581">
            <v>0.46538535288327559</v>
          </cell>
        </row>
        <row r="582">
          <cell r="A582" t="str">
            <v>F</v>
          </cell>
          <cell r="B582" t="str">
            <v>Year 1</v>
          </cell>
          <cell r="D582">
            <v>146917000000</v>
          </cell>
          <cell r="E582">
            <v>123050000000</v>
          </cell>
          <cell r="F582">
            <v>10850000000</v>
          </cell>
          <cell r="G582" t="str">
            <v xml:space="preserve"> $-   </v>
          </cell>
          <cell r="H582" t="str">
            <v xml:space="preserve"> $-   </v>
          </cell>
          <cell r="M582">
            <v>0.16245226896819287</v>
          </cell>
          <cell r="N582">
            <v>8.8601046849581741E-2</v>
          </cell>
        </row>
        <row r="583">
          <cell r="A583" t="str">
            <v>F</v>
          </cell>
          <cell r="B583" t="str">
            <v>Year 2</v>
          </cell>
          <cell r="D583">
            <v>144077000000</v>
          </cell>
          <cell r="E583">
            <v>131903000000</v>
          </cell>
          <cell r="F583">
            <v>11842000000</v>
          </cell>
          <cell r="G583" t="str">
            <v xml:space="preserve"> $-   </v>
          </cell>
          <cell r="H583" t="str">
            <v xml:space="preserve"> $-   </v>
          </cell>
          <cell r="M583">
            <v>8.4496484518694848E-2</v>
          </cell>
          <cell r="N583">
            <v>2.3043233826356741E-3</v>
          </cell>
        </row>
        <row r="584">
          <cell r="A584" t="str">
            <v>F</v>
          </cell>
          <cell r="B584" t="str">
            <v>Year 3</v>
          </cell>
          <cell r="D584">
            <v>149558000000</v>
          </cell>
          <cell r="E584">
            <v>131409000000</v>
          </cell>
          <cell r="F584">
            <v>10502000000</v>
          </cell>
          <cell r="G584" t="str">
            <v xml:space="preserve"> $-   </v>
          </cell>
          <cell r="H584" t="str">
            <v xml:space="preserve"> $-   </v>
          </cell>
          <cell r="M584">
            <v>0.1213509140266652</v>
          </cell>
          <cell r="N584">
            <v>5.113066502627743E-2</v>
          </cell>
        </row>
        <row r="585">
          <cell r="A585" t="str">
            <v>F</v>
          </cell>
          <cell r="B585" t="str">
            <v>Year 4</v>
          </cell>
          <cell r="D585">
            <v>151800000000</v>
          </cell>
          <cell r="E585">
            <v>135488000000</v>
          </cell>
          <cell r="F585">
            <v>12196000000</v>
          </cell>
          <cell r="G585" t="str">
            <v xml:space="preserve"> $-   </v>
          </cell>
          <cell r="H585" t="str">
            <v xml:space="preserve"> $-   </v>
          </cell>
          <cell r="M585">
            <v>0.10745718050065878</v>
          </cell>
          <cell r="N585">
            <v>2.7114624505928855E-2</v>
          </cell>
        </row>
        <row r="586">
          <cell r="A586" t="str">
            <v>FAST</v>
          </cell>
          <cell r="B586" t="str">
            <v>Year 1</v>
          </cell>
          <cell r="D586">
            <v>3326106000</v>
          </cell>
          <cell r="E586">
            <v>1606661000</v>
          </cell>
          <cell r="F586">
            <v>1007431000</v>
          </cell>
          <cell r="G586" t="str">
            <v xml:space="preserve"> $-   </v>
          </cell>
          <cell r="H586" t="str">
            <v xml:space="preserve"> $-   </v>
          </cell>
          <cell r="M586">
            <v>0.51695436044431542</v>
          </cell>
          <cell r="N586">
            <v>0.21406834298125196</v>
          </cell>
        </row>
        <row r="587">
          <cell r="A587" t="str">
            <v>FAST</v>
          </cell>
          <cell r="B587" t="str">
            <v>Year 2</v>
          </cell>
          <cell r="D587">
            <v>3733507000</v>
          </cell>
          <cell r="E587">
            <v>1836105000</v>
          </cell>
          <cell r="F587">
            <v>1110776000</v>
          </cell>
          <cell r="G587" t="str">
            <v xml:space="preserve"> $-   </v>
          </cell>
          <cell r="H587" t="str">
            <v xml:space="preserve"> $-   </v>
          </cell>
          <cell r="M587">
            <v>0.50820903777601067</v>
          </cell>
          <cell r="N587">
            <v>0.21069359184273659</v>
          </cell>
        </row>
        <row r="588">
          <cell r="A588" t="str">
            <v>FAST</v>
          </cell>
          <cell r="B588" t="str">
            <v>Year 3</v>
          </cell>
          <cell r="D588">
            <v>3869187000</v>
          </cell>
          <cell r="E588">
            <v>1920253000</v>
          </cell>
          <cell r="F588">
            <v>1121590000</v>
          </cell>
          <cell r="G588" t="str">
            <v xml:space="preserve"> $-   </v>
          </cell>
          <cell r="H588" t="str">
            <v xml:space="preserve"> $-   </v>
          </cell>
          <cell r="M588">
            <v>0.50370633417304456</v>
          </cell>
          <cell r="N588">
            <v>0.21382889997304344</v>
          </cell>
        </row>
        <row r="589">
          <cell r="A589" t="str">
            <v>FAST</v>
          </cell>
          <cell r="B589" t="str">
            <v>Year 4</v>
          </cell>
          <cell r="D589">
            <v>3962036000</v>
          </cell>
          <cell r="E589">
            <v>1997259000</v>
          </cell>
          <cell r="F589">
            <v>1169470000</v>
          </cell>
          <cell r="G589" t="str">
            <v xml:space="preserve"> $-   </v>
          </cell>
          <cell r="H589" t="str">
            <v xml:space="preserve"> $-   </v>
          </cell>
          <cell r="M589">
            <v>0.49590084491912745</v>
          </cell>
          <cell r="N589">
            <v>0.20073189642900771</v>
          </cell>
        </row>
        <row r="590">
          <cell r="A590" t="str">
            <v>FB</v>
          </cell>
          <cell r="B590" t="str">
            <v>Year 1</v>
          </cell>
          <cell r="D590">
            <v>7872000000</v>
          </cell>
          <cell r="E590">
            <v>1875000000</v>
          </cell>
          <cell r="F590">
            <v>1778000000</v>
          </cell>
          <cell r="G590">
            <v>1415000000</v>
          </cell>
          <cell r="H590" t="str">
            <v xml:space="preserve"> $-   </v>
          </cell>
          <cell r="M590">
            <v>0.76181402439024393</v>
          </cell>
          <cell r="N590">
            <v>0.35619918699186992</v>
          </cell>
        </row>
        <row r="591">
          <cell r="A591" t="str">
            <v>FB</v>
          </cell>
          <cell r="B591" t="str">
            <v>Year 2</v>
          </cell>
          <cell r="D591">
            <v>12466000000</v>
          </cell>
          <cell r="E591">
            <v>2153000000</v>
          </cell>
          <cell r="F591">
            <v>2653000000</v>
          </cell>
          <cell r="G591">
            <v>2666000000</v>
          </cell>
          <cell r="H591" t="str">
            <v xml:space="preserve"> $-   </v>
          </cell>
          <cell r="M591">
            <v>0.82729022942403341</v>
          </cell>
          <cell r="N591">
            <v>0.40060965827049577</v>
          </cell>
        </row>
        <row r="592">
          <cell r="A592" t="str">
            <v>FB</v>
          </cell>
          <cell r="B592" t="str">
            <v>Year 3</v>
          </cell>
          <cell r="D592">
            <v>17928000000</v>
          </cell>
          <cell r="E592">
            <v>2867000000</v>
          </cell>
          <cell r="F592">
            <v>4020000000</v>
          </cell>
          <cell r="G592">
            <v>4816000000</v>
          </cell>
          <cell r="H592" t="str">
            <v xml:space="preserve"> $-   </v>
          </cell>
          <cell r="M592">
            <v>0.84008255243194996</v>
          </cell>
          <cell r="N592">
            <v>0.34722222222222221</v>
          </cell>
        </row>
        <row r="593">
          <cell r="A593" t="str">
            <v>FB</v>
          </cell>
          <cell r="B593" t="str">
            <v>Year 4</v>
          </cell>
          <cell r="D593">
            <v>27638000000</v>
          </cell>
          <cell r="E593">
            <v>3789000000</v>
          </cell>
          <cell r="F593">
            <v>5503000000</v>
          </cell>
          <cell r="G593">
            <v>5919000000</v>
          </cell>
          <cell r="H593" t="str">
            <v xml:space="preserve"> $-   </v>
          </cell>
          <cell r="M593">
            <v>0.86290614371517482</v>
          </cell>
          <cell r="N593">
            <v>0.44963456111151312</v>
          </cell>
        </row>
        <row r="594">
          <cell r="A594" t="str">
            <v>FBHS</v>
          </cell>
          <cell r="B594" t="str">
            <v>Year 1</v>
          </cell>
          <cell r="D594">
            <v>3134800000</v>
          </cell>
          <cell r="E594">
            <v>2093200000</v>
          </cell>
          <cell r="F594">
            <v>873100000</v>
          </cell>
          <cell r="G594" t="str">
            <v xml:space="preserve"> $-   </v>
          </cell>
          <cell r="H594">
            <v>7400000</v>
          </cell>
          <cell r="M594">
            <v>0.33227000127599848</v>
          </cell>
          <cell r="N594">
            <v>5.1390838330994004E-2</v>
          </cell>
        </row>
        <row r="595">
          <cell r="A595" t="str">
            <v>FBHS</v>
          </cell>
          <cell r="B595" t="str">
            <v>Year 2</v>
          </cell>
          <cell r="D595">
            <v>3703600000</v>
          </cell>
          <cell r="E595">
            <v>2408500000</v>
          </cell>
          <cell r="F595">
            <v>938700000</v>
          </cell>
          <cell r="G595" t="str">
            <v xml:space="preserve"> $-   </v>
          </cell>
          <cell r="H595">
            <v>9400000</v>
          </cell>
          <cell r="M595">
            <v>0.34968679123015445</v>
          </cell>
          <cell r="N595">
            <v>9.3692623393455021E-2</v>
          </cell>
        </row>
        <row r="596">
          <cell r="A596" t="str">
            <v>FBHS</v>
          </cell>
          <cell r="B596" t="str">
            <v>Year 3</v>
          </cell>
          <cell r="D596">
            <v>4013600000</v>
          </cell>
          <cell r="E596">
            <v>2646700000</v>
          </cell>
          <cell r="F596">
            <v>943300000</v>
          </cell>
          <cell r="G596" t="str">
            <v xml:space="preserve"> $-   </v>
          </cell>
          <cell r="H596">
            <v>13100000</v>
          </cell>
          <cell r="M596">
            <v>0.34056707195535185</v>
          </cell>
          <cell r="N596">
            <v>0.10227725732509468</v>
          </cell>
        </row>
        <row r="597">
          <cell r="A597" t="str">
            <v>FBHS</v>
          </cell>
          <cell r="B597" t="str">
            <v>Year 4</v>
          </cell>
          <cell r="D597">
            <v>4579400000</v>
          </cell>
          <cell r="E597">
            <v>2997500000</v>
          </cell>
          <cell r="F597">
            <v>1047600000</v>
          </cell>
          <cell r="G597" t="str">
            <v xml:space="preserve"> $-   </v>
          </cell>
          <cell r="H597">
            <v>21600000</v>
          </cell>
          <cell r="M597">
            <v>0.34543826702188063</v>
          </cell>
          <cell r="N597">
            <v>0.11195789841463948</v>
          </cell>
        </row>
        <row r="598">
          <cell r="A598" t="str">
            <v>FCX</v>
          </cell>
          <cell r="B598" t="str">
            <v>Year 1</v>
          </cell>
          <cell r="D598">
            <v>18010000000</v>
          </cell>
          <cell r="E598">
            <v>11561000000</v>
          </cell>
          <cell r="F598">
            <v>431000000</v>
          </cell>
          <cell r="G598">
            <v>285000000</v>
          </cell>
          <cell r="H598" t="str">
            <v xml:space="preserve"> $-   </v>
          </cell>
          <cell r="M598">
            <v>0.35807884508606325</v>
          </cell>
          <cell r="N598">
            <v>0.3183231538034425</v>
          </cell>
        </row>
        <row r="599">
          <cell r="A599" t="str">
            <v>FCX</v>
          </cell>
          <cell r="B599" t="str">
            <v>Year 2</v>
          </cell>
          <cell r="D599">
            <v>20921000000</v>
          </cell>
          <cell r="E599">
            <v>14637000000</v>
          </cell>
          <cell r="F599">
            <v>657000000</v>
          </cell>
          <cell r="G599">
            <v>210000000</v>
          </cell>
          <cell r="H599" t="str">
            <v xml:space="preserve"> $-   </v>
          </cell>
          <cell r="M599">
            <v>0.30036805124038046</v>
          </cell>
          <cell r="N599">
            <v>0.25892643755078631</v>
          </cell>
        </row>
        <row r="600">
          <cell r="A600" t="str">
            <v>FCX</v>
          </cell>
          <cell r="B600" t="str">
            <v>Year 3</v>
          </cell>
          <cell r="D600">
            <v>21438000000</v>
          </cell>
          <cell r="E600">
            <v>19504000000</v>
          </cell>
          <cell r="F600">
            <v>592000000</v>
          </cell>
          <cell r="G600">
            <v>126000000</v>
          </cell>
          <cell r="H600" t="str">
            <v xml:space="preserve"> $-   </v>
          </cell>
          <cell r="M600">
            <v>9.0213639332027196E-2</v>
          </cell>
          <cell r="N600">
            <v>5.6721709114656217E-2</v>
          </cell>
        </row>
        <row r="601">
          <cell r="A601" t="str">
            <v>FCX</v>
          </cell>
          <cell r="B601" t="str">
            <v>Year 4</v>
          </cell>
          <cell r="D601">
            <v>15877000000</v>
          </cell>
          <cell r="E601">
            <v>28524000000</v>
          </cell>
          <cell r="F601">
            <v>569000000</v>
          </cell>
          <cell r="G601">
            <v>127000000</v>
          </cell>
          <cell r="H601" t="str">
            <v xml:space="preserve"> $-   </v>
          </cell>
          <cell r="M601">
            <v>-0.79656106317314346</v>
          </cell>
          <cell r="N601">
            <v>-0.8403980600869182</v>
          </cell>
        </row>
        <row r="602">
          <cell r="A602" t="str">
            <v>FDX</v>
          </cell>
          <cell r="B602" t="str">
            <v>Year 1</v>
          </cell>
          <cell r="D602">
            <v>44287000000</v>
          </cell>
          <cell r="E602">
            <v>16448000000</v>
          </cell>
          <cell r="F602">
            <v>20359000000</v>
          </cell>
          <cell r="G602" t="str">
            <v xml:space="preserve"> $-   </v>
          </cell>
          <cell r="H602">
            <v>2386000000</v>
          </cell>
          <cell r="M602">
            <v>0.62860433084200773</v>
          </cell>
          <cell r="N602">
            <v>0.11502246708966514</v>
          </cell>
        </row>
        <row r="603">
          <cell r="A603" t="str">
            <v>FDX</v>
          </cell>
          <cell r="B603" t="str">
            <v>Year 2</v>
          </cell>
          <cell r="D603">
            <v>45567000000</v>
          </cell>
          <cell r="E603">
            <v>17052000000</v>
          </cell>
          <cell r="F603">
            <v>22113000000</v>
          </cell>
          <cell r="G603" t="str">
            <v xml:space="preserve"> $-   </v>
          </cell>
          <cell r="H603">
            <v>2587000000</v>
          </cell>
          <cell r="M603">
            <v>0.62578181578774106</v>
          </cell>
          <cell r="N603">
            <v>8.3722869620558735E-2</v>
          </cell>
        </row>
        <row r="604">
          <cell r="A604" t="str">
            <v>FDX</v>
          </cell>
          <cell r="B604" t="str">
            <v>Year 3</v>
          </cell>
          <cell r="D604">
            <v>47453000000</v>
          </cell>
          <cell r="E604">
            <v>16984000000</v>
          </cell>
          <cell r="F604">
            <v>25715000000</v>
          </cell>
          <cell r="G604" t="str">
            <v xml:space="preserve"> $-   </v>
          </cell>
          <cell r="H604">
            <v>2611000000</v>
          </cell>
          <cell r="M604">
            <v>0.6420879607190273</v>
          </cell>
          <cell r="N604">
            <v>4.5160474574842478E-2</v>
          </cell>
        </row>
        <row r="605">
          <cell r="A605" t="str">
            <v>FDX</v>
          </cell>
          <cell r="B605" t="str">
            <v>Year 4</v>
          </cell>
          <cell r="D605">
            <v>50365000000</v>
          </cell>
          <cell r="E605">
            <v>17327000000</v>
          </cell>
          <cell r="F605">
            <v>27330000000</v>
          </cell>
          <cell r="G605" t="str">
            <v xml:space="preserve"> $-   </v>
          </cell>
          <cell r="H605">
            <v>2631000000</v>
          </cell>
          <cell r="M605">
            <v>0.6559714087163705</v>
          </cell>
          <cell r="N605">
            <v>6.1094013699990075E-2</v>
          </cell>
        </row>
        <row r="606">
          <cell r="A606" t="str">
            <v>FE</v>
          </cell>
          <cell r="B606" t="str">
            <v>Year 1</v>
          </cell>
          <cell r="D606">
            <v>15255000000</v>
          </cell>
          <cell r="E606">
            <v>6717000000</v>
          </cell>
          <cell r="F606">
            <v>5353000000</v>
          </cell>
          <cell r="G606" t="str">
            <v xml:space="preserve"> $-   </v>
          </cell>
          <cell r="H606">
            <v>1051000000</v>
          </cell>
          <cell r="M606">
            <v>0.55968534906587997</v>
          </cell>
          <cell r="N606">
            <v>0.13988856112749917</v>
          </cell>
        </row>
        <row r="607">
          <cell r="A607" t="str">
            <v>FE</v>
          </cell>
          <cell r="B607" t="str">
            <v>Year 2</v>
          </cell>
          <cell r="D607">
            <v>14892000000</v>
          </cell>
          <cell r="E607">
            <v>6459000000</v>
          </cell>
          <cell r="F607">
            <v>4315000000</v>
          </cell>
          <cell r="G607" t="str">
            <v xml:space="preserve"> $-   </v>
          </cell>
          <cell r="H607">
            <v>1741000000</v>
          </cell>
          <cell r="M607">
            <v>0.56627719580983071</v>
          </cell>
          <cell r="N607">
            <v>0.15961590115498253</v>
          </cell>
        </row>
        <row r="608">
          <cell r="A608" t="str">
            <v>FE</v>
          </cell>
          <cell r="B608" t="str">
            <v>Year 3</v>
          </cell>
          <cell r="D608">
            <v>15049000000</v>
          </cell>
          <cell r="E608">
            <v>6996000000</v>
          </cell>
          <cell r="F608">
            <v>5759000000</v>
          </cell>
          <cell r="G608" t="str">
            <v xml:space="preserve"> $-   </v>
          </cell>
          <cell r="H608">
            <v>1232000000</v>
          </cell>
          <cell r="M608">
            <v>0.53511861253239412</v>
          </cell>
          <cell r="N608">
            <v>7.0569473054688026E-2</v>
          </cell>
        </row>
        <row r="609">
          <cell r="A609" t="str">
            <v>FE</v>
          </cell>
          <cell r="B609" t="str">
            <v>Year 4</v>
          </cell>
          <cell r="D609">
            <v>15026000000</v>
          </cell>
          <cell r="E609">
            <v>6173000000</v>
          </cell>
          <cell r="F609">
            <v>4969000000</v>
          </cell>
          <cell r="G609" t="str">
            <v xml:space="preserve"> $-   </v>
          </cell>
          <cell r="H609">
            <v>1550000000</v>
          </cell>
          <cell r="M609">
            <v>0.58917875682150944</v>
          </cell>
          <cell r="N609">
            <v>0.15533076001597232</v>
          </cell>
        </row>
        <row r="610">
          <cell r="A610" t="str">
            <v>FFIV</v>
          </cell>
          <cell r="B610" t="str">
            <v>Year 1</v>
          </cell>
          <cell r="D610">
            <v>1481314000</v>
          </cell>
          <cell r="E610">
            <v>253047000</v>
          </cell>
          <cell r="F610">
            <v>587835000</v>
          </cell>
          <cell r="G610">
            <v>209614000</v>
          </cell>
          <cell r="H610" t="str">
            <v xml:space="preserve"> $-   </v>
          </cell>
          <cell r="M610">
            <v>0.82917396311653035</v>
          </cell>
          <cell r="N610">
            <v>0.29083502890001717</v>
          </cell>
        </row>
        <row r="611">
          <cell r="A611" t="str">
            <v>FFIV</v>
          </cell>
          <cell r="B611" t="str">
            <v>Year 2</v>
          </cell>
          <cell r="D611">
            <v>1732046000</v>
          </cell>
          <cell r="E611">
            <v>309959000</v>
          </cell>
          <cell r="F611">
            <v>664738000</v>
          </cell>
          <cell r="G611">
            <v>263792000</v>
          </cell>
          <cell r="H611" t="str">
            <v xml:space="preserve"> $-   </v>
          </cell>
          <cell r="M611">
            <v>0.82104459119446016</v>
          </cell>
          <cell r="N611">
            <v>0.28495605774904359</v>
          </cell>
        </row>
        <row r="612">
          <cell r="A612" t="str">
            <v>FFIV</v>
          </cell>
          <cell r="B612" t="str">
            <v>Year 3</v>
          </cell>
          <cell r="D612">
            <v>1919823000</v>
          </cell>
          <cell r="E612">
            <v>332261000</v>
          </cell>
          <cell r="F612">
            <v>738080000</v>
          </cell>
          <cell r="G612">
            <v>296583000</v>
          </cell>
          <cell r="H612" t="str">
            <v xml:space="preserve"> $-   </v>
          </cell>
          <cell r="M612">
            <v>0.82693144107555749</v>
          </cell>
          <cell r="N612">
            <v>0.28799477868532675</v>
          </cell>
        </row>
        <row r="613">
          <cell r="A613" t="str">
            <v>FFIV</v>
          </cell>
          <cell r="B613" t="str">
            <v>Year 4</v>
          </cell>
          <cell r="D613">
            <v>1995034000</v>
          </cell>
          <cell r="E613">
            <v>337205000</v>
          </cell>
          <cell r="F613">
            <v>767174000</v>
          </cell>
          <cell r="G613">
            <v>334227000</v>
          </cell>
          <cell r="H613" t="str">
            <v xml:space="preserve"> $-   </v>
          </cell>
          <cell r="M613">
            <v>0.83097781792190006</v>
          </cell>
          <cell r="N613">
            <v>0.27890652490133</v>
          </cell>
        </row>
        <row r="614">
          <cell r="A614" t="str">
            <v>FIS</v>
          </cell>
          <cell r="B614" t="str">
            <v>Year 1</v>
          </cell>
          <cell r="D614">
            <v>5795800000</v>
          </cell>
          <cell r="E614">
            <v>3956200000</v>
          </cell>
          <cell r="F614">
            <v>763300000</v>
          </cell>
          <cell r="G614" t="str">
            <v xml:space="preserve"> $-   </v>
          </cell>
          <cell r="H614" t="str">
            <v xml:space="preserve"> $-   </v>
          </cell>
          <cell r="M614">
            <v>0.31740225680665313</v>
          </cell>
          <cell r="N614">
            <v>0.18570344042237483</v>
          </cell>
        </row>
        <row r="615">
          <cell r="A615" t="str">
            <v>FIS</v>
          </cell>
          <cell r="B615" t="str">
            <v>Year 2</v>
          </cell>
          <cell r="D615">
            <v>6063400000</v>
          </cell>
          <cell r="E615">
            <v>4092700000</v>
          </cell>
          <cell r="F615">
            <v>907800000</v>
          </cell>
          <cell r="G615" t="str">
            <v xml:space="preserve"> $-   </v>
          </cell>
          <cell r="H615" t="str">
            <v xml:space="preserve"> $-   </v>
          </cell>
          <cell r="M615">
            <v>0.32501566777715474</v>
          </cell>
          <cell r="N615">
            <v>0.1752976877659399</v>
          </cell>
        </row>
        <row r="616">
          <cell r="A616" t="str">
            <v>FIS</v>
          </cell>
          <cell r="B616" t="str">
            <v>Year 3</v>
          </cell>
          <cell r="D616">
            <v>6413800000</v>
          </cell>
          <cell r="E616">
            <v>4328300000</v>
          </cell>
          <cell r="F616">
            <v>814900000</v>
          </cell>
          <cell r="G616" t="str">
            <v xml:space="preserve"> $-   </v>
          </cell>
          <cell r="H616" t="str">
            <v xml:space="preserve"> $-   </v>
          </cell>
          <cell r="M616">
            <v>0.32515825251800801</v>
          </cell>
          <cell r="N616">
            <v>0.19810408806012036</v>
          </cell>
        </row>
        <row r="617">
          <cell r="A617" t="str">
            <v>FIS</v>
          </cell>
          <cell r="B617" t="str">
            <v>Year 4</v>
          </cell>
          <cell r="D617">
            <v>6595200000</v>
          </cell>
          <cell r="E617">
            <v>4393200000</v>
          </cell>
          <cell r="F617">
            <v>1102800000</v>
          </cell>
          <cell r="G617" t="str">
            <v xml:space="preserve"> $-   </v>
          </cell>
          <cell r="H617" t="str">
            <v xml:space="preserve"> $-   </v>
          </cell>
          <cell r="M617">
            <v>0.33387918486171764</v>
          </cell>
          <cell r="N617">
            <v>0.16666666666666666</v>
          </cell>
        </row>
        <row r="618">
          <cell r="A618" t="str">
            <v>FISV</v>
          </cell>
          <cell r="B618" t="str">
            <v>Year 1</v>
          </cell>
          <cell r="D618">
            <v>4436000000</v>
          </cell>
          <cell r="E618">
            <v>2564000000</v>
          </cell>
          <cell r="F618">
            <v>824000000</v>
          </cell>
          <cell r="G618" t="str">
            <v xml:space="preserve"> $-   </v>
          </cell>
          <cell r="H618" t="str">
            <v xml:space="preserve"> $-   </v>
          </cell>
          <cell r="M618">
            <v>0.42200180342651039</v>
          </cell>
          <cell r="N618">
            <v>0.23624887285843102</v>
          </cell>
        </row>
        <row r="619">
          <cell r="A619" t="str">
            <v>FISV</v>
          </cell>
          <cell r="B619" t="str">
            <v>Year 2</v>
          </cell>
          <cell r="D619">
            <v>4814000000</v>
          </cell>
          <cell r="E619">
            <v>2776000000</v>
          </cell>
          <cell r="F619">
            <v>977000000</v>
          </cell>
          <cell r="G619" t="str">
            <v xml:space="preserve"> $-   </v>
          </cell>
          <cell r="H619" t="str">
            <v xml:space="preserve"> $-   </v>
          </cell>
          <cell r="M619">
            <v>0.42334856668051513</v>
          </cell>
          <cell r="N619">
            <v>0.22039883672621521</v>
          </cell>
        </row>
        <row r="620">
          <cell r="A620" t="str">
            <v>FISV</v>
          </cell>
          <cell r="B620" t="str">
            <v>Year 3</v>
          </cell>
          <cell r="D620">
            <v>5066000000</v>
          </cell>
          <cell r="E620">
            <v>2881000000</v>
          </cell>
          <cell r="F620">
            <v>975000000</v>
          </cell>
          <cell r="G620" t="str">
            <v xml:space="preserve"> $-   </v>
          </cell>
          <cell r="H620" t="str">
            <v xml:space="preserve"> $-   </v>
          </cell>
          <cell r="M620">
            <v>0.43130675088827475</v>
          </cell>
          <cell r="N620">
            <v>0.2388472167390446</v>
          </cell>
        </row>
        <row r="621">
          <cell r="A621" t="str">
            <v>FISV</v>
          </cell>
          <cell r="B621" t="str">
            <v>Year 4</v>
          </cell>
          <cell r="D621">
            <v>5254000000</v>
          </cell>
          <cell r="E621">
            <v>2909000000</v>
          </cell>
          <cell r="F621">
            <v>1034000000</v>
          </cell>
          <cell r="G621" t="str">
            <v xml:space="preserve"> $-   </v>
          </cell>
          <cell r="H621" t="str">
            <v xml:space="preserve"> $-   </v>
          </cell>
          <cell r="M621">
            <v>0.44632660829843929</v>
          </cell>
          <cell r="N621">
            <v>0.24952417205938332</v>
          </cell>
        </row>
        <row r="622">
          <cell r="A622" t="str">
            <v>FL</v>
          </cell>
          <cell r="B622" t="str">
            <v>Year 1</v>
          </cell>
          <cell r="D622">
            <v>6182000000</v>
          </cell>
          <cell r="E622">
            <v>4148000000</v>
          </cell>
          <cell r="F622">
            <v>1294000000</v>
          </cell>
          <cell r="G622" t="str">
            <v xml:space="preserve"> $-   </v>
          </cell>
          <cell r="H622">
            <v>118000000</v>
          </cell>
          <cell r="M622">
            <v>0.32901973471368484</v>
          </cell>
          <cell r="N622">
            <v>0.10061468780329991</v>
          </cell>
        </row>
        <row r="623">
          <cell r="A623" t="str">
            <v>FL</v>
          </cell>
          <cell r="B623" t="str">
            <v>Year 2</v>
          </cell>
          <cell r="D623">
            <v>6505000000</v>
          </cell>
          <cell r="E623">
            <v>4372000000</v>
          </cell>
          <cell r="F623">
            <v>1334000000</v>
          </cell>
          <cell r="G623" t="str">
            <v xml:space="preserve"> $-   </v>
          </cell>
          <cell r="H623">
            <v>133000000</v>
          </cell>
          <cell r="M623">
            <v>0.32790161414296692</v>
          </cell>
          <cell r="N623">
            <v>0.10238278247501921</v>
          </cell>
        </row>
        <row r="624">
          <cell r="A624" t="str">
            <v>FL</v>
          </cell>
          <cell r="B624" t="str">
            <v>Year 3</v>
          </cell>
          <cell r="D624">
            <v>7151000000</v>
          </cell>
          <cell r="E624">
            <v>4777000000</v>
          </cell>
          <cell r="F624">
            <v>1426000000</v>
          </cell>
          <cell r="G624" t="str">
            <v xml:space="preserve"> $-   </v>
          </cell>
          <cell r="H624">
            <v>139000000</v>
          </cell>
          <cell r="M624">
            <v>0.33198154104321076</v>
          </cell>
          <cell r="N624">
            <v>0.11313103062508741</v>
          </cell>
        </row>
        <row r="625">
          <cell r="A625" t="str">
            <v>FL</v>
          </cell>
          <cell r="B625" t="str">
            <v>Year 4</v>
          </cell>
          <cell r="D625">
            <v>7412000000</v>
          </cell>
          <cell r="E625">
            <v>4907000000</v>
          </cell>
          <cell r="F625">
            <v>1415000000</v>
          </cell>
          <cell r="G625" t="str">
            <v xml:space="preserve"> $-   </v>
          </cell>
          <cell r="H625">
            <v>148000000</v>
          </cell>
          <cell r="M625">
            <v>0.33796546141392336</v>
          </cell>
          <cell r="N625">
            <v>0.1270912034538586</v>
          </cell>
        </row>
        <row r="626">
          <cell r="A626" t="str">
            <v>FLIR</v>
          </cell>
          <cell r="B626" t="str">
            <v>Year 1</v>
          </cell>
          <cell r="D626">
            <v>1405358000</v>
          </cell>
          <cell r="E626">
            <v>670174000</v>
          </cell>
          <cell r="F626">
            <v>292500000</v>
          </cell>
          <cell r="G626">
            <v>137354000</v>
          </cell>
          <cell r="H626" t="str">
            <v xml:space="preserve"> $-   </v>
          </cell>
          <cell r="M626">
            <v>0.52312933786266558</v>
          </cell>
          <cell r="N626">
            <v>0.2172613668545666</v>
          </cell>
        </row>
        <row r="627">
          <cell r="A627" t="str">
            <v>FLIR</v>
          </cell>
          <cell r="B627" t="str">
            <v>Year 2</v>
          </cell>
          <cell r="D627">
            <v>1496372000</v>
          </cell>
          <cell r="E627">
            <v>759362000</v>
          </cell>
          <cell r="F627">
            <v>322739000</v>
          </cell>
          <cell r="G627">
            <v>147696000</v>
          </cell>
          <cell r="H627" t="str">
            <v xml:space="preserve"> $-   </v>
          </cell>
          <cell r="M627">
            <v>0.49253126896253074</v>
          </cell>
          <cell r="N627">
            <v>0.1781475461984052</v>
          </cell>
        </row>
        <row r="628">
          <cell r="A628" t="str">
            <v>FLIR</v>
          </cell>
          <cell r="B628" t="str">
            <v>Year 3</v>
          </cell>
          <cell r="D628">
            <v>1530654000</v>
          </cell>
          <cell r="E628">
            <v>780281000</v>
          </cell>
          <cell r="F628">
            <v>331995000</v>
          </cell>
          <cell r="G628">
            <v>142751000</v>
          </cell>
          <cell r="H628" t="str">
            <v xml:space="preserve"> $-   </v>
          </cell>
          <cell r="M628">
            <v>0.49023031985020782</v>
          </cell>
          <cell r="N628">
            <v>0.18007139431902963</v>
          </cell>
        </row>
        <row r="629">
          <cell r="A629" t="str">
            <v>FLIR</v>
          </cell>
          <cell r="B629" t="str">
            <v>Year 4</v>
          </cell>
          <cell r="D629">
            <v>1557067000</v>
          </cell>
          <cell r="E629">
            <v>803506000</v>
          </cell>
          <cell r="F629">
            <v>313544000</v>
          </cell>
          <cell r="G629">
            <v>132892000</v>
          </cell>
          <cell r="H629" t="str">
            <v xml:space="preserve"> $-   </v>
          </cell>
          <cell r="M629">
            <v>0.48396183337004761</v>
          </cell>
          <cell r="N629">
            <v>0.19724584748119381</v>
          </cell>
        </row>
        <row r="630">
          <cell r="A630" t="str">
            <v>FLR</v>
          </cell>
          <cell r="B630" t="str">
            <v>Year 1</v>
          </cell>
          <cell r="D630">
            <v>27351573000</v>
          </cell>
          <cell r="E630">
            <v>25986382000</v>
          </cell>
          <cell r="F630">
            <v>175148000</v>
          </cell>
          <cell r="G630" t="str">
            <v xml:space="preserve"> $-   </v>
          </cell>
          <cell r="H630" t="str">
            <v xml:space="preserve"> $-   </v>
          </cell>
          <cell r="M630">
            <v>4.9912705203463026E-2</v>
          </cell>
          <cell r="N630">
            <v>4.3509124685443136E-2</v>
          </cell>
        </row>
        <row r="631">
          <cell r="A631" t="str">
            <v>FLR</v>
          </cell>
          <cell r="B631" t="str">
            <v>Year 2</v>
          </cell>
          <cell r="D631">
            <v>21531577000</v>
          </cell>
          <cell r="E631">
            <v>20132544000</v>
          </cell>
          <cell r="F631">
            <v>182711000</v>
          </cell>
          <cell r="G631" t="str">
            <v xml:space="preserve"> $-   </v>
          </cell>
          <cell r="H631" t="str">
            <v xml:space="preserve"> $-   </v>
          </cell>
          <cell r="M631">
            <v>6.497587241287528E-2</v>
          </cell>
          <cell r="N631">
            <v>5.649014932812399E-2</v>
          </cell>
        </row>
        <row r="632">
          <cell r="A632" t="str">
            <v>FLR</v>
          </cell>
          <cell r="B632" t="str">
            <v>Year 3</v>
          </cell>
          <cell r="D632">
            <v>18114048000</v>
          </cell>
          <cell r="E632">
            <v>17019352000</v>
          </cell>
          <cell r="F632">
            <v>408225000</v>
          </cell>
          <cell r="G632" t="str">
            <v xml:space="preserve"> $-   </v>
          </cell>
          <cell r="H632" t="str">
            <v xml:space="preserve"> $-   </v>
          </cell>
          <cell r="M632">
            <v>6.0433537550524274E-2</v>
          </cell>
          <cell r="N632">
            <v>3.7897161363379409E-2</v>
          </cell>
        </row>
        <row r="633">
          <cell r="A633" t="str">
            <v>FLR</v>
          </cell>
          <cell r="B633" t="str">
            <v>Year 4</v>
          </cell>
          <cell r="D633">
            <v>19036525000</v>
          </cell>
          <cell r="E633">
            <v>18246209000</v>
          </cell>
          <cell r="F633">
            <v>191073000</v>
          </cell>
          <cell r="G633" t="str">
            <v xml:space="preserve"> $-   </v>
          </cell>
          <cell r="H633" t="str">
            <v xml:space="preserve"> $-   </v>
          </cell>
          <cell r="M633">
            <v>4.1515770341488234E-2</v>
          </cell>
          <cell r="N633">
            <v>3.1478591812318685E-2</v>
          </cell>
        </row>
        <row r="634">
          <cell r="A634" t="str">
            <v>FLS</v>
          </cell>
          <cell r="B634" t="str">
            <v>Year 1</v>
          </cell>
          <cell r="D634">
            <v>4954619000</v>
          </cell>
          <cell r="E634">
            <v>3266524000</v>
          </cell>
          <cell r="F634">
            <v>966829000</v>
          </cell>
          <cell r="G634" t="str">
            <v xml:space="preserve"> $-   </v>
          </cell>
          <cell r="H634" t="str">
            <v xml:space="preserve"> $-   </v>
          </cell>
          <cell r="M634">
            <v>0.34071136448635098</v>
          </cell>
          <cell r="N634">
            <v>0.14557446294054094</v>
          </cell>
        </row>
        <row r="635">
          <cell r="A635" t="str">
            <v>FLS</v>
          </cell>
          <cell r="B635" t="str">
            <v>Year 2</v>
          </cell>
          <cell r="D635">
            <v>4877885000</v>
          </cell>
          <cell r="E635">
            <v>3163268000</v>
          </cell>
          <cell r="F635">
            <v>936900000</v>
          </cell>
          <cell r="G635" t="str">
            <v xml:space="preserve"> $-   </v>
          </cell>
          <cell r="H635" t="str">
            <v xml:space="preserve"> $-   </v>
          </cell>
          <cell r="M635">
            <v>0.35150828689073232</v>
          </cell>
          <cell r="N635">
            <v>0.15943733810862701</v>
          </cell>
        </row>
        <row r="636">
          <cell r="A636" t="str">
            <v>FLS</v>
          </cell>
          <cell r="B636" t="str">
            <v>Year 3</v>
          </cell>
          <cell r="D636">
            <v>4561030000</v>
          </cell>
          <cell r="E636">
            <v>3073712000</v>
          </cell>
          <cell r="F636">
            <v>971611000</v>
          </cell>
          <cell r="G636" t="str">
            <v xml:space="preserve"> $-   </v>
          </cell>
          <cell r="H636" t="str">
            <v xml:space="preserve"> $-   </v>
          </cell>
          <cell r="M636">
            <v>0.32609257119554136</v>
          </cell>
          <cell r="N636">
            <v>0.11306810084564232</v>
          </cell>
        </row>
        <row r="637">
          <cell r="A637" t="str">
            <v>FLS</v>
          </cell>
          <cell r="B637" t="str">
            <v>Year 4</v>
          </cell>
          <cell r="D637">
            <v>3991462000</v>
          </cell>
          <cell r="E637">
            <v>2759908000</v>
          </cell>
          <cell r="F637">
            <v>965322000</v>
          </cell>
          <cell r="G637" t="str">
            <v xml:space="preserve"> $-   </v>
          </cell>
          <cell r="H637" t="str">
            <v xml:space="preserve"> $-   </v>
          </cell>
          <cell r="M637">
            <v>0.30854709377165557</v>
          </cell>
          <cell r="N637">
            <v>6.6700371943914288E-2</v>
          </cell>
        </row>
        <row r="638">
          <cell r="A638" t="str">
            <v>FMC</v>
          </cell>
          <cell r="B638" t="str">
            <v>Year 1</v>
          </cell>
          <cell r="D638">
            <v>3409900000</v>
          </cell>
          <cell r="E638">
            <v>2141600000</v>
          </cell>
          <cell r="F638">
            <v>489700000</v>
          </cell>
          <cell r="G638">
            <v>112000000</v>
          </cell>
          <cell r="H638" t="str">
            <v xml:space="preserve"> $-   </v>
          </cell>
          <cell r="M638">
            <v>0.37194639138977681</v>
          </cell>
          <cell r="N638">
            <v>0.19548960380069796</v>
          </cell>
        </row>
        <row r="639">
          <cell r="A639" t="str">
            <v>FMC</v>
          </cell>
          <cell r="B639" t="str">
            <v>Year 2</v>
          </cell>
          <cell r="D639">
            <v>3130700000</v>
          </cell>
          <cell r="E639">
            <v>1929800000</v>
          </cell>
          <cell r="F639">
            <v>496100000</v>
          </cell>
          <cell r="G639">
            <v>115600000</v>
          </cell>
          <cell r="H639" t="str">
            <v xml:space="preserve"> $-   </v>
          </cell>
          <cell r="M639">
            <v>0.38358833487718402</v>
          </cell>
          <cell r="N639">
            <v>0.18820072188328488</v>
          </cell>
        </row>
        <row r="640">
          <cell r="A640" t="str">
            <v>FMC</v>
          </cell>
          <cell r="B640" t="str">
            <v>Year 3</v>
          </cell>
          <cell r="D640">
            <v>3258700000</v>
          </cell>
          <cell r="E640">
            <v>2047800000</v>
          </cell>
          <cell r="F640">
            <v>589800000</v>
          </cell>
          <cell r="G640">
            <v>126300000</v>
          </cell>
          <cell r="H640" t="str">
            <v xml:space="preserve"> $-   </v>
          </cell>
          <cell r="M640">
            <v>0.37158989781201091</v>
          </cell>
          <cell r="N640">
            <v>0.15183969067419523</v>
          </cell>
        </row>
        <row r="641">
          <cell r="A641" t="str">
            <v>FMC</v>
          </cell>
          <cell r="B641" t="str">
            <v>Year 4</v>
          </cell>
          <cell r="D641">
            <v>3276500000</v>
          </cell>
          <cell r="E641">
            <v>2201100000</v>
          </cell>
          <cell r="F641">
            <v>737900000</v>
          </cell>
          <cell r="G641">
            <v>143700000</v>
          </cell>
          <cell r="H641" t="str">
            <v xml:space="preserve"> $-   </v>
          </cell>
          <cell r="M641">
            <v>0.32821608423622772</v>
          </cell>
          <cell r="N641">
            <v>5.9148481611475658E-2</v>
          </cell>
        </row>
        <row r="642">
          <cell r="A642" t="str">
            <v>FRT</v>
          </cell>
          <cell r="B642" t="str">
            <v>Year 1</v>
          </cell>
          <cell r="D642">
            <v>637413000</v>
          </cell>
          <cell r="E642">
            <v>190454000</v>
          </cell>
          <cell r="F642">
            <v>31970000</v>
          </cell>
          <cell r="G642" t="str">
            <v xml:space="preserve"> $-   </v>
          </cell>
          <cell r="H642">
            <v>160828000</v>
          </cell>
          <cell r="M642">
            <v>0.70120785111066142</v>
          </cell>
          <cell r="N642">
            <v>0.39873833762411498</v>
          </cell>
        </row>
        <row r="643">
          <cell r="A643" t="str">
            <v>FRT</v>
          </cell>
          <cell r="B643" t="str">
            <v>Year 2</v>
          </cell>
          <cell r="D643">
            <v>686090000</v>
          </cell>
          <cell r="E643">
            <v>211923000</v>
          </cell>
          <cell r="F643">
            <v>32316000</v>
          </cell>
          <cell r="G643" t="str">
            <v xml:space="preserve"> $-   </v>
          </cell>
          <cell r="H643">
            <v>170814000</v>
          </cell>
          <cell r="M643">
            <v>0.69111486831173752</v>
          </cell>
          <cell r="N643">
            <v>0.39504583946712529</v>
          </cell>
        </row>
        <row r="644">
          <cell r="A644" t="str">
            <v>FRT</v>
          </cell>
          <cell r="B644" t="str">
            <v>Year 3</v>
          </cell>
          <cell r="D644">
            <v>744012000</v>
          </cell>
          <cell r="E644">
            <v>233417000</v>
          </cell>
          <cell r="F644">
            <v>35645000</v>
          </cell>
          <cell r="G644" t="str">
            <v xml:space="preserve"> $-   </v>
          </cell>
          <cell r="H644">
            <v>174796000</v>
          </cell>
          <cell r="M644">
            <v>0.68627253323871118</v>
          </cell>
          <cell r="N644">
            <v>0.40342628882329856</v>
          </cell>
        </row>
        <row r="645">
          <cell r="A645" t="str">
            <v>FRT</v>
          </cell>
          <cell r="B645" t="str">
            <v>Year 4</v>
          </cell>
          <cell r="D645">
            <v>801591000</v>
          </cell>
          <cell r="E645">
            <v>253612000</v>
          </cell>
          <cell r="F645">
            <v>33399000</v>
          </cell>
          <cell r="G645" t="str">
            <v xml:space="preserve"> $-   </v>
          </cell>
          <cell r="H645">
            <v>193585000</v>
          </cell>
          <cell r="M645">
            <v>0.68361421223541674</v>
          </cell>
          <cell r="N645">
            <v>0.40044736031217915</v>
          </cell>
        </row>
        <row r="646">
          <cell r="A646" t="str">
            <v>FSLR</v>
          </cell>
          <cell r="B646" t="str">
            <v>Year 1</v>
          </cell>
          <cell r="D646">
            <v>3368545000</v>
          </cell>
          <cell r="E646">
            <v>2515796000</v>
          </cell>
          <cell r="F646">
            <v>280928000</v>
          </cell>
          <cell r="G646">
            <v>132460000</v>
          </cell>
          <cell r="H646" t="str">
            <v xml:space="preserve"> $-   </v>
          </cell>
          <cell r="M646">
            <v>0.25315054422606798</v>
          </cell>
          <cell r="N646">
            <v>0.13043049744028951</v>
          </cell>
        </row>
        <row r="647">
          <cell r="A647" t="str">
            <v>FSLR</v>
          </cell>
          <cell r="B647" t="str">
            <v>Year 2</v>
          </cell>
          <cell r="D647">
            <v>3309616000</v>
          </cell>
          <cell r="E647">
            <v>2444984000</v>
          </cell>
          <cell r="F647">
            <v>270261000</v>
          </cell>
          <cell r="G647">
            <v>134300000</v>
          </cell>
          <cell r="H647" t="str">
            <v xml:space="preserve"> $-   </v>
          </cell>
          <cell r="M647">
            <v>0.2612484348637425</v>
          </cell>
          <cell r="N647">
            <v>0.13901038670347254</v>
          </cell>
        </row>
        <row r="648">
          <cell r="A648" t="str">
            <v>FSLR</v>
          </cell>
          <cell r="B648" t="str">
            <v>Year 3</v>
          </cell>
          <cell r="D648">
            <v>3391187000</v>
          </cell>
          <cell r="E648">
            <v>2566246000</v>
          </cell>
          <cell r="F648">
            <v>253827000</v>
          </cell>
          <cell r="G648">
            <v>143969000</v>
          </cell>
          <cell r="H648" t="str">
            <v xml:space="preserve"> $-   </v>
          </cell>
          <cell r="M648">
            <v>0.24326025076175395</v>
          </cell>
          <cell r="N648">
            <v>0.12595737126852632</v>
          </cell>
        </row>
        <row r="649">
          <cell r="A649" t="str">
            <v>FSLR</v>
          </cell>
          <cell r="B649" t="str">
            <v>Year 4</v>
          </cell>
          <cell r="D649">
            <v>3578995000</v>
          </cell>
          <cell r="E649">
            <v>2659728000</v>
          </cell>
          <cell r="F649">
            <v>255192000</v>
          </cell>
          <cell r="G649">
            <v>130593000</v>
          </cell>
          <cell r="H649" t="str">
            <v xml:space="preserve"> $-   </v>
          </cell>
          <cell r="M649">
            <v>0.25685059632662244</v>
          </cell>
          <cell r="N649">
            <v>0.1490591632567243</v>
          </cell>
        </row>
        <row r="650">
          <cell r="A650" t="str">
            <v>FTR</v>
          </cell>
          <cell r="B650" t="str">
            <v>Year 1</v>
          </cell>
          <cell r="D650">
            <v>5011853000</v>
          </cell>
          <cell r="E650" t="str">
            <v xml:space="preserve"> $-   </v>
          </cell>
          <cell r="F650">
            <v>2676141000</v>
          </cell>
          <cell r="G650" t="str">
            <v xml:space="preserve"> $-   </v>
          </cell>
          <cell r="H650">
            <v>1266807000</v>
          </cell>
          <cell r="M650" t="e">
            <v>#VALUE!</v>
          </cell>
          <cell r="N650" t="e">
            <v>#VALUE!</v>
          </cell>
        </row>
        <row r="651">
          <cell r="A651" t="str">
            <v>FTR</v>
          </cell>
          <cell r="B651" t="str">
            <v>Year 2</v>
          </cell>
          <cell r="D651">
            <v>4762000000</v>
          </cell>
          <cell r="E651" t="str">
            <v xml:space="preserve"> $-   </v>
          </cell>
          <cell r="F651">
            <v>2616000000</v>
          </cell>
          <cell r="G651" t="str">
            <v xml:space="preserve"> $-   </v>
          </cell>
          <cell r="H651">
            <v>1170000000</v>
          </cell>
          <cell r="M651" t="e">
            <v>#VALUE!</v>
          </cell>
          <cell r="N651" t="e">
            <v>#VALUE!</v>
          </cell>
        </row>
        <row r="652">
          <cell r="A652" t="str">
            <v>FTR</v>
          </cell>
          <cell r="B652" t="str">
            <v>Year 3</v>
          </cell>
          <cell r="D652">
            <v>4772000000</v>
          </cell>
          <cell r="E652" t="str">
            <v xml:space="preserve"> $-   </v>
          </cell>
          <cell r="F652">
            <v>2671000000</v>
          </cell>
          <cell r="G652" t="str">
            <v xml:space="preserve"> $-   </v>
          </cell>
          <cell r="H652">
            <v>1139000000</v>
          </cell>
          <cell r="M652" t="e">
            <v>#VALUE!</v>
          </cell>
          <cell r="N652" t="e">
            <v>#VALUE!</v>
          </cell>
        </row>
        <row r="653">
          <cell r="A653" t="str">
            <v>FTR</v>
          </cell>
          <cell r="B653" t="str">
            <v>Year 4</v>
          </cell>
          <cell r="D653">
            <v>5576000000</v>
          </cell>
          <cell r="E653" t="str">
            <v xml:space="preserve"> $-   </v>
          </cell>
          <cell r="F653">
            <v>3275000000</v>
          </cell>
          <cell r="G653" t="str">
            <v xml:space="preserve"> $-   </v>
          </cell>
          <cell r="H653">
            <v>1320000000</v>
          </cell>
          <cell r="M653" t="e">
            <v>#VALUE!</v>
          </cell>
          <cell r="N653" t="e">
            <v>#VALUE!</v>
          </cell>
        </row>
        <row r="654">
          <cell r="A654" t="str">
            <v>GD</v>
          </cell>
          <cell r="B654" t="str">
            <v>Year 1</v>
          </cell>
          <cell r="D654">
            <v>30930000000</v>
          </cell>
          <cell r="E654">
            <v>25202000000</v>
          </cell>
          <cell r="F654">
            <v>2039000000</v>
          </cell>
          <cell r="G654" t="str">
            <v xml:space="preserve"> $-   </v>
          </cell>
          <cell r="H654" t="str">
            <v xml:space="preserve"> $-   </v>
          </cell>
          <cell r="M654">
            <v>0.18519236986744259</v>
          </cell>
          <cell r="N654">
            <v>0.11926931781441966</v>
          </cell>
        </row>
        <row r="655">
          <cell r="A655" t="str">
            <v>GD</v>
          </cell>
          <cell r="B655" t="str">
            <v>Year 2</v>
          </cell>
          <cell r="D655">
            <v>30852000000</v>
          </cell>
          <cell r="E655">
            <v>24979000000</v>
          </cell>
          <cell r="F655">
            <v>1984000000</v>
          </cell>
          <cell r="G655" t="str">
            <v xml:space="preserve"> $-   </v>
          </cell>
          <cell r="H655" t="str">
            <v xml:space="preserve"> $-   </v>
          </cell>
          <cell r="M655">
            <v>0.19036043044211071</v>
          </cell>
          <cell r="N655">
            <v>0.12605341631012576</v>
          </cell>
        </row>
        <row r="656">
          <cell r="A656" t="str">
            <v>GD</v>
          </cell>
          <cell r="B656" t="str">
            <v>Year 3</v>
          </cell>
          <cell r="D656">
            <v>31469000000</v>
          </cell>
          <cell r="E656">
            <v>25339000000</v>
          </cell>
          <cell r="F656">
            <v>1952000000</v>
          </cell>
          <cell r="G656" t="str">
            <v xml:space="preserve"> $-   </v>
          </cell>
          <cell r="H656" t="str">
            <v xml:space="preserve"> $-   </v>
          </cell>
          <cell r="M656">
            <v>0.19479487749849056</v>
          </cell>
          <cell r="N656">
            <v>0.13276557882360418</v>
          </cell>
        </row>
        <row r="657">
          <cell r="A657" t="str">
            <v>GD</v>
          </cell>
          <cell r="B657" t="str">
            <v>Year 4</v>
          </cell>
          <cell r="D657">
            <v>31353000000</v>
          </cell>
          <cell r="E657">
            <v>25104000000</v>
          </cell>
          <cell r="F657">
            <v>1940000000</v>
          </cell>
          <cell r="G657" t="str">
            <v xml:space="preserve"> $-   </v>
          </cell>
          <cell r="H657" t="str">
            <v xml:space="preserve"> $-   </v>
          </cell>
          <cell r="M657">
            <v>0.19931107071093679</v>
          </cell>
          <cell r="N657">
            <v>0.13743501419321916</v>
          </cell>
        </row>
        <row r="658">
          <cell r="A658" t="str">
            <v>GGP</v>
          </cell>
          <cell r="B658" t="str">
            <v>Year 1</v>
          </cell>
          <cell r="D658">
            <v>2426301000</v>
          </cell>
          <cell r="E658">
            <v>800336000</v>
          </cell>
          <cell r="F658">
            <v>72163000</v>
          </cell>
          <cell r="G658" t="str">
            <v xml:space="preserve"> $-   </v>
          </cell>
          <cell r="H658">
            <v>768820000</v>
          </cell>
          <cell r="M658">
            <v>0.67014150346556345</v>
          </cell>
          <cell r="N658">
            <v>0.32353034516327528</v>
          </cell>
        </row>
        <row r="659">
          <cell r="A659" t="str">
            <v>GGP</v>
          </cell>
          <cell r="B659" t="str">
            <v>Year 2</v>
          </cell>
          <cell r="D659">
            <v>2486017000</v>
          </cell>
          <cell r="E659">
            <v>815095000</v>
          </cell>
          <cell r="F659">
            <v>76864000</v>
          </cell>
          <cell r="G659" t="str">
            <v xml:space="preserve"> $-   </v>
          </cell>
          <cell r="H659">
            <v>749722000</v>
          </cell>
          <cell r="M659">
            <v>0.67212814715265423</v>
          </cell>
          <cell r="N659">
            <v>0.33963404111878559</v>
          </cell>
        </row>
        <row r="660">
          <cell r="A660" t="str">
            <v>GGP</v>
          </cell>
          <cell r="B660" t="str">
            <v>Year 3</v>
          </cell>
          <cell r="D660">
            <v>2535559000</v>
          </cell>
          <cell r="E660">
            <v>783602000</v>
          </cell>
          <cell r="F660">
            <v>88705000</v>
          </cell>
          <cell r="G660" t="str">
            <v xml:space="preserve"> $-   </v>
          </cell>
          <cell r="H660">
            <v>708406000</v>
          </cell>
          <cell r="M660">
            <v>0.69095493340916148</v>
          </cell>
          <cell r="N660">
            <v>0.37658204758792835</v>
          </cell>
        </row>
        <row r="661">
          <cell r="A661" t="str">
            <v>GGP</v>
          </cell>
          <cell r="B661" t="str">
            <v>Year 4</v>
          </cell>
          <cell r="D661">
            <v>2403906000</v>
          </cell>
          <cell r="E661">
            <v>747276000</v>
          </cell>
          <cell r="F661">
            <v>72363000</v>
          </cell>
          <cell r="G661" t="str">
            <v xml:space="preserve"> $-   </v>
          </cell>
          <cell r="H661">
            <v>643689000</v>
          </cell>
          <cell r="M661">
            <v>0.68914092314757736</v>
          </cell>
          <cell r="N661">
            <v>0.3912707069244804</v>
          </cell>
        </row>
        <row r="662">
          <cell r="A662" t="str">
            <v>GILD</v>
          </cell>
          <cell r="B662" t="str">
            <v>Year 1</v>
          </cell>
          <cell r="D662">
            <v>9702000000</v>
          </cell>
          <cell r="E662">
            <v>2471000000</v>
          </cell>
          <cell r="F662">
            <v>1461000000</v>
          </cell>
          <cell r="G662">
            <v>1760000000</v>
          </cell>
          <cell r="H662" t="str">
            <v xml:space="preserve"> $-   </v>
          </cell>
          <cell r="M662">
            <v>0.74531024531024537</v>
          </cell>
          <cell r="N662">
            <v>0.41331684188827045</v>
          </cell>
        </row>
        <row r="663">
          <cell r="A663" t="str">
            <v>GILD</v>
          </cell>
          <cell r="B663" t="str">
            <v>Year 2</v>
          </cell>
          <cell r="D663">
            <v>11202000000</v>
          </cell>
          <cell r="E663">
            <v>2859000000</v>
          </cell>
          <cell r="F663">
            <v>1699000000</v>
          </cell>
          <cell r="G663">
            <v>2120000000</v>
          </cell>
          <cell r="H663" t="str">
            <v xml:space="preserve"> $-   </v>
          </cell>
          <cell r="M663">
            <v>0.7447777182645956</v>
          </cell>
          <cell r="N663">
            <v>0.40385645420460631</v>
          </cell>
        </row>
        <row r="664">
          <cell r="A664" t="str">
            <v>GILD</v>
          </cell>
          <cell r="B664" t="str">
            <v>Year 3</v>
          </cell>
          <cell r="D664">
            <v>24890000000</v>
          </cell>
          <cell r="E664">
            <v>3788000000</v>
          </cell>
          <cell r="F664">
            <v>2983000000</v>
          </cell>
          <cell r="G664">
            <v>2854000000</v>
          </cell>
          <cell r="H664" t="str">
            <v xml:space="preserve"> $-   </v>
          </cell>
          <cell r="M664">
            <v>0.84781036560867817</v>
          </cell>
          <cell r="N664">
            <v>0.6132985134592206</v>
          </cell>
        </row>
        <row r="665">
          <cell r="A665" t="str">
            <v>GILD</v>
          </cell>
          <cell r="B665" t="str">
            <v>Year 4</v>
          </cell>
          <cell r="D665">
            <v>32639000000</v>
          </cell>
          <cell r="E665">
            <v>4006000000</v>
          </cell>
          <cell r="F665">
            <v>3426000000</v>
          </cell>
          <cell r="G665">
            <v>3014000000</v>
          </cell>
          <cell r="H665" t="str">
            <v xml:space="preserve"> $-   </v>
          </cell>
          <cell r="M665">
            <v>0.87726339655013941</v>
          </cell>
          <cell r="N665">
            <v>0.67995342994577035</v>
          </cell>
        </row>
        <row r="666">
          <cell r="A666" t="str">
            <v>GIS</v>
          </cell>
          <cell r="B666" t="str">
            <v>Year 1</v>
          </cell>
          <cell r="D666">
            <v>17774100000</v>
          </cell>
          <cell r="E666">
            <v>11350200000</v>
          </cell>
          <cell r="F666">
            <v>3552300000</v>
          </cell>
          <cell r="G666" t="str">
            <v xml:space="preserve"> $-   </v>
          </cell>
          <cell r="H666" t="str">
            <v xml:space="preserve"> $-   </v>
          </cell>
          <cell r="M666">
            <v>0.36141914358532923</v>
          </cell>
          <cell r="N666">
            <v>0.16156092291592825</v>
          </cell>
        </row>
        <row r="667">
          <cell r="A667" t="str">
            <v>GIS</v>
          </cell>
          <cell r="B667" t="str">
            <v>Year 2</v>
          </cell>
          <cell r="D667">
            <v>17909600000</v>
          </cell>
          <cell r="E667">
            <v>11539800000</v>
          </cell>
          <cell r="F667">
            <v>3474300000</v>
          </cell>
          <cell r="G667" t="str">
            <v xml:space="preserve"> $-   </v>
          </cell>
          <cell r="H667" t="str">
            <v xml:space="preserve"> $-   </v>
          </cell>
          <cell r="M667">
            <v>0.35566400142940102</v>
          </cell>
          <cell r="N667">
            <v>0.16167306919194174</v>
          </cell>
        </row>
        <row r="668">
          <cell r="A668" t="str">
            <v>GIS</v>
          </cell>
          <cell r="B668" t="str">
            <v>Year 3</v>
          </cell>
          <cell r="D668">
            <v>17630300000</v>
          </cell>
          <cell r="E668">
            <v>11681100000</v>
          </cell>
          <cell r="F668">
            <v>3328000000</v>
          </cell>
          <cell r="G668" t="str">
            <v xml:space="preserve"> $-   </v>
          </cell>
          <cell r="H668" t="str">
            <v xml:space="preserve"> $-   </v>
          </cell>
          <cell r="M668">
            <v>0.33744179055376256</v>
          </cell>
          <cell r="N668">
            <v>0.14867585917426249</v>
          </cell>
        </row>
        <row r="669">
          <cell r="A669" t="str">
            <v>GIS</v>
          </cell>
          <cell r="B669" t="str">
            <v>Year 4</v>
          </cell>
          <cell r="D669">
            <v>16563100000</v>
          </cell>
          <cell r="E669">
            <v>10733600000</v>
          </cell>
          <cell r="F669">
            <v>3118900000</v>
          </cell>
          <cell r="G669" t="str">
            <v xml:space="preserve"> $-   </v>
          </cell>
          <cell r="H669" t="str">
            <v xml:space="preserve"> $-   </v>
          </cell>
          <cell r="M669">
            <v>0.35195706117816106</v>
          </cell>
          <cell r="N669">
            <v>0.16365293936521544</v>
          </cell>
        </row>
        <row r="670">
          <cell r="A670" t="str">
            <v>GLW</v>
          </cell>
          <cell r="B670" t="str">
            <v>Year 1</v>
          </cell>
          <cell r="D670">
            <v>7819000000</v>
          </cell>
          <cell r="E670">
            <v>4495000000</v>
          </cell>
          <cell r="F670">
            <v>1126000000</v>
          </cell>
          <cell r="G670">
            <v>710000000</v>
          </cell>
          <cell r="H670">
            <v>31000000</v>
          </cell>
          <cell r="M670">
            <v>0.42511830157309116</v>
          </cell>
          <cell r="N670">
            <v>0.18634096431768768</v>
          </cell>
        </row>
        <row r="671">
          <cell r="A671" t="str">
            <v>GLW</v>
          </cell>
          <cell r="B671" t="str">
            <v>Year 2</v>
          </cell>
          <cell r="D671">
            <v>9715000000</v>
          </cell>
          <cell r="E671">
            <v>5663000000</v>
          </cell>
          <cell r="F671">
            <v>1202000000</v>
          </cell>
          <cell r="G671">
            <v>815000000</v>
          </cell>
          <cell r="H671">
            <v>33000000</v>
          </cell>
          <cell r="M671">
            <v>0.41708697889861035</v>
          </cell>
          <cell r="N671">
            <v>0.20607308286155429</v>
          </cell>
        </row>
        <row r="672">
          <cell r="A672" t="str">
            <v>GLW</v>
          </cell>
          <cell r="B672" t="str">
            <v>Year 3</v>
          </cell>
          <cell r="D672">
            <v>9111000000</v>
          </cell>
          <cell r="E672">
            <v>5458000000</v>
          </cell>
          <cell r="F672">
            <v>1508000000</v>
          </cell>
          <cell r="G672">
            <v>769000000</v>
          </cell>
          <cell r="H672">
            <v>54000000</v>
          </cell>
          <cell r="M672">
            <v>0.40094391395017015</v>
          </cell>
          <cell r="N672">
            <v>0.14509933047963999</v>
          </cell>
        </row>
        <row r="673">
          <cell r="A673" t="str">
            <v>GLW</v>
          </cell>
          <cell r="B673" t="str">
            <v>Year 4</v>
          </cell>
          <cell r="D673">
            <v>9390000000</v>
          </cell>
          <cell r="E673">
            <v>5644000000</v>
          </cell>
          <cell r="F673">
            <v>1472000000</v>
          </cell>
          <cell r="G673">
            <v>742000000</v>
          </cell>
          <cell r="H673">
            <v>64000000</v>
          </cell>
          <cell r="M673">
            <v>0.39893503727369539</v>
          </cell>
          <cell r="N673">
            <v>0.15633652822151226</v>
          </cell>
        </row>
        <row r="674">
          <cell r="A674" t="str">
            <v>GM</v>
          </cell>
          <cell r="B674" t="str">
            <v>Year 1</v>
          </cell>
          <cell r="D674">
            <v>155427000000</v>
          </cell>
          <cell r="E674">
            <v>137373000000</v>
          </cell>
          <cell r="F674">
            <v>12382000000</v>
          </cell>
          <cell r="G674" t="str">
            <v xml:space="preserve"> $-   </v>
          </cell>
          <cell r="H674" t="str">
            <v xml:space="preserve"> $-   </v>
          </cell>
          <cell r="M674">
            <v>0.11615742438572452</v>
          </cell>
          <cell r="N674">
            <v>3.6493016013948672E-2</v>
          </cell>
        </row>
        <row r="675">
          <cell r="A675" t="str">
            <v>GM</v>
          </cell>
          <cell r="B675" t="str">
            <v>Year 2</v>
          </cell>
          <cell r="D675">
            <v>155929000000</v>
          </cell>
          <cell r="E675">
            <v>142121000000</v>
          </cell>
          <cell r="F675">
            <v>12158000000</v>
          </cell>
          <cell r="G675" t="str">
            <v xml:space="preserve"> $-   </v>
          </cell>
          <cell r="H675" t="str">
            <v xml:space="preserve"> $-   </v>
          </cell>
          <cell r="M675">
            <v>8.8553123536994405E-2</v>
          </cell>
          <cell r="N675">
            <v>1.0581739124858108E-2</v>
          </cell>
        </row>
        <row r="676">
          <cell r="A676" t="str">
            <v>GM</v>
          </cell>
          <cell r="B676" t="str">
            <v>Year 3</v>
          </cell>
          <cell r="D676">
            <v>152356000000</v>
          </cell>
          <cell r="E676">
            <v>134054000000</v>
          </cell>
          <cell r="F676">
            <v>13405000000</v>
          </cell>
          <cell r="G676" t="str">
            <v xml:space="preserve"> $-   </v>
          </cell>
          <cell r="H676" t="str">
            <v xml:space="preserve"> $-   </v>
          </cell>
          <cell r="M676">
            <v>0.12012654572186199</v>
          </cell>
          <cell r="N676">
            <v>3.2141825723962299E-2</v>
          </cell>
        </row>
        <row r="677">
          <cell r="A677" t="str">
            <v>GM</v>
          </cell>
          <cell r="B677" t="str">
            <v>Year 4</v>
          </cell>
          <cell r="D677">
            <v>166380000000</v>
          </cell>
          <cell r="E677">
            <v>145125000000</v>
          </cell>
          <cell r="F677">
            <v>11710000000</v>
          </cell>
          <cell r="G677" t="str">
            <v xml:space="preserve"> $-   </v>
          </cell>
          <cell r="H677" t="str">
            <v xml:space="preserve"> $-   </v>
          </cell>
          <cell r="M677">
            <v>0.12774972953479991</v>
          </cell>
          <cell r="N677">
            <v>5.7368674119485513E-2</v>
          </cell>
        </row>
        <row r="678">
          <cell r="A678" t="str">
            <v>GPC</v>
          </cell>
          <cell r="B678" t="str">
            <v>Year 1</v>
          </cell>
          <cell r="D678">
            <v>13013868000</v>
          </cell>
          <cell r="E678">
            <v>9235777000</v>
          </cell>
          <cell r="F678">
            <v>2656530000</v>
          </cell>
          <cell r="G678" t="str">
            <v xml:space="preserve"> $-   </v>
          </cell>
          <cell r="H678">
            <v>98383000</v>
          </cell>
          <cell r="M678">
            <v>0.29031268797255361</v>
          </cell>
          <cell r="N678">
            <v>7.8622128332637153E-2</v>
          </cell>
        </row>
        <row r="679">
          <cell r="A679" t="str">
            <v>GPC</v>
          </cell>
          <cell r="B679" t="str">
            <v>Year 2</v>
          </cell>
          <cell r="D679">
            <v>14077843000</v>
          </cell>
          <cell r="E679">
            <v>9857923000</v>
          </cell>
          <cell r="F679">
            <v>3028028000</v>
          </cell>
          <cell r="G679" t="str">
            <v xml:space="preserve"> $-   </v>
          </cell>
          <cell r="H679">
            <v>133957000</v>
          </cell>
          <cell r="M679">
            <v>0.29975614872249956</v>
          </cell>
          <cell r="N679">
            <v>7.5148941496222116E-2</v>
          </cell>
        </row>
        <row r="680">
          <cell r="A680" t="str">
            <v>GPC</v>
          </cell>
          <cell r="B680" t="str">
            <v>Year 3</v>
          </cell>
          <cell r="D680">
            <v>15341647000</v>
          </cell>
          <cell r="E680">
            <v>10747886000</v>
          </cell>
          <cell r="F680">
            <v>3314030000</v>
          </cell>
          <cell r="G680" t="str">
            <v xml:space="preserve"> $-   </v>
          </cell>
          <cell r="H680">
            <v>148313000</v>
          </cell>
          <cell r="M680">
            <v>0.29943075864019031</v>
          </cell>
          <cell r="N680">
            <v>7.3748144511472588E-2</v>
          </cell>
        </row>
        <row r="681">
          <cell r="A681" t="str">
            <v>GPC</v>
          </cell>
          <cell r="B681" t="str">
            <v>Year 4</v>
          </cell>
          <cell r="D681">
            <v>15280044000</v>
          </cell>
          <cell r="E681">
            <v>10724192000</v>
          </cell>
          <cell r="F681">
            <v>3277390000</v>
          </cell>
          <cell r="G681" t="str">
            <v xml:space="preserve"> $-   </v>
          </cell>
          <cell r="H681">
            <v>141675000</v>
          </cell>
          <cell r="M681">
            <v>0.29815699483587876</v>
          </cell>
          <cell r="N681">
            <v>7.4396840742081638E-2</v>
          </cell>
        </row>
        <row r="682">
          <cell r="A682" t="str">
            <v>GPN</v>
          </cell>
          <cell r="B682" t="str">
            <v>Year 1</v>
          </cell>
          <cell r="D682">
            <v>2375923000</v>
          </cell>
          <cell r="E682">
            <v>862075000</v>
          </cell>
          <cell r="F682">
            <v>1156635000</v>
          </cell>
          <cell r="G682" t="str">
            <v xml:space="preserve"> $-   </v>
          </cell>
          <cell r="H682" t="str">
            <v xml:space="preserve"> $-   </v>
          </cell>
          <cell r="M682">
            <v>0.63716206291197142</v>
          </cell>
          <cell r="N682">
            <v>0.15034704407508157</v>
          </cell>
        </row>
        <row r="683">
          <cell r="A683" t="str">
            <v>GPN</v>
          </cell>
          <cell r="B683" t="str">
            <v>Year 2</v>
          </cell>
          <cell r="D683">
            <v>2554236000</v>
          </cell>
          <cell r="E683">
            <v>952225000</v>
          </cell>
          <cell r="F683">
            <v>1196512000</v>
          </cell>
          <cell r="G683" t="str">
            <v xml:space="preserve"> $-   </v>
          </cell>
          <cell r="H683" t="str">
            <v xml:space="preserve"> $-   </v>
          </cell>
          <cell r="M683">
            <v>0.62719772174536725</v>
          </cell>
          <cell r="N683">
            <v>0.15875549479374654</v>
          </cell>
        </row>
        <row r="684">
          <cell r="A684" t="str">
            <v>GPN</v>
          </cell>
          <cell r="B684" t="str">
            <v>Year 3</v>
          </cell>
          <cell r="D684">
            <v>2773718000</v>
          </cell>
          <cell r="E684">
            <v>1022107000</v>
          </cell>
          <cell r="F684">
            <v>1295014000</v>
          </cell>
          <cell r="G684" t="str">
            <v xml:space="preserve"> $-   </v>
          </cell>
          <cell r="H684" t="str">
            <v xml:space="preserve"> $-   </v>
          </cell>
          <cell r="M684">
            <v>0.63150291413907256</v>
          </cell>
          <cell r="N684">
            <v>0.1646155088585069</v>
          </cell>
        </row>
        <row r="685">
          <cell r="A685" t="str">
            <v>GPN</v>
          </cell>
          <cell r="B685" t="str">
            <v>Year 4</v>
          </cell>
          <cell r="D685">
            <v>2898150000</v>
          </cell>
          <cell r="E685">
            <v>1147639000</v>
          </cell>
          <cell r="F685">
            <v>1325567000</v>
          </cell>
          <cell r="G685" t="str">
            <v xml:space="preserve"> $-   </v>
          </cell>
          <cell r="H685" t="str">
            <v xml:space="preserve"> $-   </v>
          </cell>
          <cell r="M685">
            <v>0.60400979935476085</v>
          </cell>
          <cell r="N685">
            <v>0.14662595103773096</v>
          </cell>
        </row>
        <row r="686">
          <cell r="A686" t="str">
            <v>GPS</v>
          </cell>
          <cell r="B686" t="str">
            <v>Year 1</v>
          </cell>
          <cell r="D686">
            <v>15651000000</v>
          </cell>
          <cell r="E686">
            <v>9480000000</v>
          </cell>
          <cell r="F686" t="str">
            <v xml:space="preserve"> $-   </v>
          </cell>
          <cell r="G686" t="str">
            <v xml:space="preserve"> $-   </v>
          </cell>
          <cell r="H686" t="str">
            <v xml:space="preserve"> $-   </v>
          </cell>
          <cell r="M686">
            <v>0.3942879049262028</v>
          </cell>
          <cell r="N686">
            <v>0.3942879049262028</v>
          </cell>
        </row>
        <row r="687">
          <cell r="A687" t="str">
            <v>GPS</v>
          </cell>
          <cell r="B687" t="str">
            <v>Year 2</v>
          </cell>
          <cell r="D687">
            <v>16148000000</v>
          </cell>
          <cell r="E687">
            <v>9855000000</v>
          </cell>
          <cell r="F687" t="str">
            <v xml:space="preserve"> $-   </v>
          </cell>
          <cell r="G687" t="str">
            <v xml:space="preserve"> $-   </v>
          </cell>
          <cell r="H687" t="str">
            <v xml:space="preserve"> $-   </v>
          </cell>
          <cell r="M687">
            <v>0.38970770374040131</v>
          </cell>
          <cell r="N687">
            <v>0.38970770374040131</v>
          </cell>
        </row>
        <row r="688">
          <cell r="A688" t="str">
            <v>GPS</v>
          </cell>
          <cell r="B688" t="str">
            <v>Year 3</v>
          </cell>
          <cell r="D688">
            <v>16435000000</v>
          </cell>
          <cell r="E688">
            <v>10146000000</v>
          </cell>
          <cell r="F688" t="str">
            <v xml:space="preserve"> $-   </v>
          </cell>
          <cell r="G688" t="str">
            <v xml:space="preserve"> $-   </v>
          </cell>
          <cell r="H688" t="str">
            <v xml:space="preserve"> $-   </v>
          </cell>
          <cell r="M688">
            <v>0.38265895953757223</v>
          </cell>
          <cell r="N688">
            <v>0.38265895953757223</v>
          </cell>
        </row>
        <row r="689">
          <cell r="A689" t="str">
            <v>GPS</v>
          </cell>
          <cell r="B689" t="str">
            <v>Year 4</v>
          </cell>
          <cell r="D689">
            <v>15797000000</v>
          </cell>
          <cell r="E689">
            <v>10077000000</v>
          </cell>
          <cell r="F689" t="str">
            <v xml:space="preserve"> $-   </v>
          </cell>
          <cell r="G689" t="str">
            <v xml:space="preserve"> $-   </v>
          </cell>
          <cell r="H689" t="str">
            <v xml:space="preserve"> $-   </v>
          </cell>
          <cell r="M689">
            <v>0.36209406849401782</v>
          </cell>
          <cell r="N689">
            <v>0.36209406849401787</v>
          </cell>
        </row>
        <row r="690">
          <cell r="A690" t="str">
            <v>GRMN</v>
          </cell>
          <cell r="B690" t="str">
            <v>Year 1</v>
          </cell>
          <cell r="D690">
            <v>2715675000</v>
          </cell>
          <cell r="E690">
            <v>1277195000</v>
          </cell>
          <cell r="F690">
            <v>508547000</v>
          </cell>
          <cell r="G690">
            <v>325773000</v>
          </cell>
          <cell r="H690" t="str">
            <v xml:space="preserve"> $-   </v>
          </cell>
          <cell r="M690">
            <v>0.52969519548546862</v>
          </cell>
          <cell r="N690">
            <v>0.2224713929317757</v>
          </cell>
        </row>
        <row r="691">
          <cell r="A691" t="str">
            <v>GRMN</v>
          </cell>
          <cell r="B691" t="str">
            <v>Year 2</v>
          </cell>
          <cell r="D691">
            <v>2631851000</v>
          </cell>
          <cell r="E691">
            <v>1224551000</v>
          </cell>
          <cell r="F691">
            <v>468345000</v>
          </cell>
          <cell r="G691">
            <v>364923000</v>
          </cell>
          <cell r="H691" t="str">
            <v xml:space="preserve"> $-   </v>
          </cell>
          <cell r="M691">
            <v>0.53471872077864591</v>
          </cell>
          <cell r="N691">
            <v>0.21810961182832919</v>
          </cell>
        </row>
        <row r="692">
          <cell r="A692" t="str">
            <v>GRMN</v>
          </cell>
          <cell r="B692" t="str">
            <v>Year 3</v>
          </cell>
          <cell r="D692">
            <v>2870658000</v>
          </cell>
          <cell r="E692">
            <v>1266246000</v>
          </cell>
          <cell r="F692">
            <v>518665000</v>
          </cell>
          <cell r="G692">
            <v>395121000</v>
          </cell>
          <cell r="H692" t="str">
            <v xml:space="preserve"> $-   </v>
          </cell>
          <cell r="M692">
            <v>0.55890043328045347</v>
          </cell>
          <cell r="N692">
            <v>0.24058107932049028</v>
          </cell>
        </row>
        <row r="693">
          <cell r="A693" t="str">
            <v>GRMN</v>
          </cell>
          <cell r="B693" t="str">
            <v>Year 4</v>
          </cell>
          <cell r="D693">
            <v>2820270000</v>
          </cell>
          <cell r="E693">
            <v>1281566000</v>
          </cell>
          <cell r="F693">
            <v>562080000</v>
          </cell>
          <cell r="G693">
            <v>427043000</v>
          </cell>
          <cell r="H693" t="str">
            <v xml:space="preserve"> $-   </v>
          </cell>
          <cell r="M693">
            <v>0.54558747921298312</v>
          </cell>
          <cell r="N693">
            <v>0.19486822183691632</v>
          </cell>
        </row>
        <row r="694">
          <cell r="A694" t="str">
            <v>GT</v>
          </cell>
          <cell r="B694" t="str">
            <v>Year 1</v>
          </cell>
          <cell r="D694">
            <v>19540000000</v>
          </cell>
          <cell r="E694">
            <v>15422000000</v>
          </cell>
          <cell r="F694">
            <v>2816000000</v>
          </cell>
          <cell r="G694" t="str">
            <v xml:space="preserve"> $-   </v>
          </cell>
          <cell r="H694" t="str">
            <v xml:space="preserve"> $-   </v>
          </cell>
          <cell r="M694">
            <v>0.21074718526100311</v>
          </cell>
          <cell r="N694">
            <v>6.6632548618219031E-2</v>
          </cell>
        </row>
        <row r="695">
          <cell r="A695" t="str">
            <v>GT</v>
          </cell>
          <cell r="B695" t="str">
            <v>Year 2</v>
          </cell>
          <cell r="D695">
            <v>18138000000</v>
          </cell>
          <cell r="E695">
            <v>13906000000</v>
          </cell>
          <cell r="F695">
            <v>2815000000</v>
          </cell>
          <cell r="G695" t="str">
            <v xml:space="preserve"> $-   </v>
          </cell>
          <cell r="H695" t="str">
            <v xml:space="preserve"> $-   </v>
          </cell>
          <cell r="M695">
            <v>0.23332230675928989</v>
          </cell>
          <cell r="N695">
            <v>7.8123277097805713E-2</v>
          </cell>
        </row>
        <row r="696">
          <cell r="A696" t="str">
            <v>GT</v>
          </cell>
          <cell r="B696" t="str">
            <v>Year 3</v>
          </cell>
          <cell r="D696">
            <v>16443000000</v>
          </cell>
          <cell r="E696">
            <v>12164000000</v>
          </cell>
          <cell r="F696">
            <v>2728000000</v>
          </cell>
          <cell r="G696" t="str">
            <v xml:space="preserve"> $-   </v>
          </cell>
          <cell r="H696" t="str">
            <v xml:space="preserve"> $-   </v>
          </cell>
          <cell r="M696">
            <v>0.26023231770358202</v>
          </cell>
          <cell r="N696">
            <v>9.4325852946542596E-2</v>
          </cell>
        </row>
        <row r="697">
          <cell r="A697" t="str">
            <v>GT</v>
          </cell>
          <cell r="B697" t="str">
            <v>Year 4</v>
          </cell>
          <cell r="D697">
            <v>15158000000</v>
          </cell>
          <cell r="E697">
            <v>10972000000</v>
          </cell>
          <cell r="F697">
            <v>2617000000</v>
          </cell>
          <cell r="G697" t="str">
            <v xml:space="preserve"> $-   </v>
          </cell>
          <cell r="H697" t="str">
            <v xml:space="preserve"> $-   </v>
          </cell>
          <cell r="M697">
            <v>0.27615780445969129</v>
          </cell>
          <cell r="N697">
            <v>0.10350969784932049</v>
          </cell>
        </row>
        <row r="698">
          <cell r="A698" t="str">
            <v>GWW</v>
          </cell>
          <cell r="B698" t="str">
            <v>Year 1</v>
          </cell>
          <cell r="D698">
            <v>8950045000</v>
          </cell>
          <cell r="E698">
            <v>5033885000</v>
          </cell>
          <cell r="F698">
            <v>2785035000</v>
          </cell>
          <cell r="G698" t="str">
            <v xml:space="preserve"> $-   </v>
          </cell>
          <cell r="H698" t="str">
            <v xml:space="preserve"> $-   </v>
          </cell>
          <cell r="M698">
            <v>0.43755757652615157</v>
          </cell>
          <cell r="N698">
            <v>0.12638204612379045</v>
          </cell>
        </row>
        <row r="699">
          <cell r="A699" t="str">
            <v>GWW</v>
          </cell>
          <cell r="B699" t="str">
            <v>Year 2</v>
          </cell>
          <cell r="D699">
            <v>9437758000</v>
          </cell>
          <cell r="E699">
            <v>5301275000</v>
          </cell>
          <cell r="F699">
            <v>2839629000</v>
          </cell>
          <cell r="G699" t="str">
            <v xml:space="preserve"> $-   </v>
          </cell>
          <cell r="H699" t="str">
            <v xml:space="preserve"> $-   </v>
          </cell>
          <cell r="M699">
            <v>0.43829085255205735</v>
          </cell>
          <cell r="N699">
            <v>0.13741123686367038</v>
          </cell>
        </row>
        <row r="700">
          <cell r="A700" t="str">
            <v>GWW</v>
          </cell>
          <cell r="B700" t="str">
            <v>Year 3</v>
          </cell>
          <cell r="D700">
            <v>9964953000</v>
          </cell>
          <cell r="E700">
            <v>5650711000</v>
          </cell>
          <cell r="F700">
            <v>2967125000</v>
          </cell>
          <cell r="G700" t="str">
            <v xml:space="preserve"> $-   </v>
          </cell>
          <cell r="H700" t="str">
            <v xml:space="preserve"> $-   </v>
          </cell>
          <cell r="M700">
            <v>0.43294153018082471</v>
          </cell>
          <cell r="N700">
            <v>0.13518548456776464</v>
          </cell>
        </row>
        <row r="701">
          <cell r="A701" t="str">
            <v>GWW</v>
          </cell>
          <cell r="B701" t="str">
            <v>Year 4</v>
          </cell>
          <cell r="D701">
            <v>9973384000</v>
          </cell>
          <cell r="E701">
            <v>5741956000</v>
          </cell>
          <cell r="F701">
            <v>2931108000</v>
          </cell>
          <cell r="G701" t="str">
            <v xml:space="preserve"> $-   </v>
          </cell>
          <cell r="H701" t="str">
            <v xml:space="preserve"> $-   </v>
          </cell>
          <cell r="M701">
            <v>0.42427204246823347</v>
          </cell>
          <cell r="N701">
            <v>0.13037901679109118</v>
          </cell>
        </row>
        <row r="702">
          <cell r="A702" t="str">
            <v>HAL</v>
          </cell>
          <cell r="B702" t="str">
            <v>Year 1</v>
          </cell>
          <cell r="D702">
            <v>29402000000</v>
          </cell>
          <cell r="E702">
            <v>24931000000</v>
          </cell>
          <cell r="F702">
            <v>1333000000</v>
          </cell>
          <cell r="G702" t="str">
            <v xml:space="preserve"> $-   </v>
          </cell>
          <cell r="H702" t="str">
            <v xml:space="preserve"> $-   </v>
          </cell>
          <cell r="M702">
            <v>0.15206448540915585</v>
          </cell>
          <cell r="N702">
            <v>0.10672743350792463</v>
          </cell>
        </row>
        <row r="703">
          <cell r="A703" t="str">
            <v>HAL</v>
          </cell>
          <cell r="B703" t="str">
            <v>Year 2</v>
          </cell>
          <cell r="D703">
            <v>32870000000</v>
          </cell>
          <cell r="E703">
            <v>27334000000</v>
          </cell>
          <cell r="F703">
            <v>293000000</v>
          </cell>
          <cell r="G703" t="str">
            <v xml:space="preserve"> $-   </v>
          </cell>
          <cell r="H703" t="str">
            <v xml:space="preserve"> $-   </v>
          </cell>
          <cell r="M703">
            <v>0.16842105263157892</v>
          </cell>
          <cell r="N703">
            <v>0.15950714937633101</v>
          </cell>
        </row>
        <row r="704">
          <cell r="A704" t="str">
            <v>HAL</v>
          </cell>
          <cell r="B704" t="str">
            <v>Year 3</v>
          </cell>
          <cell r="D704">
            <v>23633000000</v>
          </cell>
          <cell r="E704">
            <v>21113000000</v>
          </cell>
          <cell r="F704">
            <v>200000000</v>
          </cell>
          <cell r="G704" t="str">
            <v xml:space="preserve"> $-   </v>
          </cell>
          <cell r="H704" t="str">
            <v xml:space="preserve"> $-   </v>
          </cell>
          <cell r="M704">
            <v>0.10663055896416029</v>
          </cell>
          <cell r="N704">
            <v>9.8167816189226931E-2</v>
          </cell>
        </row>
        <row r="705">
          <cell r="A705" t="str">
            <v>HAL</v>
          </cell>
          <cell r="B705" t="str">
            <v>Year 4</v>
          </cell>
          <cell r="D705">
            <v>15887000000</v>
          </cell>
          <cell r="E705">
            <v>15023000000</v>
          </cell>
          <cell r="F705">
            <v>228000000</v>
          </cell>
          <cell r="G705" t="str">
            <v xml:space="preserve"> $-   </v>
          </cell>
          <cell r="H705" t="str">
            <v xml:space="preserve"> $-   </v>
          </cell>
          <cell r="M705">
            <v>5.4384087618807864E-2</v>
          </cell>
          <cell r="N705">
            <v>4.0032731163844655E-2</v>
          </cell>
        </row>
        <row r="706">
          <cell r="A706" t="str">
            <v>HAR</v>
          </cell>
          <cell r="B706" t="str">
            <v>Year 1</v>
          </cell>
          <cell r="D706">
            <v>4297842000</v>
          </cell>
          <cell r="E706">
            <v>3193722000</v>
          </cell>
          <cell r="F706">
            <v>902869000</v>
          </cell>
          <cell r="G706" t="str">
            <v xml:space="preserve"> $-   </v>
          </cell>
          <cell r="H706" t="str">
            <v xml:space="preserve"> $-   </v>
          </cell>
          <cell r="M706">
            <v>0.25690102148938931</v>
          </cell>
          <cell r="N706">
            <v>4.682605828692632E-2</v>
          </cell>
        </row>
        <row r="707">
          <cell r="A707" t="str">
            <v>HAR</v>
          </cell>
          <cell r="B707" t="str">
            <v>Year 2</v>
          </cell>
          <cell r="D707">
            <v>5348483000</v>
          </cell>
          <cell r="E707">
            <v>3891816000</v>
          </cell>
          <cell r="F707">
            <v>1126940000</v>
          </cell>
          <cell r="G707" t="str">
            <v xml:space="preserve"> $-   </v>
          </cell>
          <cell r="H707" t="str">
            <v xml:space="preserve"> $-   </v>
          </cell>
          <cell r="M707">
            <v>0.27235143123760508</v>
          </cell>
          <cell r="N707">
            <v>6.1648695527311205E-2</v>
          </cell>
        </row>
        <row r="708">
          <cell r="A708" t="str">
            <v>HAR</v>
          </cell>
          <cell r="B708" t="str">
            <v>Year 3</v>
          </cell>
          <cell r="D708">
            <v>6155297000</v>
          </cell>
          <cell r="E708">
            <v>4338193000</v>
          </cell>
          <cell r="F708">
            <v>1347510000</v>
          </cell>
          <cell r="G708" t="str">
            <v xml:space="preserve"> $-   </v>
          </cell>
          <cell r="H708" t="str">
            <v xml:space="preserve"> $-   </v>
          </cell>
          <cell r="M708">
            <v>0.29520980059938617</v>
          </cell>
          <cell r="N708">
            <v>7.6291038434051189E-2</v>
          </cell>
        </row>
        <row r="709">
          <cell r="A709" t="str">
            <v>HAR</v>
          </cell>
          <cell r="B709" t="str">
            <v>Year 4</v>
          </cell>
          <cell r="D709">
            <v>6911676000</v>
          </cell>
          <cell r="E709">
            <v>4818585000</v>
          </cell>
          <cell r="F709">
            <v>1513064000</v>
          </cell>
          <cell r="G709" t="str">
            <v xml:space="preserve"> $-   </v>
          </cell>
          <cell r="H709" t="str">
            <v xml:space="preserve"> $-   </v>
          </cell>
          <cell r="M709">
            <v>0.3028340738194325</v>
          </cell>
          <cell r="N709">
            <v>8.3919877031272877E-2</v>
          </cell>
        </row>
        <row r="710">
          <cell r="A710" t="str">
            <v>HAS</v>
          </cell>
          <cell r="B710" t="str">
            <v>Year 1</v>
          </cell>
          <cell r="D710">
            <v>4088983000</v>
          </cell>
          <cell r="E710">
            <v>1671980000</v>
          </cell>
          <cell r="F710">
            <v>1269586000</v>
          </cell>
          <cell r="G710">
            <v>201197000</v>
          </cell>
          <cell r="H710">
            <v>92369000</v>
          </cell>
          <cell r="M710">
            <v>0.59110125916395351</v>
          </cell>
          <cell r="N710">
            <v>0.20881744922881801</v>
          </cell>
        </row>
        <row r="711">
          <cell r="A711" t="str">
            <v>HAS</v>
          </cell>
          <cell r="B711" t="str">
            <v>Year 2</v>
          </cell>
          <cell r="D711">
            <v>4082157000</v>
          </cell>
          <cell r="E711">
            <v>1672901000</v>
          </cell>
          <cell r="F711">
            <v>1269777000</v>
          </cell>
          <cell r="G711">
            <v>207591000</v>
          </cell>
          <cell r="H711">
            <v>125876000</v>
          </cell>
          <cell r="M711">
            <v>0.59019190099743835</v>
          </cell>
          <cell r="N711">
            <v>0.19744757489729081</v>
          </cell>
        </row>
        <row r="712">
          <cell r="A712" t="str">
            <v>HAS</v>
          </cell>
          <cell r="B712" t="str">
            <v>Year 3</v>
          </cell>
          <cell r="D712">
            <v>4277207000</v>
          </cell>
          <cell r="E712">
            <v>1698372000</v>
          </cell>
          <cell r="F712">
            <v>1315793000</v>
          </cell>
          <cell r="G712">
            <v>222556000</v>
          </cell>
          <cell r="H712">
            <v>99794000</v>
          </cell>
          <cell r="M712">
            <v>0.60292499287502332</v>
          </cell>
          <cell r="N712">
            <v>0.21993137110268454</v>
          </cell>
        </row>
        <row r="713">
          <cell r="A713" t="str">
            <v>HAS</v>
          </cell>
          <cell r="B713" t="str">
            <v>Year 4</v>
          </cell>
          <cell r="D713">
            <v>4447509000</v>
          </cell>
          <cell r="E713">
            <v>1677033000</v>
          </cell>
          <cell r="F713">
            <v>1370183000</v>
          </cell>
          <cell r="G713">
            <v>242944000</v>
          </cell>
          <cell r="H713">
            <v>86171000</v>
          </cell>
          <cell r="M713">
            <v>0.62292757586325287</v>
          </cell>
          <cell r="N713">
            <v>0.24084897860802529</v>
          </cell>
        </row>
        <row r="714">
          <cell r="A714" t="str">
            <v>HBAN</v>
          </cell>
          <cell r="B714" t="str">
            <v>Year 1</v>
          </cell>
          <cell r="D714">
            <v>3036584000</v>
          </cell>
          <cell r="E714">
            <v>162167000</v>
          </cell>
          <cell r="F714">
            <v>1789327000</v>
          </cell>
          <cell r="G714" t="str">
            <v xml:space="preserve"> $-   </v>
          </cell>
          <cell r="H714">
            <v>193937000</v>
          </cell>
          <cell r="M714">
            <v>0.94659558240443864</v>
          </cell>
          <cell r="N714">
            <v>0.29347220429271842</v>
          </cell>
        </row>
        <row r="715">
          <cell r="A715" t="str">
            <v>HBAN</v>
          </cell>
          <cell r="B715" t="str">
            <v>Year 2</v>
          </cell>
          <cell r="D715">
            <v>2872833000</v>
          </cell>
          <cell r="E715">
            <v>116241000</v>
          </cell>
          <cell r="F715">
            <v>1716639000</v>
          </cell>
          <cell r="G715" t="str">
            <v xml:space="preserve"> $-   </v>
          </cell>
          <cell r="H715">
            <v>131409000</v>
          </cell>
          <cell r="M715">
            <v>0.95953784992027036</v>
          </cell>
          <cell r="N715">
            <v>0.31625367711941488</v>
          </cell>
        </row>
        <row r="716">
          <cell r="A716" t="str">
            <v>HBAN</v>
          </cell>
          <cell r="B716" t="str">
            <v>Year 3</v>
          </cell>
          <cell r="D716">
            <v>2955641000</v>
          </cell>
          <cell r="E716">
            <v>86453000</v>
          </cell>
          <cell r="F716">
            <v>1843069000</v>
          </cell>
          <cell r="G716" t="str">
            <v xml:space="preserve"> $-   </v>
          </cell>
          <cell r="H716">
            <v>120266000</v>
          </cell>
          <cell r="M716">
            <v>0.97074983057820619</v>
          </cell>
          <cell r="N716">
            <v>0.30648275619400328</v>
          </cell>
        </row>
        <row r="717">
          <cell r="A717" t="str">
            <v>HBAN</v>
          </cell>
          <cell r="B717" t="str">
            <v>Year 4</v>
          </cell>
          <cell r="D717">
            <v>3153251000</v>
          </cell>
          <cell r="E717">
            <v>82175000</v>
          </cell>
          <cell r="F717">
            <v>1948041000</v>
          </cell>
          <cell r="G717" t="str">
            <v xml:space="preserve"> $-   </v>
          </cell>
          <cell r="H717">
            <v>127821000</v>
          </cell>
          <cell r="M717">
            <v>0.9739395944059005</v>
          </cell>
          <cell r="N717">
            <v>0.31561521743749549</v>
          </cell>
        </row>
        <row r="718">
          <cell r="A718" t="str">
            <v>HBI</v>
          </cell>
          <cell r="B718" t="str">
            <v>Year 1</v>
          </cell>
          <cell r="D718">
            <v>4627802000</v>
          </cell>
          <cell r="E718">
            <v>3016109000</v>
          </cell>
          <cell r="F718">
            <v>1096507000</v>
          </cell>
          <cell r="G718" t="str">
            <v xml:space="preserve"> $-   </v>
          </cell>
          <cell r="H718" t="str">
            <v xml:space="preserve"> $-   </v>
          </cell>
          <cell r="M718">
            <v>0.34826317115555072</v>
          </cell>
          <cell r="N718">
            <v>0.11132412320146799</v>
          </cell>
        </row>
        <row r="719">
          <cell r="A719" t="str">
            <v>HBI</v>
          </cell>
          <cell r="B719" t="str">
            <v>Year 2</v>
          </cell>
          <cell r="D719">
            <v>5324746000</v>
          </cell>
          <cell r="E719">
            <v>3420339000</v>
          </cell>
          <cell r="F719">
            <v>1340453000</v>
          </cell>
          <cell r="G719" t="str">
            <v xml:space="preserve"> $-   </v>
          </cell>
          <cell r="H719" t="str">
            <v xml:space="preserve"> $-   </v>
          </cell>
          <cell r="M719">
            <v>0.35765217721183318</v>
          </cell>
          <cell r="N719">
            <v>0.10591190640830567</v>
          </cell>
        </row>
        <row r="720">
          <cell r="A720" t="str">
            <v>HBI</v>
          </cell>
          <cell r="B720" t="str">
            <v>Year 3</v>
          </cell>
          <cell r="D720">
            <v>5731549000</v>
          </cell>
          <cell r="E720">
            <v>3595217000</v>
          </cell>
          <cell r="F720">
            <v>1541214000</v>
          </cell>
          <cell r="G720" t="str">
            <v xml:space="preserve"> $-   </v>
          </cell>
          <cell r="H720" t="str">
            <v xml:space="preserve"> $-   </v>
          </cell>
          <cell r="M720">
            <v>0.37273204852649777</v>
          </cell>
          <cell r="N720">
            <v>0.10383196584378848</v>
          </cell>
        </row>
        <row r="721">
          <cell r="A721" t="str">
            <v>HBI</v>
          </cell>
          <cell r="B721" t="str">
            <v>Year 4</v>
          </cell>
          <cell r="D721">
            <v>6028199000</v>
          </cell>
          <cell r="E721">
            <v>3752151000</v>
          </cell>
          <cell r="F721">
            <v>1500399000</v>
          </cell>
          <cell r="G721" t="str">
            <v xml:space="preserve"> $-   </v>
          </cell>
          <cell r="H721" t="str">
            <v xml:space="preserve"> $-   </v>
          </cell>
          <cell r="M721">
            <v>0.3775668321500335</v>
          </cell>
          <cell r="N721">
            <v>0.12867010528351835</v>
          </cell>
        </row>
        <row r="722">
          <cell r="A722" t="str">
            <v>HCA</v>
          </cell>
          <cell r="B722" t="str">
            <v>Year 1</v>
          </cell>
          <cell r="D722">
            <v>33013000000</v>
          </cell>
          <cell r="E722">
            <v>5717000000</v>
          </cell>
          <cell r="F722">
            <v>20801000000</v>
          </cell>
          <cell r="G722" t="str">
            <v xml:space="preserve"> $-   </v>
          </cell>
          <cell r="H722">
            <v>1679000000</v>
          </cell>
          <cell r="M722">
            <v>0.8268257958985854</v>
          </cell>
          <cell r="N722">
            <v>0.14588192530215369</v>
          </cell>
        </row>
        <row r="723">
          <cell r="A723" t="str">
            <v>HCA</v>
          </cell>
          <cell r="B723" t="str">
            <v>Year 2</v>
          </cell>
          <cell r="D723">
            <v>34182000000</v>
          </cell>
          <cell r="E723">
            <v>5970000000</v>
          </cell>
          <cell r="F723">
            <v>21667000000</v>
          </cell>
          <cell r="G723" t="str">
            <v xml:space="preserve"> $-   </v>
          </cell>
          <cell r="H723">
            <v>1753000000</v>
          </cell>
          <cell r="M723">
            <v>0.82534667368790593</v>
          </cell>
          <cell r="N723">
            <v>0.14019074366625708</v>
          </cell>
        </row>
        <row r="724">
          <cell r="A724" t="str">
            <v>HCA</v>
          </cell>
          <cell r="B724" t="str">
            <v>Year 3</v>
          </cell>
          <cell r="D724">
            <v>36918000000</v>
          </cell>
          <cell r="E724">
            <v>6262000000</v>
          </cell>
          <cell r="F724">
            <v>23271000000</v>
          </cell>
          <cell r="G724" t="str">
            <v xml:space="preserve"> $-   </v>
          </cell>
          <cell r="H724">
            <v>1820000000</v>
          </cell>
          <cell r="M724">
            <v>0.83038084403272117</v>
          </cell>
          <cell r="N724">
            <v>0.15073947667804324</v>
          </cell>
        </row>
        <row r="725">
          <cell r="A725" t="str">
            <v>HCA</v>
          </cell>
          <cell r="B725" t="str">
            <v>Year 4</v>
          </cell>
          <cell r="D725">
            <v>39678000000</v>
          </cell>
          <cell r="E725">
            <v>6638000000</v>
          </cell>
          <cell r="F725">
            <v>25171000000</v>
          </cell>
          <cell r="G725" t="str">
            <v xml:space="preserve"> $-   </v>
          </cell>
          <cell r="H725">
            <v>1904000000</v>
          </cell>
          <cell r="M725">
            <v>0.83270326125308736</v>
          </cell>
          <cell r="N725">
            <v>0.15033519834669087</v>
          </cell>
        </row>
        <row r="726">
          <cell r="A726" t="str">
            <v>HCN</v>
          </cell>
          <cell r="B726" t="str">
            <v>Year 1</v>
          </cell>
          <cell r="D726">
            <v>1765979000</v>
          </cell>
          <cell r="E726">
            <v>567989000</v>
          </cell>
          <cell r="F726">
            <v>158950000</v>
          </cell>
          <cell r="G726" t="str">
            <v xml:space="preserve"> $-   </v>
          </cell>
          <cell r="H726">
            <v>506220000</v>
          </cell>
          <cell r="M726">
            <v>0.67837160011529019</v>
          </cell>
          <cell r="N726">
            <v>0.30171366703681074</v>
          </cell>
        </row>
        <row r="727">
          <cell r="A727" t="str">
            <v>HCN</v>
          </cell>
          <cell r="B727" t="str">
            <v>Year 2</v>
          </cell>
          <cell r="D727">
            <v>2847945000</v>
          </cell>
          <cell r="E727">
            <v>1206813000</v>
          </cell>
          <cell r="F727">
            <v>241719000</v>
          </cell>
          <cell r="G727" t="str">
            <v xml:space="preserve"> $-   </v>
          </cell>
          <cell r="H727">
            <v>865800000</v>
          </cell>
          <cell r="M727">
            <v>0.57625129698782807</v>
          </cell>
          <cell r="N727">
            <v>0.18736773357631556</v>
          </cell>
        </row>
        <row r="728">
          <cell r="A728" t="str">
            <v>HCN</v>
          </cell>
          <cell r="B728" t="str">
            <v>Year 3</v>
          </cell>
          <cell r="D728">
            <v>3305879000</v>
          </cell>
          <cell r="E728">
            <v>1403358000</v>
          </cell>
          <cell r="F728">
            <v>212481000</v>
          </cell>
          <cell r="G728" t="str">
            <v xml:space="preserve"> $-   </v>
          </cell>
          <cell r="H728">
            <v>844130000</v>
          </cell>
          <cell r="M728">
            <v>0.57549625984496111</v>
          </cell>
          <cell r="N728">
            <v>0.25588050863325607</v>
          </cell>
        </row>
        <row r="729">
          <cell r="A729" t="str">
            <v>HCN</v>
          </cell>
          <cell r="B729" t="str">
            <v>Year 4</v>
          </cell>
          <cell r="D729">
            <v>3775685000</v>
          </cell>
          <cell r="E729">
            <v>1622257000</v>
          </cell>
          <cell r="F729">
            <v>258342000</v>
          </cell>
          <cell r="G729" t="str">
            <v xml:space="preserve"> $-   </v>
          </cell>
          <cell r="H729">
            <v>826240000</v>
          </cell>
          <cell r="M729">
            <v>0.57034101096887058</v>
          </cell>
          <cell r="N729">
            <v>0.28308664520477739</v>
          </cell>
        </row>
        <row r="730">
          <cell r="A730" t="str">
            <v>HCP</v>
          </cell>
          <cell r="B730" t="str">
            <v>Year 1</v>
          </cell>
          <cell r="D730">
            <v>2013719000</v>
          </cell>
          <cell r="E730" t="str">
            <v xml:space="preserve"> $-   </v>
          </cell>
          <cell r="F730">
            <v>401324000</v>
          </cell>
          <cell r="G730" t="str">
            <v xml:space="preserve"> $-   </v>
          </cell>
          <cell r="H730">
            <v>423312000</v>
          </cell>
          <cell r="M730" t="e">
            <v>#VALUE!</v>
          </cell>
          <cell r="N730" t="e">
            <v>#VALUE!</v>
          </cell>
        </row>
        <row r="731">
          <cell r="A731" t="str">
            <v>HCP</v>
          </cell>
          <cell r="B731" t="str">
            <v>Year 2</v>
          </cell>
          <cell r="D731">
            <v>1563210000</v>
          </cell>
          <cell r="E731" t="str">
            <v xml:space="preserve"> $-   </v>
          </cell>
          <cell r="F731">
            <v>463059000</v>
          </cell>
          <cell r="G731" t="str">
            <v xml:space="preserve"> $-   </v>
          </cell>
          <cell r="H731">
            <v>455016000</v>
          </cell>
          <cell r="M731" t="e">
            <v>#VALUE!</v>
          </cell>
          <cell r="N731" t="e">
            <v>#VALUE!</v>
          </cell>
        </row>
        <row r="732">
          <cell r="A732" t="str">
            <v>HCP</v>
          </cell>
          <cell r="B732" t="str">
            <v>Year 3</v>
          </cell>
          <cell r="D732">
            <v>1828305000</v>
          </cell>
          <cell r="E732" t="str">
            <v xml:space="preserve"> $-   </v>
          </cell>
          <cell r="F732">
            <v>706644000</v>
          </cell>
          <cell r="G732" t="str">
            <v xml:space="preserve"> $-   </v>
          </cell>
          <cell r="H732">
            <v>504905000</v>
          </cell>
          <cell r="M732" t="e">
            <v>#VALUE!</v>
          </cell>
          <cell r="N732" t="e">
            <v>#VALUE!</v>
          </cell>
        </row>
        <row r="733">
          <cell r="A733" t="str">
            <v>HCP</v>
          </cell>
          <cell r="B733" t="str">
            <v>Year 4</v>
          </cell>
          <cell r="D733">
            <v>2040486000</v>
          </cell>
          <cell r="E733" t="str">
            <v xml:space="preserve"> $-   </v>
          </cell>
          <cell r="F733">
            <v>842010000</v>
          </cell>
          <cell r="G733" t="str">
            <v xml:space="preserve"> $-   </v>
          </cell>
          <cell r="H733">
            <v>568108000</v>
          </cell>
          <cell r="M733" t="e">
            <v>#VALUE!</v>
          </cell>
          <cell r="N733" t="e">
            <v>#VALUE!</v>
          </cell>
        </row>
        <row r="734">
          <cell r="A734" t="str">
            <v>HD</v>
          </cell>
          <cell r="B734" t="str">
            <v>Year 1</v>
          </cell>
          <cell r="D734">
            <v>74754000000</v>
          </cell>
          <cell r="E734">
            <v>48912000000</v>
          </cell>
          <cell r="F734">
            <v>16508000000</v>
          </cell>
          <cell r="G734" t="str">
            <v xml:space="preserve"> $-   </v>
          </cell>
          <cell r="H734">
            <v>1568000000</v>
          </cell>
          <cell r="M734">
            <v>0.34569387591299461</v>
          </cell>
          <cell r="N734">
            <v>0.10388741739572464</v>
          </cell>
        </row>
        <row r="735">
          <cell r="A735" t="str">
            <v>HD</v>
          </cell>
          <cell r="B735" t="str">
            <v>Year 2</v>
          </cell>
          <cell r="D735">
            <v>78812000000</v>
          </cell>
          <cell r="E735">
            <v>51897000000</v>
          </cell>
          <cell r="F735">
            <v>16122000000</v>
          </cell>
          <cell r="G735" t="str">
            <v xml:space="preserve"> $-   </v>
          </cell>
          <cell r="H735">
            <v>1627000000</v>
          </cell>
          <cell r="M735">
            <v>0.34150890727300409</v>
          </cell>
          <cell r="N735">
            <v>0.11630208597675482</v>
          </cell>
        </row>
        <row r="736">
          <cell r="A736" t="str">
            <v>HD</v>
          </cell>
          <cell r="B736" t="str">
            <v>Year 3</v>
          </cell>
          <cell r="D736">
            <v>83176000000</v>
          </cell>
          <cell r="E736">
            <v>54787000000</v>
          </cell>
          <cell r="F736">
            <v>16280000000</v>
          </cell>
          <cell r="G736" t="str">
            <v xml:space="preserve"> $-   </v>
          </cell>
          <cell r="H736">
            <v>1640000000</v>
          </cell>
          <cell r="M736">
            <v>0.34131239780705969</v>
          </cell>
          <cell r="N736">
            <v>0.12586563431759162</v>
          </cell>
        </row>
        <row r="737">
          <cell r="A737" t="str">
            <v>HD</v>
          </cell>
          <cell r="B737" t="str">
            <v>Year 4</v>
          </cell>
          <cell r="D737">
            <v>88519000000</v>
          </cell>
          <cell r="E737">
            <v>58254000000</v>
          </cell>
          <cell r="F737">
            <v>16801000000</v>
          </cell>
          <cell r="G737" t="str">
            <v xml:space="preserve"> $-   </v>
          </cell>
          <cell r="H737">
            <v>1690000000</v>
          </cell>
          <cell r="M737">
            <v>0.34190399801172633</v>
          </cell>
          <cell r="N737">
            <v>0.13301099199042013</v>
          </cell>
        </row>
        <row r="738">
          <cell r="A738" t="str">
            <v>HES</v>
          </cell>
          <cell r="B738" t="str">
            <v>Year 1</v>
          </cell>
          <cell r="D738">
            <v>12245000000</v>
          </cell>
          <cell r="E738">
            <v>3535000000</v>
          </cell>
          <cell r="F738">
            <v>1126000000</v>
          </cell>
          <cell r="G738" t="str">
            <v xml:space="preserve"> $-   </v>
          </cell>
          <cell r="H738">
            <v>2866000000</v>
          </cell>
          <cell r="M738">
            <v>0.71131073907717435</v>
          </cell>
          <cell r="N738">
            <v>0.38530012249897916</v>
          </cell>
        </row>
        <row r="739">
          <cell r="A739" t="str">
            <v>HES</v>
          </cell>
          <cell r="B739" t="str">
            <v>Year 2</v>
          </cell>
          <cell r="D739">
            <v>11905000000</v>
          </cell>
          <cell r="E739">
            <v>3969000000</v>
          </cell>
          <cell r="F739">
            <v>1045000000</v>
          </cell>
          <cell r="G739" t="str">
            <v xml:space="preserve"> $-   </v>
          </cell>
          <cell r="H739">
            <v>2687000000</v>
          </cell>
          <cell r="M739">
            <v>0.66661066778664424</v>
          </cell>
          <cell r="N739">
            <v>0.35312893742125157</v>
          </cell>
        </row>
        <row r="740">
          <cell r="A740" t="str">
            <v>HES</v>
          </cell>
          <cell r="B740" t="str">
            <v>Year 3</v>
          </cell>
          <cell r="D740">
            <v>10737000000</v>
          </cell>
          <cell r="E740">
            <v>3753000000</v>
          </cell>
          <cell r="F740">
            <v>863000000</v>
          </cell>
          <cell r="G740" t="str">
            <v xml:space="preserve"> $-   </v>
          </cell>
          <cell r="H740">
            <v>3224000000</v>
          </cell>
          <cell r="M740">
            <v>0.6504610226320201</v>
          </cell>
          <cell r="N740">
            <v>0.26981465958833939</v>
          </cell>
        </row>
        <row r="741">
          <cell r="A741" t="str">
            <v>HES</v>
          </cell>
          <cell r="B741" t="str">
            <v>Year 4</v>
          </cell>
          <cell r="D741">
            <v>6636000000</v>
          </cell>
          <cell r="E741">
            <v>3323000000</v>
          </cell>
          <cell r="F741">
            <v>703000000</v>
          </cell>
          <cell r="G741" t="str">
            <v xml:space="preserve"> $-   </v>
          </cell>
          <cell r="H741">
            <v>3955000000</v>
          </cell>
          <cell r="M741">
            <v>0.49924653405666064</v>
          </cell>
          <cell r="N741">
            <v>-0.20268233875828812</v>
          </cell>
        </row>
        <row r="742">
          <cell r="A742" t="str">
            <v>HIG</v>
          </cell>
          <cell r="B742" t="str">
            <v>Year 1</v>
          </cell>
          <cell r="D742">
            <v>22086000000</v>
          </cell>
          <cell r="E742">
            <v>13195000000</v>
          </cell>
          <cell r="F742" t="str">
            <v xml:space="preserve"> $-   </v>
          </cell>
          <cell r="G742" t="str">
            <v xml:space="preserve"> $-   </v>
          </cell>
          <cell r="H742">
            <v>7080000000</v>
          </cell>
          <cell r="M742">
            <v>0.40256270940867522</v>
          </cell>
          <cell r="N742">
            <v>8.199764556732772E-2</v>
          </cell>
        </row>
        <row r="743">
          <cell r="A743" t="str">
            <v>HIG</v>
          </cell>
          <cell r="B743" t="str">
            <v>Year 2</v>
          </cell>
          <cell r="D743">
            <v>20673000000</v>
          </cell>
          <cell r="E743">
            <v>11048000000</v>
          </cell>
          <cell r="F743" t="str">
            <v xml:space="preserve"> $-   </v>
          </cell>
          <cell r="G743" t="str">
            <v xml:space="preserve"> $-   </v>
          </cell>
          <cell r="H743">
            <v>5970000000</v>
          </cell>
          <cell r="M743">
            <v>0.46558312775117305</v>
          </cell>
          <cell r="N743">
            <v>0.17680065786291299</v>
          </cell>
        </row>
        <row r="744">
          <cell r="A744" t="str">
            <v>HIG</v>
          </cell>
          <cell r="B744" t="str">
            <v>Year 3</v>
          </cell>
          <cell r="D744">
            <v>18614000000</v>
          </cell>
          <cell r="E744">
            <v>10805000000</v>
          </cell>
          <cell r="F744" t="str">
            <v xml:space="preserve"> $-   </v>
          </cell>
          <cell r="G744" t="str">
            <v xml:space="preserve"> $-   </v>
          </cell>
          <cell r="H744">
            <v>5757000000</v>
          </cell>
          <cell r="M744">
            <v>0.41952293972278931</v>
          </cell>
          <cell r="N744">
            <v>0.11023960459868916</v>
          </cell>
        </row>
        <row r="745">
          <cell r="A745" t="str">
            <v>HIG</v>
          </cell>
          <cell r="B745" t="str">
            <v>Year 4</v>
          </cell>
          <cell r="D745">
            <v>18377000000</v>
          </cell>
          <cell r="E745">
            <v>10775000000</v>
          </cell>
          <cell r="F745" t="str">
            <v xml:space="preserve"> $-   </v>
          </cell>
          <cell r="G745" t="str">
            <v xml:space="preserve"> $-   </v>
          </cell>
          <cell r="H745">
            <v>5274000000</v>
          </cell>
          <cell r="M745">
            <v>0.41366926048865427</v>
          </cell>
          <cell r="N745">
            <v>0.12668008924198726</v>
          </cell>
        </row>
        <row r="746">
          <cell r="A746" t="str">
            <v>HOG</v>
          </cell>
          <cell r="B746" t="str">
            <v>Year 1</v>
          </cell>
          <cell r="D746">
            <v>5580506000</v>
          </cell>
          <cell r="E746">
            <v>3440623000</v>
          </cell>
          <cell r="F746">
            <v>1111232000</v>
          </cell>
          <cell r="G746" t="str">
            <v xml:space="preserve"> $-   </v>
          </cell>
          <cell r="H746" t="str">
            <v xml:space="preserve"> $-   </v>
          </cell>
          <cell r="M746">
            <v>0.38345680481304023</v>
          </cell>
          <cell r="N746">
            <v>0.18432934217793154</v>
          </cell>
        </row>
        <row r="747">
          <cell r="A747" t="str">
            <v>HOG</v>
          </cell>
          <cell r="B747" t="str">
            <v>Year 2</v>
          </cell>
          <cell r="D747">
            <v>5899872000</v>
          </cell>
          <cell r="E747">
            <v>3621417000</v>
          </cell>
          <cell r="F747">
            <v>1124753000</v>
          </cell>
          <cell r="G747" t="str">
            <v xml:space="preserve"> $-   </v>
          </cell>
          <cell r="H747" t="str">
            <v xml:space="preserve"> $-   </v>
          </cell>
          <cell r="M747">
            <v>0.38618719185772166</v>
          </cell>
          <cell r="N747">
            <v>0.19554695423900723</v>
          </cell>
        </row>
        <row r="748">
          <cell r="A748" t="str">
            <v>HOG</v>
          </cell>
          <cell r="B748" t="str">
            <v>Year 3</v>
          </cell>
          <cell r="D748">
            <v>6228508000</v>
          </cell>
          <cell r="E748">
            <v>3788023000</v>
          </cell>
          <cell r="F748">
            <v>1159502000</v>
          </cell>
          <cell r="G748" t="str">
            <v xml:space="preserve"> $-   </v>
          </cell>
          <cell r="H748" t="str">
            <v xml:space="preserve"> $-   </v>
          </cell>
          <cell r="M748">
            <v>0.39182497638278702</v>
          </cell>
          <cell r="N748">
            <v>0.2056645026385131</v>
          </cell>
        </row>
        <row r="749">
          <cell r="A749" t="str">
            <v>HOG</v>
          </cell>
          <cell r="B749" t="str">
            <v>Year 4</v>
          </cell>
          <cell r="D749">
            <v>5995402000</v>
          </cell>
          <cell r="E749">
            <v>3619612000</v>
          </cell>
          <cell r="F749">
            <v>1220095000</v>
          </cell>
          <cell r="G749" t="str">
            <v xml:space="preserve"> $-   </v>
          </cell>
          <cell r="H749" t="str">
            <v xml:space="preserve"> $-   </v>
          </cell>
          <cell r="M749">
            <v>0.39626867389376064</v>
          </cell>
          <cell r="N749">
            <v>0.19276355447057594</v>
          </cell>
        </row>
        <row r="750">
          <cell r="A750" t="str">
            <v>HOLX</v>
          </cell>
          <cell r="B750" t="str">
            <v>Year 1</v>
          </cell>
          <cell r="D750">
            <v>2492300000</v>
          </cell>
          <cell r="E750">
            <v>1330900000</v>
          </cell>
          <cell r="F750">
            <v>661100000</v>
          </cell>
          <cell r="G750">
            <v>197600000</v>
          </cell>
          <cell r="H750">
            <v>112600000</v>
          </cell>
          <cell r="M750">
            <v>0.46599526541748582</v>
          </cell>
          <cell r="N750">
            <v>7.627492677446536E-2</v>
          </cell>
        </row>
        <row r="751">
          <cell r="A751" t="str">
            <v>HOLX</v>
          </cell>
          <cell r="B751" t="str">
            <v>Year 2</v>
          </cell>
          <cell r="D751">
            <v>2530700000</v>
          </cell>
          <cell r="E751">
            <v>1285200000</v>
          </cell>
          <cell r="F751">
            <v>591500000</v>
          </cell>
          <cell r="G751">
            <v>203200000</v>
          </cell>
          <cell r="H751">
            <v>113800000</v>
          </cell>
          <cell r="M751">
            <v>0.49215632038566404</v>
          </cell>
          <cell r="N751">
            <v>0.13316473702928044</v>
          </cell>
        </row>
        <row r="752">
          <cell r="A752" t="str">
            <v>HOLX</v>
          </cell>
          <cell r="B752" t="str">
            <v>Year 3</v>
          </cell>
          <cell r="D752">
            <v>2705000000</v>
          </cell>
          <cell r="E752">
            <v>1272300000</v>
          </cell>
          <cell r="F752">
            <v>624000000</v>
          </cell>
          <cell r="G752">
            <v>214900000</v>
          </cell>
          <cell r="H752">
            <v>110200000</v>
          </cell>
          <cell r="M752">
            <v>0.52964879852125701</v>
          </cell>
          <cell r="N752">
            <v>0.17878003696857672</v>
          </cell>
        </row>
        <row r="753">
          <cell r="A753" t="str">
            <v>HOLX</v>
          </cell>
          <cell r="B753" t="str">
            <v>Year 4</v>
          </cell>
          <cell r="D753">
            <v>2832700000</v>
          </cell>
          <cell r="E753">
            <v>1269400000</v>
          </cell>
          <cell r="F753">
            <v>682400000</v>
          </cell>
          <cell r="G753">
            <v>232100000</v>
          </cell>
          <cell r="H753">
            <v>89700000</v>
          </cell>
          <cell r="M753">
            <v>0.55187630176157021</v>
          </cell>
          <cell r="N753">
            <v>0.19737353055388851</v>
          </cell>
        </row>
        <row r="754">
          <cell r="A754" t="str">
            <v>HON</v>
          </cell>
          <cell r="B754" t="str">
            <v>Year 1</v>
          </cell>
          <cell r="D754">
            <v>39055000000</v>
          </cell>
          <cell r="E754">
            <v>28364000000</v>
          </cell>
          <cell r="F754">
            <v>5190000000</v>
          </cell>
          <cell r="G754" t="str">
            <v xml:space="preserve"> $-   </v>
          </cell>
          <cell r="H754" t="str">
            <v xml:space="preserve"> $-   </v>
          </cell>
          <cell r="M754">
            <v>0.27374215849443095</v>
          </cell>
          <cell r="N754">
            <v>0.14085264370759185</v>
          </cell>
        </row>
        <row r="755">
          <cell r="A755" t="str">
            <v>HON</v>
          </cell>
          <cell r="B755" t="str">
            <v>Year 2</v>
          </cell>
          <cell r="D755">
            <v>40306000000</v>
          </cell>
          <cell r="E755">
            <v>28957000000</v>
          </cell>
          <cell r="F755">
            <v>5518000000</v>
          </cell>
          <cell r="G755" t="str">
            <v xml:space="preserve"> $-   </v>
          </cell>
          <cell r="H755" t="str">
            <v xml:space="preserve"> $-   </v>
          </cell>
          <cell r="M755">
            <v>0.2815709819877934</v>
          </cell>
          <cell r="N755">
            <v>0.14466828759986106</v>
          </cell>
        </row>
        <row r="756">
          <cell r="A756" t="str">
            <v>HON</v>
          </cell>
          <cell r="B756" t="str">
            <v>Year 3</v>
          </cell>
          <cell r="D756">
            <v>38581000000</v>
          </cell>
          <cell r="E756">
            <v>26747000000</v>
          </cell>
          <cell r="F756">
            <v>5006000000</v>
          </cell>
          <cell r="G756" t="str">
            <v xml:space="preserve"> $-   </v>
          </cell>
          <cell r="H756" t="str">
            <v xml:space="preserve"> $-   </v>
          </cell>
          <cell r="M756">
            <v>0.30673129260516829</v>
          </cell>
          <cell r="N756">
            <v>0.17697830538347892</v>
          </cell>
        </row>
        <row r="757">
          <cell r="A757" t="str">
            <v>HON</v>
          </cell>
          <cell r="B757" t="str">
            <v>Year 4</v>
          </cell>
          <cell r="D757">
            <v>39302000000</v>
          </cell>
          <cell r="E757">
            <v>27150000000</v>
          </cell>
          <cell r="F757">
            <v>5469000000</v>
          </cell>
          <cell r="G757" t="str">
            <v xml:space="preserve"> $-   </v>
          </cell>
          <cell r="H757" t="str">
            <v xml:space="preserve"> $-   </v>
          </cell>
          <cell r="M757">
            <v>0.3091954607907994</v>
          </cell>
          <cell r="N757">
            <v>0.17004223703628313</v>
          </cell>
        </row>
        <row r="758">
          <cell r="A758" t="str">
            <v>HP</v>
          </cell>
          <cell r="B758" t="str">
            <v>Year 1</v>
          </cell>
          <cell r="D758">
            <v>3387614000</v>
          </cell>
          <cell r="E758">
            <v>1852768000</v>
          </cell>
          <cell r="F758">
            <v>126250000</v>
          </cell>
          <cell r="G758">
            <v>15235000</v>
          </cell>
          <cell r="H758">
            <v>455623000</v>
          </cell>
          <cell r="M758">
            <v>0.45307582268818114</v>
          </cell>
          <cell r="N758">
            <v>0.27681371018067585</v>
          </cell>
        </row>
        <row r="759">
          <cell r="A759" t="str">
            <v>HP</v>
          </cell>
          <cell r="B759" t="str">
            <v>Year 2</v>
          </cell>
          <cell r="D759">
            <v>3715968000</v>
          </cell>
          <cell r="E759">
            <v>2006715000</v>
          </cell>
          <cell r="F759">
            <v>116190000</v>
          </cell>
          <cell r="G759">
            <v>15905000</v>
          </cell>
          <cell r="H759">
            <v>523984000</v>
          </cell>
          <cell r="M759">
            <v>0.45997516663222071</v>
          </cell>
          <cell r="N759">
            <v>0.28341847938410664</v>
          </cell>
        </row>
        <row r="760">
          <cell r="A760" t="str">
            <v>HP</v>
          </cell>
          <cell r="B760" t="str">
            <v>Year 3</v>
          </cell>
          <cell r="D760">
            <v>3161702000</v>
          </cell>
          <cell r="E760">
            <v>1703476000</v>
          </cell>
          <cell r="F760">
            <v>122878000</v>
          </cell>
          <cell r="G760">
            <v>16104000</v>
          </cell>
          <cell r="H760">
            <v>608039000</v>
          </cell>
          <cell r="M760">
            <v>0.46121550987411208</v>
          </cell>
          <cell r="N760">
            <v>0.22494371702329949</v>
          </cell>
        </row>
        <row r="761">
          <cell r="A761" t="str">
            <v>HP</v>
          </cell>
          <cell r="B761" t="str">
            <v>Year 4</v>
          </cell>
          <cell r="D761">
            <v>1624232000</v>
          </cell>
          <cell r="E761">
            <v>898805000</v>
          </cell>
          <cell r="F761">
            <v>136287000</v>
          </cell>
          <cell r="G761">
            <v>10269000</v>
          </cell>
          <cell r="H761">
            <v>598587000</v>
          </cell>
          <cell r="M761">
            <v>0.44662769850612472</v>
          </cell>
          <cell r="N761">
            <v>-1.2138659994385039E-2</v>
          </cell>
        </row>
        <row r="762">
          <cell r="A762" t="str">
            <v>HPE</v>
          </cell>
          <cell r="B762" t="str">
            <v>Year 1</v>
          </cell>
          <cell r="D762">
            <v>55123000000</v>
          </cell>
          <cell r="E762">
            <v>39486000000</v>
          </cell>
          <cell r="F762">
            <v>8717000000</v>
          </cell>
          <cell r="G762">
            <v>2197000000</v>
          </cell>
          <cell r="H762">
            <v>906000000</v>
          </cell>
          <cell r="M762">
            <v>0.28367469114525701</v>
          </cell>
          <cell r="N762">
            <v>6.9245142680913599E-2</v>
          </cell>
        </row>
        <row r="763">
          <cell r="A763" t="str">
            <v>HPE</v>
          </cell>
          <cell r="B763" t="str">
            <v>Year 2</v>
          </cell>
          <cell r="D763">
            <v>52107000000</v>
          </cell>
          <cell r="E763">
            <v>37168000000</v>
          </cell>
          <cell r="F763">
            <v>9047000000</v>
          </cell>
          <cell r="G763">
            <v>2338000000</v>
          </cell>
          <cell r="H763">
            <v>852000000</v>
          </cell>
          <cell r="M763">
            <v>0.28669852419060782</v>
          </cell>
          <cell r="N763">
            <v>5.1854837161993593E-2</v>
          </cell>
        </row>
        <row r="764">
          <cell r="A764" t="str">
            <v>HPE</v>
          </cell>
          <cell r="B764" t="str">
            <v>Year 3</v>
          </cell>
          <cell r="D764">
            <v>50123000000</v>
          </cell>
          <cell r="E764">
            <v>35507000000</v>
          </cell>
          <cell r="F764">
            <v>8419000000</v>
          </cell>
          <cell r="G764">
            <v>2298000000</v>
          </cell>
          <cell r="H764">
            <v>755000000</v>
          </cell>
          <cell r="M764">
            <v>0.29160265746264191</v>
          </cell>
          <cell r="N764">
            <v>6.2725694790814593E-2</v>
          </cell>
        </row>
        <row r="765">
          <cell r="A765" t="str">
            <v>HPQ</v>
          </cell>
          <cell r="B765" t="str">
            <v>Year 1</v>
          </cell>
          <cell r="D765">
            <v>112298000000</v>
          </cell>
          <cell r="E765">
            <v>86380000000</v>
          </cell>
          <cell r="F765">
            <v>13267000000</v>
          </cell>
          <cell r="G765">
            <v>3135000000</v>
          </cell>
          <cell r="H765">
            <v>1373000000</v>
          </cell>
          <cell r="M765">
            <v>0.2307966303941299</v>
          </cell>
          <cell r="N765">
            <v>7.2512422304938651E-2</v>
          </cell>
        </row>
        <row r="766">
          <cell r="A766" t="str">
            <v>HPQ</v>
          </cell>
          <cell r="B766" t="str">
            <v>Year 2</v>
          </cell>
          <cell r="D766">
            <v>56651000000</v>
          </cell>
          <cell r="E766">
            <v>45431000000</v>
          </cell>
          <cell r="F766">
            <v>5361000000</v>
          </cell>
          <cell r="G766">
            <v>1298000000</v>
          </cell>
          <cell r="H766">
            <v>129000000</v>
          </cell>
          <cell r="M766">
            <v>0.19805475631498115</v>
          </cell>
          <cell r="N766">
            <v>7.8233393938324125E-2</v>
          </cell>
        </row>
        <row r="767">
          <cell r="A767" t="str">
            <v>HPQ</v>
          </cell>
          <cell r="B767" t="str">
            <v>Year 3</v>
          </cell>
          <cell r="D767">
            <v>51463000000</v>
          </cell>
          <cell r="E767">
            <v>41524000000</v>
          </cell>
          <cell r="F767">
            <v>4663000000</v>
          </cell>
          <cell r="G767">
            <v>1191000000</v>
          </cell>
          <cell r="H767">
            <v>102000000</v>
          </cell>
          <cell r="M767">
            <v>0.19312904416765442</v>
          </cell>
          <cell r="N767">
            <v>7.7395410294774883E-2</v>
          </cell>
        </row>
        <row r="768">
          <cell r="A768" t="str">
            <v>HPQ</v>
          </cell>
          <cell r="B768" t="str">
            <v>Year 4</v>
          </cell>
          <cell r="D768">
            <v>48238000000</v>
          </cell>
          <cell r="E768">
            <v>39240000000</v>
          </cell>
          <cell r="F768">
            <v>4019000000</v>
          </cell>
          <cell r="G768">
            <v>1209000000</v>
          </cell>
          <cell r="H768">
            <v>16000000</v>
          </cell>
          <cell r="M768">
            <v>0.18653343836809155</v>
          </cell>
          <cell r="N768">
            <v>7.7822463617894605E-2</v>
          </cell>
        </row>
        <row r="769">
          <cell r="A769" t="str">
            <v>HRB</v>
          </cell>
          <cell r="B769" t="str">
            <v>Year 1</v>
          </cell>
          <cell r="D769">
            <v>2807114000</v>
          </cell>
          <cell r="E769">
            <v>1123773000</v>
          </cell>
          <cell r="F769">
            <v>828095000</v>
          </cell>
          <cell r="G769" t="str">
            <v xml:space="preserve"> $-   </v>
          </cell>
          <cell r="H769">
            <v>92407000</v>
          </cell>
          <cell r="M769">
            <v>0.59966962510250743</v>
          </cell>
          <cell r="N769">
            <v>0.27175205566998706</v>
          </cell>
        </row>
        <row r="770">
          <cell r="A770" t="str">
            <v>HRB</v>
          </cell>
          <cell r="B770" t="str">
            <v>Year 2</v>
          </cell>
          <cell r="D770">
            <v>3024295000</v>
          </cell>
          <cell r="E770">
            <v>1179405000</v>
          </cell>
          <cell r="F770">
            <v>830789000</v>
          </cell>
          <cell r="G770" t="str">
            <v xml:space="preserve"> $-   </v>
          </cell>
          <cell r="H770">
            <v>115604000</v>
          </cell>
          <cell r="M770">
            <v>0.61002316242297794</v>
          </cell>
          <cell r="N770">
            <v>0.2970930415187672</v>
          </cell>
        </row>
        <row r="771">
          <cell r="A771" t="str">
            <v>HRB</v>
          </cell>
          <cell r="B771" t="str">
            <v>Year 3</v>
          </cell>
          <cell r="D771">
            <v>3078658000</v>
          </cell>
          <cell r="E771">
            <v>1231104000</v>
          </cell>
          <cell r="F771">
            <v>818091000</v>
          </cell>
          <cell r="G771" t="str">
            <v xml:space="preserve"> $-   </v>
          </cell>
          <cell r="H771">
            <v>159804000</v>
          </cell>
          <cell r="M771">
            <v>0.60011667421324488</v>
          </cell>
          <cell r="N771">
            <v>0.28247989870911289</v>
          </cell>
        </row>
        <row r="772">
          <cell r="A772" t="str">
            <v>HRB</v>
          </cell>
          <cell r="B772" t="str">
            <v>Year 4</v>
          </cell>
          <cell r="D772">
            <v>3038153000</v>
          </cell>
          <cell r="E772">
            <v>1250320000</v>
          </cell>
          <cell r="F772">
            <v>905648000</v>
          </cell>
          <cell r="G772" t="str">
            <v xml:space="preserve"> $-   </v>
          </cell>
          <cell r="H772">
            <v>173598000</v>
          </cell>
          <cell r="M772">
            <v>0.58846048898788172</v>
          </cell>
          <cell r="N772">
            <v>0.23322953123163975</v>
          </cell>
        </row>
        <row r="773">
          <cell r="A773" t="str">
            <v>HRL</v>
          </cell>
          <cell r="B773" t="str">
            <v>Year 1</v>
          </cell>
          <cell r="D773">
            <v>8751654000</v>
          </cell>
          <cell r="E773">
            <v>7338838000</v>
          </cell>
          <cell r="F773">
            <v>627340000</v>
          </cell>
          <cell r="G773" t="str">
            <v xml:space="preserve"> $-   </v>
          </cell>
          <cell r="H773" t="str">
            <v xml:space="preserve"> $-   </v>
          </cell>
          <cell r="M773">
            <v>0.16143417004374261</v>
          </cell>
          <cell r="N773">
            <v>8.9751720074856711E-2</v>
          </cell>
        </row>
        <row r="774">
          <cell r="A774" t="str">
            <v>HRL</v>
          </cell>
          <cell r="B774" t="str">
            <v>Year 2</v>
          </cell>
          <cell r="D774">
            <v>9316256000</v>
          </cell>
          <cell r="E774">
            <v>7751273000</v>
          </cell>
          <cell r="F774">
            <v>650948000</v>
          </cell>
          <cell r="G774" t="str">
            <v xml:space="preserve"> $-   </v>
          </cell>
          <cell r="H774" t="str">
            <v xml:space="preserve"> $-   </v>
          </cell>
          <cell r="M774">
            <v>0.1679841129312033</v>
          </cell>
          <cell r="N774">
            <v>9.8111838060267992E-2</v>
          </cell>
        </row>
        <row r="775">
          <cell r="A775" t="str">
            <v>HRL</v>
          </cell>
          <cell r="B775" t="str">
            <v>Year 3</v>
          </cell>
          <cell r="D775">
            <v>9263863000</v>
          </cell>
          <cell r="E775">
            <v>7455282000</v>
          </cell>
          <cell r="F775">
            <v>743611000</v>
          </cell>
          <cell r="G775" t="str">
            <v xml:space="preserve"> $-   </v>
          </cell>
          <cell r="H775" t="str">
            <v xml:space="preserve"> $-   </v>
          </cell>
          <cell r="M775">
            <v>0.19522967902267119</v>
          </cell>
          <cell r="N775">
            <v>0.11495960162623303</v>
          </cell>
        </row>
        <row r="776">
          <cell r="A776" t="str">
            <v>HRL</v>
          </cell>
          <cell r="B776" t="str">
            <v>Year 4</v>
          </cell>
          <cell r="D776">
            <v>9523224000</v>
          </cell>
          <cell r="E776">
            <v>7365049000</v>
          </cell>
          <cell r="F776">
            <v>871974000</v>
          </cell>
          <cell r="G776" t="str">
            <v xml:space="preserve"> $-   </v>
          </cell>
          <cell r="H776" t="str">
            <v xml:space="preserve"> $-   </v>
          </cell>
          <cell r="M776">
            <v>0.22662230773947978</v>
          </cell>
          <cell r="N776">
            <v>0.13505940845243167</v>
          </cell>
        </row>
        <row r="777">
          <cell r="A777" t="str">
            <v>HRS</v>
          </cell>
          <cell r="B777" t="str">
            <v>Year 1</v>
          </cell>
          <cell r="D777">
            <v>5112000000</v>
          </cell>
          <cell r="E777">
            <v>3385000000</v>
          </cell>
          <cell r="F777">
            <v>914000000</v>
          </cell>
          <cell r="G777" t="str">
            <v xml:space="preserve"> $-   </v>
          </cell>
          <cell r="H777" t="str">
            <v xml:space="preserve"> $-   </v>
          </cell>
          <cell r="M777">
            <v>0.33783255086071984</v>
          </cell>
          <cell r="N777">
            <v>0.159037558685446</v>
          </cell>
        </row>
        <row r="778">
          <cell r="A778" t="str">
            <v>HRS</v>
          </cell>
          <cell r="B778" t="str">
            <v>Year 2</v>
          </cell>
          <cell r="D778">
            <v>5012000000</v>
          </cell>
          <cell r="E778">
            <v>3310000000</v>
          </cell>
          <cell r="F778">
            <v>820000000</v>
          </cell>
          <cell r="G778" t="str">
            <v xml:space="preserve"> $-   </v>
          </cell>
          <cell r="H778" t="str">
            <v xml:space="preserve"> $-   </v>
          </cell>
          <cell r="M778">
            <v>0.33958499600957703</v>
          </cell>
          <cell r="N778">
            <v>0.17597765363128492</v>
          </cell>
        </row>
        <row r="779">
          <cell r="A779" t="str">
            <v>HRS</v>
          </cell>
          <cell r="B779" t="str">
            <v>Year 3</v>
          </cell>
          <cell r="D779">
            <v>5083000000</v>
          </cell>
          <cell r="E779">
            <v>3348000000</v>
          </cell>
          <cell r="F779">
            <v>976000000</v>
          </cell>
          <cell r="G779" t="str">
            <v xml:space="preserve"> $-   </v>
          </cell>
          <cell r="H779" t="str">
            <v xml:space="preserve"> $-   </v>
          </cell>
          <cell r="M779">
            <v>0.34133385795789883</v>
          </cell>
          <cell r="N779">
            <v>0.14932126696832579</v>
          </cell>
        </row>
        <row r="780">
          <cell r="A780" t="str">
            <v>HRS</v>
          </cell>
          <cell r="B780" t="str">
            <v>Year 4</v>
          </cell>
          <cell r="D780">
            <v>7467000000</v>
          </cell>
          <cell r="E780">
            <v>5132000000</v>
          </cell>
          <cell r="F780">
            <v>1186000000</v>
          </cell>
          <cell r="G780" t="str">
            <v xml:space="preserve"> $-   </v>
          </cell>
          <cell r="H780" t="str">
            <v xml:space="preserve"> $-   </v>
          </cell>
          <cell r="M780">
            <v>0.31270925405115846</v>
          </cell>
          <cell r="N780">
            <v>0.1538770590598634</v>
          </cell>
        </row>
        <row r="781">
          <cell r="A781" t="str">
            <v>HSIC</v>
          </cell>
          <cell r="B781" t="str">
            <v>Year 1</v>
          </cell>
          <cell r="D781">
            <v>8939967000</v>
          </cell>
          <cell r="E781">
            <v>6432454000</v>
          </cell>
          <cell r="F781">
            <v>1873360000</v>
          </cell>
          <cell r="G781" t="str">
            <v xml:space="preserve"> $-   </v>
          </cell>
          <cell r="H781" t="str">
            <v xml:space="preserve"> $-   </v>
          </cell>
          <cell r="M781">
            <v>0.28048347382042904</v>
          </cell>
          <cell r="N781">
            <v>7.0934601883877194E-2</v>
          </cell>
        </row>
        <row r="782">
          <cell r="A782" t="str">
            <v>HSIC</v>
          </cell>
          <cell r="B782" t="str">
            <v>Year 2</v>
          </cell>
          <cell r="D782">
            <v>9560647000</v>
          </cell>
          <cell r="E782">
            <v>6904633000</v>
          </cell>
          <cell r="F782">
            <v>1978960000</v>
          </cell>
          <cell r="G782" t="str">
            <v xml:space="preserve"> $-   </v>
          </cell>
          <cell r="H782" t="str">
            <v xml:space="preserve"> $-   </v>
          </cell>
          <cell r="M782">
            <v>0.27780693084892683</v>
          </cell>
          <cell r="N782">
            <v>7.0816755393228098E-2</v>
          </cell>
        </row>
        <row r="783">
          <cell r="A783" t="str">
            <v>HSIC</v>
          </cell>
          <cell r="B783" t="str">
            <v>Year 3</v>
          </cell>
          <cell r="D783">
            <v>10371390000</v>
          </cell>
          <cell r="E783">
            <v>7460075000</v>
          </cell>
          <cell r="F783">
            <v>2196173000</v>
          </cell>
          <cell r="G783" t="str">
            <v xml:space="preserve"> $-   </v>
          </cell>
          <cell r="H783" t="str">
            <v xml:space="preserve"> $-   </v>
          </cell>
          <cell r="M783">
            <v>0.28070634697952734</v>
          </cell>
          <cell r="N783">
            <v>6.8953341837497198E-2</v>
          </cell>
        </row>
        <row r="784">
          <cell r="A784" t="str">
            <v>HSIC</v>
          </cell>
          <cell r="B784" t="str">
            <v>Year 4</v>
          </cell>
          <cell r="D784">
            <v>10629719000</v>
          </cell>
          <cell r="E784">
            <v>7617460000</v>
          </cell>
          <cell r="F784">
            <v>2243356000</v>
          </cell>
          <cell r="G784" t="str">
            <v xml:space="preserve"> $-   </v>
          </cell>
          <cell r="H784" t="str">
            <v xml:space="preserve"> $-   </v>
          </cell>
          <cell r="M784">
            <v>0.28338086829952891</v>
          </cell>
          <cell r="N784">
            <v>7.2335214129366915E-2</v>
          </cell>
        </row>
        <row r="785">
          <cell r="A785" t="str">
            <v>HST</v>
          </cell>
          <cell r="B785" t="str">
            <v>Year 1</v>
          </cell>
          <cell r="D785">
            <v>5059000000</v>
          </cell>
          <cell r="E785">
            <v>1885000000</v>
          </cell>
          <cell r="F785">
            <v>2101000000</v>
          </cell>
          <cell r="G785" t="str">
            <v xml:space="preserve"> $-   </v>
          </cell>
          <cell r="H785">
            <v>722000000</v>
          </cell>
          <cell r="M785">
            <v>0.62739671871911451</v>
          </cell>
          <cell r="N785">
            <v>6.938130065230283E-2</v>
          </cell>
        </row>
        <row r="786">
          <cell r="A786" t="str">
            <v>HST</v>
          </cell>
          <cell r="B786" t="str">
            <v>Year 2</v>
          </cell>
          <cell r="D786">
            <v>5166000000</v>
          </cell>
          <cell r="E786">
            <v>1989000000</v>
          </cell>
          <cell r="F786">
            <v>1968000000</v>
          </cell>
          <cell r="G786" t="str">
            <v xml:space="preserve"> $-   </v>
          </cell>
          <cell r="H786">
            <v>697000000</v>
          </cell>
          <cell r="M786">
            <v>0.61498257839721249</v>
          </cell>
          <cell r="N786">
            <v>9.910956252419667E-2</v>
          </cell>
        </row>
        <row r="787">
          <cell r="A787" t="str">
            <v>HST</v>
          </cell>
          <cell r="B787" t="str">
            <v>Year 3</v>
          </cell>
          <cell r="D787">
            <v>5354000000</v>
          </cell>
          <cell r="E787">
            <v>2033000000</v>
          </cell>
          <cell r="F787">
            <v>1920000000</v>
          </cell>
          <cell r="G787" t="str">
            <v xml:space="preserve"> $-   </v>
          </cell>
          <cell r="H787">
            <v>701000000</v>
          </cell>
          <cell r="M787">
            <v>0.62028389988793431</v>
          </cell>
          <cell r="N787">
            <v>0.13074336944340681</v>
          </cell>
        </row>
        <row r="788">
          <cell r="A788" t="str">
            <v>HST</v>
          </cell>
          <cell r="B788" t="str">
            <v>Year 4</v>
          </cell>
          <cell r="D788">
            <v>5387000000</v>
          </cell>
          <cell r="E788">
            <v>2012000000</v>
          </cell>
          <cell r="F788">
            <v>2011000000</v>
          </cell>
          <cell r="G788" t="str">
            <v xml:space="preserve"> $-   </v>
          </cell>
          <cell r="H788">
            <v>716000000</v>
          </cell>
          <cell r="M788">
            <v>0.62650826062743636</v>
          </cell>
          <cell r="N788">
            <v>0.1202895860404678</v>
          </cell>
        </row>
        <row r="789">
          <cell r="A789" t="str">
            <v>HSY</v>
          </cell>
          <cell r="B789" t="str">
            <v>Year 1</v>
          </cell>
          <cell r="D789">
            <v>6644252000</v>
          </cell>
          <cell r="E789">
            <v>3784370000</v>
          </cell>
          <cell r="F789">
            <v>1703796000</v>
          </cell>
          <cell r="G789" t="str">
            <v xml:space="preserve"> $-   </v>
          </cell>
          <cell r="H789" t="str">
            <v xml:space="preserve"> $-   </v>
          </cell>
          <cell r="M789">
            <v>0.43042949003138353</v>
          </cell>
          <cell r="N789">
            <v>0.17399791579247748</v>
          </cell>
        </row>
        <row r="790">
          <cell r="A790" t="str">
            <v>HSY</v>
          </cell>
          <cell r="B790" t="str">
            <v>Year 2</v>
          </cell>
          <cell r="D790">
            <v>7146079000</v>
          </cell>
          <cell r="E790">
            <v>3865231000</v>
          </cell>
          <cell r="F790">
            <v>1924132000</v>
          </cell>
          <cell r="G790" t="str">
            <v xml:space="preserve"> $-   </v>
          </cell>
          <cell r="H790" t="str">
            <v xml:space="preserve"> $-   </v>
          </cell>
          <cell r="M790">
            <v>0.45911163310677083</v>
          </cell>
          <cell r="N790">
            <v>0.18985460418223757</v>
          </cell>
        </row>
        <row r="791">
          <cell r="A791" t="str">
            <v>HSY</v>
          </cell>
          <cell r="B791" t="str">
            <v>Year 3</v>
          </cell>
          <cell r="D791">
            <v>7421768000</v>
          </cell>
          <cell r="E791">
            <v>4085602000</v>
          </cell>
          <cell r="F791">
            <v>1898284000</v>
          </cell>
          <cell r="G791" t="str">
            <v xml:space="preserve"> $-   </v>
          </cell>
          <cell r="H791" t="str">
            <v xml:space="preserve"> $-   </v>
          </cell>
          <cell r="M791">
            <v>0.44951095210736847</v>
          </cell>
          <cell r="N791">
            <v>0.19373847309697637</v>
          </cell>
        </row>
        <row r="792">
          <cell r="A792" t="str">
            <v>HSY</v>
          </cell>
          <cell r="B792" t="str">
            <v>Year 4</v>
          </cell>
          <cell r="D792">
            <v>7386626000</v>
          </cell>
          <cell r="E792">
            <v>4003951000</v>
          </cell>
          <cell r="F792">
            <v>1969308000</v>
          </cell>
          <cell r="G792" t="str">
            <v xml:space="preserve"> $-   </v>
          </cell>
          <cell r="H792" t="str">
            <v xml:space="preserve"> $-   </v>
          </cell>
          <cell r="M792">
            <v>0.45794588760822597</v>
          </cell>
          <cell r="N792">
            <v>0.19134135124751139</v>
          </cell>
        </row>
        <row r="793">
          <cell r="A793" t="str">
            <v>HUM</v>
          </cell>
          <cell r="B793" t="str">
            <v>Year 1</v>
          </cell>
          <cell r="D793">
            <v>41313000000</v>
          </cell>
          <cell r="E793">
            <v>32564000000</v>
          </cell>
          <cell r="F793" t="str">
            <v xml:space="preserve"> $-   </v>
          </cell>
          <cell r="G793" t="str">
            <v xml:space="preserve"> $-   </v>
          </cell>
          <cell r="H793">
            <v>6688000000</v>
          </cell>
          <cell r="M793">
            <v>0.21177353375450825</v>
          </cell>
          <cell r="N793">
            <v>4.9887444630019609E-2</v>
          </cell>
        </row>
        <row r="794">
          <cell r="A794" t="str">
            <v>HUM</v>
          </cell>
          <cell r="B794" t="str">
            <v>Year 2</v>
          </cell>
          <cell r="D794">
            <v>48500000000</v>
          </cell>
          <cell r="E794">
            <v>38166000000</v>
          </cell>
          <cell r="F794" t="str">
            <v xml:space="preserve"> $-   </v>
          </cell>
          <cell r="G794" t="str">
            <v xml:space="preserve"> $-   </v>
          </cell>
          <cell r="H794">
            <v>7972000000</v>
          </cell>
          <cell r="M794">
            <v>0.2130721649484536</v>
          </cell>
          <cell r="N794">
            <v>4.8701030927835051E-2</v>
          </cell>
        </row>
        <row r="795">
          <cell r="A795" t="str">
            <v>HUM</v>
          </cell>
          <cell r="B795" t="str">
            <v>Year 3</v>
          </cell>
          <cell r="D795">
            <v>54289000000</v>
          </cell>
          <cell r="E795">
            <v>44269000000</v>
          </cell>
          <cell r="F795" t="str">
            <v xml:space="preserve"> $-   </v>
          </cell>
          <cell r="G795" t="str">
            <v xml:space="preserve"> $-   </v>
          </cell>
          <cell r="H795">
            <v>7673000000</v>
          </cell>
          <cell r="M795">
            <v>0.18456777616091657</v>
          </cell>
          <cell r="N795">
            <v>4.3231593877212697E-2</v>
          </cell>
        </row>
        <row r="796">
          <cell r="A796" t="str">
            <v>HUM</v>
          </cell>
          <cell r="B796" t="str">
            <v>Year 4</v>
          </cell>
          <cell r="D796">
            <v>54379000000</v>
          </cell>
          <cell r="E796">
            <v>45007000000</v>
          </cell>
          <cell r="F796" t="str">
            <v xml:space="preserve"> $-   </v>
          </cell>
          <cell r="G796" t="str">
            <v xml:space="preserve"> $-   </v>
          </cell>
          <cell r="H796">
            <v>7631000000</v>
          </cell>
          <cell r="M796">
            <v>0.17234594236745804</v>
          </cell>
          <cell r="N796">
            <v>3.2016035601978708E-2</v>
          </cell>
        </row>
        <row r="797">
          <cell r="A797" t="str">
            <v>IBM</v>
          </cell>
          <cell r="B797" t="str">
            <v>Year 1</v>
          </cell>
          <cell r="D797">
            <v>102874000000</v>
          </cell>
          <cell r="E797">
            <v>52513000000</v>
          </cell>
          <cell r="F797">
            <v>22389000000</v>
          </cell>
          <cell r="G797">
            <v>5816000000</v>
          </cell>
          <cell r="H797" t="str">
            <v xml:space="preserve"> $-   </v>
          </cell>
          <cell r="M797">
            <v>0.48954060306783054</v>
          </cell>
          <cell r="N797">
            <v>0.21537025876314714</v>
          </cell>
        </row>
        <row r="798">
          <cell r="A798" t="str">
            <v>IBM</v>
          </cell>
          <cell r="B798" t="str">
            <v>Year 2</v>
          </cell>
          <cell r="D798">
            <v>98367000000</v>
          </cell>
          <cell r="E798">
            <v>49683000000</v>
          </cell>
          <cell r="F798">
            <v>22629000000</v>
          </cell>
          <cell r="G798">
            <v>5743000000</v>
          </cell>
          <cell r="H798" t="str">
            <v xml:space="preserve"> $-   </v>
          </cell>
          <cell r="M798">
            <v>0.49492207752599959</v>
          </cell>
          <cell r="N798">
            <v>0.20649201459839173</v>
          </cell>
        </row>
        <row r="799">
          <cell r="A799" t="str">
            <v>IBM</v>
          </cell>
          <cell r="B799" t="str">
            <v>Year 3</v>
          </cell>
          <cell r="D799">
            <v>92793000000</v>
          </cell>
          <cell r="E799">
            <v>46386000000</v>
          </cell>
          <cell r="F799">
            <v>22438000000</v>
          </cell>
          <cell r="G799">
            <v>5437000000</v>
          </cell>
          <cell r="H799" t="str">
            <v xml:space="preserve"> $-   </v>
          </cell>
          <cell r="M799">
            <v>0.50011315508712939</v>
          </cell>
          <cell r="N799">
            <v>0.1997133404459388</v>
          </cell>
        </row>
        <row r="800">
          <cell r="A800" t="str">
            <v>IBM</v>
          </cell>
          <cell r="B800" t="str">
            <v>Year 4</v>
          </cell>
          <cell r="D800">
            <v>81741000000</v>
          </cell>
          <cell r="E800">
            <v>41057000000</v>
          </cell>
          <cell r="F800">
            <v>19748000000</v>
          </cell>
          <cell r="G800">
            <v>5247000000</v>
          </cell>
          <cell r="H800" t="str">
            <v xml:space="preserve"> $-   </v>
          </cell>
          <cell r="M800">
            <v>0.4977184032492874</v>
          </cell>
          <cell r="N800">
            <v>0.19193550360284312</v>
          </cell>
        </row>
        <row r="801">
          <cell r="A801" t="str">
            <v>IDXX</v>
          </cell>
          <cell r="B801" t="str">
            <v>Year 1</v>
          </cell>
          <cell r="D801">
            <v>1293338000</v>
          </cell>
          <cell r="E801">
            <v>594190000</v>
          </cell>
          <cell r="F801">
            <v>354571000</v>
          </cell>
          <cell r="G801">
            <v>82014000</v>
          </cell>
          <cell r="H801" t="str">
            <v xml:space="preserve"> $-   </v>
          </cell>
          <cell r="M801">
            <v>0.54057639998206186</v>
          </cell>
          <cell r="N801">
            <v>0.2030118963488276</v>
          </cell>
        </row>
        <row r="802">
          <cell r="A802" t="str">
            <v>IDXX</v>
          </cell>
          <cell r="B802" t="str">
            <v>Year 2</v>
          </cell>
          <cell r="D802">
            <v>1377058000</v>
          </cell>
          <cell r="E802">
            <v>620940000</v>
          </cell>
          <cell r="F802">
            <v>401353000</v>
          </cell>
          <cell r="G802">
            <v>88003000</v>
          </cell>
          <cell r="H802" t="str">
            <v xml:space="preserve"> $-   </v>
          </cell>
          <cell r="M802">
            <v>0.54908217373560153</v>
          </cell>
          <cell r="N802">
            <v>0.19371878308684165</v>
          </cell>
        </row>
        <row r="803">
          <cell r="A803" t="str">
            <v>IDXX</v>
          </cell>
          <cell r="B803" t="str">
            <v>Year 3</v>
          </cell>
          <cell r="D803">
            <v>1485807000</v>
          </cell>
          <cell r="E803">
            <v>669691000</v>
          </cell>
          <cell r="F803">
            <v>457598000</v>
          </cell>
          <cell r="G803">
            <v>98263000</v>
          </cell>
          <cell r="H803" t="str">
            <v xml:space="preserve"> $-   </v>
          </cell>
          <cell r="M803">
            <v>0.5492745693081269</v>
          </cell>
          <cell r="N803">
            <v>0.17516070391376537</v>
          </cell>
        </row>
        <row r="804">
          <cell r="A804" t="str">
            <v>IDXX</v>
          </cell>
          <cell r="B804" t="str">
            <v>Year 4</v>
          </cell>
          <cell r="D804">
            <v>1601892000</v>
          </cell>
          <cell r="E804">
            <v>711622000</v>
          </cell>
          <cell r="F804">
            <v>482465000</v>
          </cell>
          <cell r="G804">
            <v>99681000</v>
          </cell>
          <cell r="H804" t="str">
            <v xml:space="preserve"> $-   </v>
          </cell>
          <cell r="M804">
            <v>0.55576156195299053</v>
          </cell>
          <cell r="N804">
            <v>0.19235004607052161</v>
          </cell>
        </row>
        <row r="805">
          <cell r="A805" t="str">
            <v>IFF</v>
          </cell>
          <cell r="B805" t="str">
            <v>Year 1</v>
          </cell>
          <cell r="D805">
            <v>2821446000</v>
          </cell>
          <cell r="E805">
            <v>1645912000</v>
          </cell>
          <cell r="F805">
            <v>453535000</v>
          </cell>
          <cell r="G805">
            <v>233713000</v>
          </cell>
          <cell r="H805" t="str">
            <v xml:space="preserve"> $-   </v>
          </cell>
          <cell r="M805">
            <v>0.4166423883356265</v>
          </cell>
          <cell r="N805">
            <v>0.17306232336185062</v>
          </cell>
        </row>
        <row r="806">
          <cell r="A806" t="str">
            <v>IFF</v>
          </cell>
          <cell r="B806" t="str">
            <v>Year 2</v>
          </cell>
          <cell r="D806">
            <v>2952896000</v>
          </cell>
          <cell r="E806">
            <v>1668691000</v>
          </cell>
          <cell r="F806">
            <v>505877000</v>
          </cell>
          <cell r="G806">
            <v>259838000</v>
          </cell>
          <cell r="H806" t="str">
            <v xml:space="preserve"> $-   </v>
          </cell>
          <cell r="M806">
            <v>0.43489679284336458</v>
          </cell>
          <cell r="N806">
            <v>0.17558694921866533</v>
          </cell>
        </row>
        <row r="807">
          <cell r="A807" t="str">
            <v>IFF</v>
          </cell>
          <cell r="B807" t="str">
            <v>Year 3</v>
          </cell>
          <cell r="D807">
            <v>3088533000</v>
          </cell>
          <cell r="E807">
            <v>1726383000</v>
          </cell>
          <cell r="F807">
            <v>514891000</v>
          </cell>
          <cell r="G807">
            <v>253640000</v>
          </cell>
          <cell r="H807" t="str">
            <v xml:space="preserve"> $-   </v>
          </cell>
          <cell r="M807">
            <v>0.44103462711908858</v>
          </cell>
          <cell r="N807">
            <v>0.19220095754197866</v>
          </cell>
        </row>
        <row r="808">
          <cell r="A808" t="str">
            <v>IFF</v>
          </cell>
          <cell r="B808" t="str">
            <v>Year 4</v>
          </cell>
          <cell r="D808">
            <v>3023189000</v>
          </cell>
          <cell r="E808">
            <v>1671590000</v>
          </cell>
          <cell r="F808">
            <v>509557000</v>
          </cell>
          <cell r="G808">
            <v>246101000</v>
          </cell>
          <cell r="H808" t="str">
            <v xml:space="preserve"> $-   </v>
          </cell>
          <cell r="M808">
            <v>0.44707724194550857</v>
          </cell>
          <cell r="N808">
            <v>0.19712330257883315</v>
          </cell>
        </row>
        <row r="809">
          <cell r="A809" t="str">
            <v>ILMN</v>
          </cell>
          <cell r="B809" t="str">
            <v>Year 1</v>
          </cell>
          <cell r="D809">
            <v>1421178000</v>
          </cell>
          <cell r="E809">
            <v>509291000</v>
          </cell>
          <cell r="F809">
            <v>397285000</v>
          </cell>
          <cell r="G809">
            <v>276743000</v>
          </cell>
          <cell r="H809" t="str">
            <v xml:space="preserve"> $-   </v>
          </cell>
          <cell r="M809">
            <v>0.64164165220683123</v>
          </cell>
          <cell r="N809">
            <v>0.16736749372703488</v>
          </cell>
        </row>
        <row r="810">
          <cell r="A810" t="str">
            <v>ILMN</v>
          </cell>
          <cell r="B810" t="str">
            <v>Year 2</v>
          </cell>
          <cell r="D810">
            <v>1861358000</v>
          </cell>
          <cell r="E810">
            <v>563648000</v>
          </cell>
          <cell r="F810">
            <v>471921000</v>
          </cell>
          <cell r="G810">
            <v>388055000</v>
          </cell>
          <cell r="H810" t="str">
            <v xml:space="preserve"> $-   </v>
          </cell>
          <cell r="M810">
            <v>0.69718452871505643</v>
          </cell>
          <cell r="N810">
            <v>0.23516916144019581</v>
          </cell>
        </row>
        <row r="811">
          <cell r="A811" t="str">
            <v>ILMN</v>
          </cell>
          <cell r="B811" t="str">
            <v>Year 3</v>
          </cell>
          <cell r="D811">
            <v>2219762000</v>
          </cell>
          <cell r="E811">
            <v>670472000</v>
          </cell>
          <cell r="F811">
            <v>522046000</v>
          </cell>
          <cell r="G811">
            <v>401527000</v>
          </cell>
          <cell r="H811" t="str">
            <v xml:space="preserve"> $-   </v>
          </cell>
          <cell r="M811">
            <v>0.69795320399213967</v>
          </cell>
          <cell r="N811">
            <v>0.28188472457858094</v>
          </cell>
        </row>
        <row r="812">
          <cell r="A812" t="str">
            <v>ILMN</v>
          </cell>
          <cell r="B812" t="str">
            <v>Year 4</v>
          </cell>
          <cell r="D812">
            <v>2398373000</v>
          </cell>
          <cell r="E812">
            <v>731925000</v>
          </cell>
          <cell r="F812">
            <v>584491000</v>
          </cell>
          <cell r="G812">
            <v>504415000</v>
          </cell>
          <cell r="H812" t="str">
            <v xml:space="preserve"> $-   </v>
          </cell>
          <cell r="M812">
            <v>0.69482436635168932</v>
          </cell>
          <cell r="N812">
            <v>0.24080574622879761</v>
          </cell>
        </row>
        <row r="813">
          <cell r="A813" t="str">
            <v>INTC</v>
          </cell>
          <cell r="B813" t="str">
            <v>Year 1</v>
          </cell>
          <cell r="D813">
            <v>52708000000</v>
          </cell>
          <cell r="E813">
            <v>21187000000</v>
          </cell>
          <cell r="F813">
            <v>8088000000</v>
          </cell>
          <cell r="G813">
            <v>10611000000</v>
          </cell>
          <cell r="H813">
            <v>291000000</v>
          </cell>
          <cell r="M813">
            <v>0.5980306594824315</v>
          </cell>
          <cell r="N813">
            <v>0.23774379600819609</v>
          </cell>
        </row>
        <row r="814">
          <cell r="A814" t="str">
            <v>INTC</v>
          </cell>
          <cell r="B814" t="str">
            <v>Year 2</v>
          </cell>
          <cell r="D814">
            <v>55870000000</v>
          </cell>
          <cell r="E814">
            <v>20261000000</v>
          </cell>
          <cell r="F814">
            <v>8136000000</v>
          </cell>
          <cell r="G814">
            <v>11537000000</v>
          </cell>
          <cell r="H814">
            <v>294000000</v>
          </cell>
          <cell r="M814">
            <v>0.6373545731161625</v>
          </cell>
          <cell r="N814">
            <v>0.27997136209056739</v>
          </cell>
        </row>
        <row r="815">
          <cell r="A815" t="str">
            <v>INTC</v>
          </cell>
          <cell r="B815" t="str">
            <v>Year 3</v>
          </cell>
          <cell r="D815">
            <v>55355000000</v>
          </cell>
          <cell r="E815">
            <v>20676000000</v>
          </cell>
          <cell r="F815">
            <v>7930000000</v>
          </cell>
          <cell r="G815">
            <v>12128000000</v>
          </cell>
          <cell r="H815">
            <v>265000000</v>
          </cell>
          <cell r="M815">
            <v>0.62648360581699936</v>
          </cell>
          <cell r="N815">
            <v>0.2593442326799747</v>
          </cell>
        </row>
        <row r="816">
          <cell r="A816" t="str">
            <v>INTC</v>
          </cell>
          <cell r="B816" t="str">
            <v>Year 4</v>
          </cell>
          <cell r="D816">
            <v>59387000000</v>
          </cell>
          <cell r="E816">
            <v>23196000000</v>
          </cell>
          <cell r="F816">
            <v>8397000000</v>
          </cell>
          <cell r="G816">
            <v>12740000000</v>
          </cell>
          <cell r="H816">
            <v>294000000</v>
          </cell>
          <cell r="M816">
            <v>0.60940946671830543</v>
          </cell>
          <cell r="N816">
            <v>0.24853924259518076</v>
          </cell>
        </row>
        <row r="817">
          <cell r="A817" t="str">
            <v>INTU</v>
          </cell>
          <cell r="B817" t="str">
            <v>Year 1</v>
          </cell>
          <cell r="D817">
            <v>3946000000</v>
          </cell>
          <cell r="E817">
            <v>527000000</v>
          </cell>
          <cell r="F817">
            <v>1534000000</v>
          </cell>
          <cell r="G817">
            <v>647000000</v>
          </cell>
          <cell r="H817">
            <v>30000000</v>
          </cell>
          <cell r="M817">
            <v>0.86644703497212361</v>
          </cell>
          <cell r="N817">
            <v>0.30613279270146987</v>
          </cell>
        </row>
        <row r="818">
          <cell r="A818" t="str">
            <v>INTU</v>
          </cell>
          <cell r="B818" t="str">
            <v>Year 2</v>
          </cell>
          <cell r="D818">
            <v>4243000000</v>
          </cell>
          <cell r="E818">
            <v>603000000</v>
          </cell>
          <cell r="F818">
            <v>1601000000</v>
          </cell>
          <cell r="G818">
            <v>714000000</v>
          </cell>
          <cell r="H818">
            <v>25000000</v>
          </cell>
          <cell r="M818">
            <v>0.8578835729436719</v>
          </cell>
          <cell r="N818">
            <v>0.30638699033702571</v>
          </cell>
        </row>
        <row r="819">
          <cell r="A819" t="str">
            <v>INTU</v>
          </cell>
          <cell r="B819" t="str">
            <v>Year 3</v>
          </cell>
          <cell r="D819">
            <v>4192000000</v>
          </cell>
          <cell r="E819">
            <v>695000000</v>
          </cell>
          <cell r="F819">
            <v>1771000000</v>
          </cell>
          <cell r="G819">
            <v>798000000</v>
          </cell>
          <cell r="H819">
            <v>42000000</v>
          </cell>
          <cell r="M819">
            <v>0.83420801526717558</v>
          </cell>
          <cell r="N819">
            <v>0.21135496183206107</v>
          </cell>
        </row>
        <row r="820">
          <cell r="A820" t="str">
            <v>INTU</v>
          </cell>
          <cell r="B820" t="str">
            <v>Year 4</v>
          </cell>
          <cell r="D820">
            <v>4694000000</v>
          </cell>
          <cell r="E820">
            <v>730000000</v>
          </cell>
          <cell r="F820">
            <v>1807000000</v>
          </cell>
          <cell r="G820">
            <v>881000000</v>
          </cell>
          <cell r="H820">
            <v>34000000</v>
          </cell>
          <cell r="M820">
            <v>0.84448231785257777</v>
          </cell>
          <cell r="N820">
            <v>0.26459309757136773</v>
          </cell>
        </row>
        <row r="821">
          <cell r="A821" t="str">
            <v>IP</v>
          </cell>
          <cell r="B821" t="str">
            <v>Year 1</v>
          </cell>
          <cell r="D821">
            <v>21852000000</v>
          </cell>
          <cell r="E821">
            <v>15287000000</v>
          </cell>
          <cell r="F821">
            <v>3303000000</v>
          </cell>
          <cell r="G821" t="str">
            <v xml:space="preserve"> $-   </v>
          </cell>
          <cell r="H821">
            <v>1473000000</v>
          </cell>
          <cell r="M821">
            <v>0.30043016657514188</v>
          </cell>
          <cell r="N821">
            <v>8.1868936481786558E-2</v>
          </cell>
        </row>
        <row r="822">
          <cell r="A822" t="str">
            <v>IP</v>
          </cell>
          <cell r="B822" t="str">
            <v>Year 2</v>
          </cell>
          <cell r="D822">
            <v>23483000000</v>
          </cell>
          <cell r="E822">
            <v>16282000000</v>
          </cell>
          <cell r="F822">
            <v>3557000000</v>
          </cell>
          <cell r="G822" t="str">
            <v xml:space="preserve"> $-   </v>
          </cell>
          <cell r="H822">
            <v>1531000000</v>
          </cell>
          <cell r="M822">
            <v>0.30664736192138997</v>
          </cell>
          <cell r="N822">
            <v>8.9979985521441042E-2</v>
          </cell>
        </row>
        <row r="823">
          <cell r="A823" t="str">
            <v>IP</v>
          </cell>
          <cell r="B823" t="str">
            <v>Year 3</v>
          </cell>
          <cell r="D823">
            <v>23617000000</v>
          </cell>
          <cell r="E823">
            <v>16254000000</v>
          </cell>
          <cell r="F823">
            <v>3494000000</v>
          </cell>
          <cell r="G823" t="str">
            <v xml:space="preserve"> $-   </v>
          </cell>
          <cell r="H823">
            <v>1406000000</v>
          </cell>
          <cell r="M823">
            <v>0.31176694753779055</v>
          </cell>
          <cell r="N823">
            <v>0.10428928314349832</v>
          </cell>
        </row>
        <row r="824">
          <cell r="A824" t="str">
            <v>IP</v>
          </cell>
          <cell r="B824" t="str">
            <v>Year 4</v>
          </cell>
          <cell r="D824">
            <v>22365000000</v>
          </cell>
          <cell r="E824">
            <v>15468000000</v>
          </cell>
          <cell r="F824">
            <v>3219000000</v>
          </cell>
          <cell r="G824" t="str">
            <v xml:space="preserve"> $-   </v>
          </cell>
          <cell r="H824">
            <v>1294000000</v>
          </cell>
          <cell r="M824">
            <v>0.30838363514419853</v>
          </cell>
          <cell r="N824">
            <v>0.10659512631343618</v>
          </cell>
        </row>
        <row r="825">
          <cell r="A825" t="str">
            <v>IPG</v>
          </cell>
          <cell r="B825" t="str">
            <v>Year 1</v>
          </cell>
          <cell r="D825">
            <v>6956200000</v>
          </cell>
          <cell r="E825" t="str">
            <v xml:space="preserve"> $-   </v>
          </cell>
          <cell r="F825">
            <v>6279100000</v>
          </cell>
          <cell r="G825" t="str">
            <v xml:space="preserve"> $-   </v>
          </cell>
          <cell r="H825" t="str">
            <v xml:space="preserve"> $-   </v>
          </cell>
          <cell r="M825" t="e">
            <v>#VALUE!</v>
          </cell>
          <cell r="N825" t="e">
            <v>#VALUE!</v>
          </cell>
        </row>
        <row r="826">
          <cell r="A826" t="str">
            <v>IPG</v>
          </cell>
          <cell r="B826" t="str">
            <v>Year 2</v>
          </cell>
          <cell r="D826">
            <v>7122300000</v>
          </cell>
          <cell r="E826" t="str">
            <v xml:space="preserve"> $-   </v>
          </cell>
          <cell r="F826">
            <v>6463400000</v>
          </cell>
          <cell r="G826" t="str">
            <v xml:space="preserve"> $-   </v>
          </cell>
          <cell r="H826" t="str">
            <v xml:space="preserve"> $-   </v>
          </cell>
          <cell r="M826" t="e">
            <v>#VALUE!</v>
          </cell>
          <cell r="N826" t="e">
            <v>#VALUE!</v>
          </cell>
        </row>
        <row r="827">
          <cell r="A827" t="str">
            <v>IPG</v>
          </cell>
          <cell r="B827" t="str">
            <v>Year 3</v>
          </cell>
          <cell r="D827">
            <v>7537100000</v>
          </cell>
          <cell r="E827" t="str">
            <v xml:space="preserve"> $-   </v>
          </cell>
          <cell r="F827">
            <v>6748500000</v>
          </cell>
          <cell r="G827" t="str">
            <v xml:space="preserve"> $-   </v>
          </cell>
          <cell r="H827" t="str">
            <v xml:space="preserve"> $-   </v>
          </cell>
          <cell r="M827" t="e">
            <v>#VALUE!</v>
          </cell>
          <cell r="N827" t="e">
            <v>#VALUE!</v>
          </cell>
        </row>
        <row r="828">
          <cell r="A828" t="str">
            <v>IPG</v>
          </cell>
          <cell r="B828" t="str">
            <v>Year 4</v>
          </cell>
          <cell r="D828">
            <v>7613800000</v>
          </cell>
          <cell r="E828" t="str">
            <v xml:space="preserve"> $-   </v>
          </cell>
          <cell r="F828">
            <v>6742700000</v>
          </cell>
          <cell r="G828" t="str">
            <v xml:space="preserve"> $-   </v>
          </cell>
          <cell r="H828" t="str">
            <v xml:space="preserve"> $-   </v>
          </cell>
          <cell r="M828" t="e">
            <v>#VALUE!</v>
          </cell>
          <cell r="N828" t="e">
            <v>#VALUE!</v>
          </cell>
        </row>
        <row r="829">
          <cell r="A829" t="str">
            <v>IRM</v>
          </cell>
          <cell r="B829" t="str">
            <v>Year 1</v>
          </cell>
          <cell r="D829">
            <v>3003955000</v>
          </cell>
          <cell r="E829">
            <v>1277113000</v>
          </cell>
          <cell r="F829">
            <v>850371000</v>
          </cell>
          <cell r="G829" t="str">
            <v xml:space="preserve"> $-   </v>
          </cell>
          <cell r="H829">
            <v>316344000</v>
          </cell>
          <cell r="M829">
            <v>0.57485614797824869</v>
          </cell>
          <cell r="N829">
            <v>0.18646317937519039</v>
          </cell>
        </row>
        <row r="830">
          <cell r="A830" t="str">
            <v>IRM</v>
          </cell>
          <cell r="B830" t="str">
            <v>Year 2</v>
          </cell>
          <cell r="D830">
            <v>3024623000</v>
          </cell>
          <cell r="E830">
            <v>1288878000</v>
          </cell>
          <cell r="F830">
            <v>924031000</v>
          </cell>
          <cell r="G830" t="str">
            <v xml:space="preserve"> $-   </v>
          </cell>
          <cell r="H830">
            <v>322037000</v>
          </cell>
          <cell r="M830">
            <v>0.57387152051677182</v>
          </cell>
          <cell r="N830">
            <v>0.16189687111418513</v>
          </cell>
        </row>
        <row r="831">
          <cell r="A831" t="str">
            <v>IRM</v>
          </cell>
          <cell r="B831" t="str">
            <v>Year 3</v>
          </cell>
          <cell r="D831">
            <v>3117693000</v>
          </cell>
          <cell r="E831">
            <v>1344636000</v>
          </cell>
          <cell r="F831">
            <v>869572000</v>
          </cell>
          <cell r="G831" t="str">
            <v xml:space="preserve"> $-   </v>
          </cell>
          <cell r="H831">
            <v>353143000</v>
          </cell>
          <cell r="M831">
            <v>0.56870801583093655</v>
          </cell>
          <cell r="N831">
            <v>0.1765221912484648</v>
          </cell>
        </row>
        <row r="832">
          <cell r="A832" t="str">
            <v>IRM</v>
          </cell>
          <cell r="B832" t="str">
            <v>Year 4</v>
          </cell>
          <cell r="D832">
            <v>3007976000</v>
          </cell>
          <cell r="E832">
            <v>1290025000</v>
          </cell>
          <cell r="F832">
            <v>844960000</v>
          </cell>
          <cell r="G832" t="str">
            <v xml:space="preserve"> $-   </v>
          </cell>
          <cell r="H832">
            <v>345464000</v>
          </cell>
          <cell r="M832">
            <v>0.57113188403098958</v>
          </cell>
          <cell r="N832">
            <v>0.17537606683032045</v>
          </cell>
        </row>
        <row r="833">
          <cell r="A833" t="str">
            <v>ISRG</v>
          </cell>
          <cell r="B833" t="str">
            <v>Year 1</v>
          </cell>
          <cell r="D833">
            <v>2265100000</v>
          </cell>
          <cell r="E833">
            <v>670900000</v>
          </cell>
          <cell r="F833">
            <v>574000000</v>
          </cell>
          <cell r="G833">
            <v>167700000</v>
          </cell>
          <cell r="H833" t="str">
            <v xml:space="preserve"> $-   </v>
          </cell>
          <cell r="M833">
            <v>0.7038099863140701</v>
          </cell>
          <cell r="N833">
            <v>0.37636307447794798</v>
          </cell>
        </row>
        <row r="834">
          <cell r="A834" t="str">
            <v>ISRG</v>
          </cell>
          <cell r="B834" t="str">
            <v>Year 2</v>
          </cell>
          <cell r="D834">
            <v>2131700000</v>
          </cell>
          <cell r="E834">
            <v>717900000</v>
          </cell>
          <cell r="F834">
            <v>691000000</v>
          </cell>
          <cell r="G834">
            <v>178000000</v>
          </cell>
          <cell r="H834" t="str">
            <v xml:space="preserve"> $-   </v>
          </cell>
          <cell r="M834">
            <v>0.66322653281418587</v>
          </cell>
          <cell r="N834">
            <v>0.25557067129521038</v>
          </cell>
        </row>
        <row r="835">
          <cell r="A835" t="str">
            <v>ISRG</v>
          </cell>
          <cell r="B835" t="str">
            <v>Year 3</v>
          </cell>
          <cell r="D835">
            <v>2384400000</v>
          </cell>
          <cell r="E835">
            <v>806500000</v>
          </cell>
          <cell r="F835">
            <v>640500000</v>
          </cell>
          <cell r="G835">
            <v>197400000</v>
          </cell>
          <cell r="H835" t="str">
            <v xml:space="preserve"> $-   </v>
          </cell>
          <cell r="M835">
            <v>0.66175977185036072</v>
          </cell>
          <cell r="N835">
            <v>0.31035061231337024</v>
          </cell>
        </row>
        <row r="836">
          <cell r="A836" t="str">
            <v>ISRG</v>
          </cell>
          <cell r="B836" t="str">
            <v>Year 4</v>
          </cell>
          <cell r="D836">
            <v>2704400000</v>
          </cell>
          <cell r="E836">
            <v>814300000</v>
          </cell>
          <cell r="F836">
            <v>705300000</v>
          </cell>
          <cell r="G836">
            <v>239600000</v>
          </cell>
          <cell r="H836" t="str">
            <v xml:space="preserve"> $-   </v>
          </cell>
          <cell r="M836">
            <v>0.69889809199822506</v>
          </cell>
          <cell r="N836">
            <v>0.34950451116698711</v>
          </cell>
        </row>
        <row r="837">
          <cell r="A837" t="str">
            <v>ITW</v>
          </cell>
          <cell r="B837" t="str">
            <v>Year 1</v>
          </cell>
          <cell r="D837">
            <v>14135000000</v>
          </cell>
          <cell r="E837">
            <v>8554000000</v>
          </cell>
          <cell r="F837">
            <v>2815000000</v>
          </cell>
          <cell r="G837" t="str">
            <v xml:space="preserve"> $-   </v>
          </cell>
          <cell r="H837">
            <v>250000000</v>
          </cell>
          <cell r="M837">
            <v>0.39483551467987266</v>
          </cell>
          <cell r="N837">
            <v>0.17799787760877256</v>
          </cell>
        </row>
        <row r="838">
          <cell r="A838" t="str">
            <v>ITW</v>
          </cell>
          <cell r="B838" t="str">
            <v>Year 2</v>
          </cell>
          <cell r="D838">
            <v>14484000000</v>
          </cell>
          <cell r="E838">
            <v>8673000000</v>
          </cell>
          <cell r="F838">
            <v>2678000000</v>
          </cell>
          <cell r="G838" t="str">
            <v xml:space="preserve"> $-   </v>
          </cell>
          <cell r="H838">
            <v>245000000</v>
          </cell>
          <cell r="M838">
            <v>0.40120132560066279</v>
          </cell>
          <cell r="N838">
            <v>0.19939243302954984</v>
          </cell>
        </row>
        <row r="839">
          <cell r="A839" t="str">
            <v>ITW</v>
          </cell>
          <cell r="B839" t="str">
            <v>Year 3</v>
          </cell>
          <cell r="D839">
            <v>13405000000</v>
          </cell>
          <cell r="E839">
            <v>7888000000</v>
          </cell>
          <cell r="F839">
            <v>2417000000</v>
          </cell>
          <cell r="G839" t="str">
            <v xml:space="preserve"> $-   </v>
          </cell>
          <cell r="H839">
            <v>233000000</v>
          </cell>
          <cell r="M839">
            <v>0.41156284968295409</v>
          </cell>
          <cell r="N839">
            <v>0.21387541961954495</v>
          </cell>
        </row>
        <row r="840">
          <cell r="A840" t="str">
            <v>ITW</v>
          </cell>
          <cell r="B840" t="str">
            <v>Year 4</v>
          </cell>
          <cell r="D840">
            <v>13599000000</v>
          </cell>
          <cell r="E840">
            <v>7896000000</v>
          </cell>
          <cell r="F840">
            <v>2415000000</v>
          </cell>
          <cell r="G840" t="str">
            <v xml:space="preserve"> $-   </v>
          </cell>
          <cell r="H840">
            <v>224000000</v>
          </cell>
          <cell r="M840">
            <v>0.41936907125523937</v>
          </cell>
          <cell r="N840">
            <v>0.22531068460916243</v>
          </cell>
        </row>
        <row r="841">
          <cell r="A841" t="str">
            <v>IVZ</v>
          </cell>
          <cell r="B841" t="str">
            <v>Year 1</v>
          </cell>
          <cell r="D841">
            <v>4050400000</v>
          </cell>
          <cell r="E841" t="str">
            <v xml:space="preserve"> $-   </v>
          </cell>
          <cell r="F841">
            <v>3207800000</v>
          </cell>
          <cell r="G841" t="str">
            <v xml:space="preserve"> $-   </v>
          </cell>
          <cell r="H841" t="str">
            <v xml:space="preserve"> $-   </v>
          </cell>
          <cell r="M841" t="e">
            <v>#VALUE!</v>
          </cell>
          <cell r="N841" t="e">
            <v>#VALUE!</v>
          </cell>
        </row>
        <row r="842">
          <cell r="A842" t="str">
            <v>IVZ</v>
          </cell>
          <cell r="B842" t="str">
            <v>Year 2</v>
          </cell>
          <cell r="D842">
            <v>4644600000</v>
          </cell>
          <cell r="E842" t="str">
            <v xml:space="preserve"> $-   </v>
          </cell>
          <cell r="F842">
            <v>3524400000</v>
          </cell>
          <cell r="G842" t="str">
            <v xml:space="preserve"> $-   </v>
          </cell>
          <cell r="H842" t="str">
            <v xml:space="preserve"> $-   </v>
          </cell>
          <cell r="M842" t="e">
            <v>#VALUE!</v>
          </cell>
          <cell r="N842" t="e">
            <v>#VALUE!</v>
          </cell>
        </row>
        <row r="843">
          <cell r="A843" t="str">
            <v>IVZ</v>
          </cell>
          <cell r="B843" t="str">
            <v>Year 3</v>
          </cell>
          <cell r="D843">
            <v>5147100000</v>
          </cell>
          <cell r="E843" t="str">
            <v xml:space="preserve"> $-   </v>
          </cell>
          <cell r="F843">
            <v>3870200000</v>
          </cell>
          <cell r="G843" t="str">
            <v xml:space="preserve"> $-   </v>
          </cell>
          <cell r="H843" t="str">
            <v xml:space="preserve"> $-   </v>
          </cell>
          <cell r="M843" t="e">
            <v>#VALUE!</v>
          </cell>
          <cell r="N843" t="e">
            <v>#VALUE!</v>
          </cell>
        </row>
        <row r="844">
          <cell r="A844" t="str">
            <v>IVZ</v>
          </cell>
          <cell r="B844" t="str">
            <v>Year 4</v>
          </cell>
          <cell r="D844">
            <v>5122900000</v>
          </cell>
          <cell r="E844" t="str">
            <v xml:space="preserve"> $-   </v>
          </cell>
          <cell r="F844">
            <v>3764500000</v>
          </cell>
          <cell r="G844" t="str">
            <v xml:space="preserve"> $-   </v>
          </cell>
          <cell r="H844" t="str">
            <v xml:space="preserve"> $-   </v>
          </cell>
          <cell r="M844" t="e">
            <v>#VALUE!</v>
          </cell>
          <cell r="N844" t="e">
            <v>#VALUE!</v>
          </cell>
        </row>
        <row r="845">
          <cell r="A845" t="str">
            <v>JBHT</v>
          </cell>
          <cell r="B845" t="str">
            <v>Year 1</v>
          </cell>
          <cell r="D845">
            <v>5054980000</v>
          </cell>
          <cell r="E845">
            <v>3230857000</v>
          </cell>
          <cell r="F845">
            <v>1064757000</v>
          </cell>
          <cell r="G845" t="str">
            <v xml:space="preserve"> $-   </v>
          </cell>
          <cell r="H845">
            <v>229166000</v>
          </cell>
          <cell r="M845">
            <v>0.36085662059988366</v>
          </cell>
          <cell r="N845">
            <v>0.10488666621826397</v>
          </cell>
        </row>
        <row r="846">
          <cell r="A846" t="str">
            <v>JBHT</v>
          </cell>
          <cell r="B846" t="str">
            <v>Year 2</v>
          </cell>
          <cell r="D846">
            <v>5584571000</v>
          </cell>
          <cell r="E846">
            <v>3570801000</v>
          </cell>
          <cell r="F846">
            <v>1183682000</v>
          </cell>
          <cell r="G846" t="str">
            <v xml:space="preserve"> $-   </v>
          </cell>
          <cell r="H846">
            <v>253380000</v>
          </cell>
          <cell r="M846">
            <v>0.36059529013061165</v>
          </cell>
          <cell r="N846">
            <v>0.10326809346680345</v>
          </cell>
        </row>
        <row r="847">
          <cell r="A847" t="str">
            <v>JBHT</v>
          </cell>
          <cell r="B847" t="str">
            <v>Year 3</v>
          </cell>
          <cell r="D847">
            <v>6165441000</v>
          </cell>
          <cell r="E847">
            <v>3898403000</v>
          </cell>
          <cell r="F847">
            <v>1341000000</v>
          </cell>
          <cell r="G847" t="str">
            <v xml:space="preserve"> $-   </v>
          </cell>
          <cell r="H847">
            <v>294496000</v>
          </cell>
          <cell r="M847">
            <v>0.36770086681552872</v>
          </cell>
          <cell r="N847">
            <v>0.10243257538268552</v>
          </cell>
        </row>
        <row r="848">
          <cell r="A848" t="str">
            <v>JBHT</v>
          </cell>
          <cell r="B848" t="str">
            <v>Year 4</v>
          </cell>
          <cell r="D848">
            <v>6187646000</v>
          </cell>
          <cell r="E848">
            <v>3665578000</v>
          </cell>
          <cell r="F848">
            <v>1466761000</v>
          </cell>
          <cell r="G848" t="str">
            <v xml:space="preserve"> $-   </v>
          </cell>
          <cell r="H848">
            <v>339613000</v>
          </cell>
          <cell r="M848">
            <v>0.40759733184477587</v>
          </cell>
          <cell r="N848">
            <v>0.11566498794533495</v>
          </cell>
        </row>
        <row r="849">
          <cell r="A849" t="str">
            <v>JEC</v>
          </cell>
          <cell r="B849" t="str">
            <v>Year 1</v>
          </cell>
          <cell r="D849">
            <v>11818376000</v>
          </cell>
          <cell r="E849">
            <v>9976057000</v>
          </cell>
          <cell r="F849">
            <v>1173340000</v>
          </cell>
          <cell r="G849" t="str">
            <v xml:space="preserve"> $-   </v>
          </cell>
          <cell r="H849" t="str">
            <v xml:space="preserve"> $-   </v>
          </cell>
          <cell r="M849">
            <v>0.1558859694428405</v>
          </cell>
          <cell r="N849">
            <v>5.6604985321164258E-2</v>
          </cell>
        </row>
        <row r="850">
          <cell r="A850" t="str">
            <v>JEC</v>
          </cell>
          <cell r="B850" t="str">
            <v>Year 2</v>
          </cell>
          <cell r="D850">
            <v>12695157000</v>
          </cell>
          <cell r="E850">
            <v>10621373000</v>
          </cell>
          <cell r="F850">
            <v>1545716000</v>
          </cell>
          <cell r="G850" t="str">
            <v xml:space="preserve"> $-   </v>
          </cell>
          <cell r="H850" t="str">
            <v xml:space="preserve"> $-   </v>
          </cell>
          <cell r="M850">
            <v>0.16335237130190672</v>
          </cell>
          <cell r="N850">
            <v>4.1596019647492349E-2</v>
          </cell>
        </row>
        <row r="851">
          <cell r="A851" t="str">
            <v>JEC</v>
          </cell>
          <cell r="B851" t="str">
            <v>Year 3</v>
          </cell>
          <cell r="D851">
            <v>12114832000</v>
          </cell>
          <cell r="E851">
            <v>10146494000</v>
          </cell>
          <cell r="F851">
            <v>1522811000</v>
          </cell>
          <cell r="G851" t="str">
            <v xml:space="preserve"> $-   </v>
          </cell>
          <cell r="H851" t="str">
            <v xml:space="preserve"> $-   </v>
          </cell>
          <cell r="M851">
            <v>0.1624734045011933</v>
          </cell>
          <cell r="N851">
            <v>3.6775334565101687E-2</v>
          </cell>
        </row>
        <row r="852">
          <cell r="A852" t="str">
            <v>JEC</v>
          </cell>
          <cell r="B852" t="str">
            <v>Year 4</v>
          </cell>
          <cell r="D852">
            <v>10964157000</v>
          </cell>
          <cell r="E852">
            <v>9196326000</v>
          </cell>
          <cell r="F852">
            <v>1429233000</v>
          </cell>
          <cell r="G852" t="str">
            <v xml:space="preserve"> $-   </v>
          </cell>
          <cell r="H852" t="str">
            <v xml:space="preserve"> $-   </v>
          </cell>
          <cell r="M852">
            <v>0.16123729348275473</v>
          </cell>
          <cell r="N852">
            <v>3.0882264819812412E-2</v>
          </cell>
        </row>
        <row r="853">
          <cell r="A853" t="str">
            <v>JNPR</v>
          </cell>
          <cell r="B853" t="str">
            <v>Year 1</v>
          </cell>
          <cell r="D853">
            <v>4365400000</v>
          </cell>
          <cell r="E853">
            <v>1656600000</v>
          </cell>
          <cell r="F853">
            <v>1252300000</v>
          </cell>
          <cell r="G853">
            <v>1101600000</v>
          </cell>
          <cell r="H853" t="str">
            <v xml:space="preserve"> $-   </v>
          </cell>
          <cell r="M853">
            <v>0.62051587483392123</v>
          </cell>
          <cell r="N853">
            <v>8.1298391899940439E-2</v>
          </cell>
        </row>
        <row r="854">
          <cell r="A854" t="str">
            <v>JNPR</v>
          </cell>
          <cell r="B854" t="str">
            <v>Year 2</v>
          </cell>
          <cell r="D854">
            <v>4669100000</v>
          </cell>
          <cell r="E854">
            <v>1727700000</v>
          </cell>
          <cell r="F854">
            <v>1293200000</v>
          </cell>
          <cell r="G854">
            <v>1043200000</v>
          </cell>
          <cell r="H854" t="str">
            <v xml:space="preserve"> $-   </v>
          </cell>
          <cell r="M854">
            <v>0.62997151485296954</v>
          </cell>
          <cell r="N854">
            <v>0.12957529288299671</v>
          </cell>
        </row>
        <row r="855">
          <cell r="A855" t="str">
            <v>JNPR</v>
          </cell>
          <cell r="B855" t="str">
            <v>Year 3</v>
          </cell>
          <cell r="D855">
            <v>4627100000</v>
          </cell>
          <cell r="E855">
            <v>1768900000</v>
          </cell>
          <cell r="F855">
            <v>1254700000</v>
          </cell>
          <cell r="G855">
            <v>1006200000</v>
          </cell>
          <cell r="H855" t="str">
            <v xml:space="preserve"> $-   </v>
          </cell>
          <cell r="M855">
            <v>0.61770871604244559</v>
          </cell>
          <cell r="N855">
            <v>0.12908733331892547</v>
          </cell>
        </row>
        <row r="856">
          <cell r="A856" t="str">
            <v>JNPR</v>
          </cell>
          <cell r="B856" t="str">
            <v>Year 4</v>
          </cell>
          <cell r="D856">
            <v>4857800000</v>
          </cell>
          <cell r="E856">
            <v>1779200000</v>
          </cell>
          <cell r="F856">
            <v>1172700000</v>
          </cell>
          <cell r="G856">
            <v>994500000</v>
          </cell>
          <cell r="H856" t="str">
            <v xml:space="preserve"> $-   </v>
          </cell>
          <cell r="M856">
            <v>0.6337436699740624</v>
          </cell>
          <cell r="N856">
            <v>0.18761579315739635</v>
          </cell>
        </row>
        <row r="857">
          <cell r="A857" t="str">
            <v>JPM</v>
          </cell>
          <cell r="B857" t="str">
            <v>Year 1</v>
          </cell>
          <cell r="D857">
            <v>93646000000</v>
          </cell>
          <cell r="E857" t="str">
            <v xml:space="preserve"> $-   </v>
          </cell>
          <cell r="F857">
            <v>64729000000</v>
          </cell>
          <cell r="G857" t="str">
            <v xml:space="preserve"> $-   </v>
          </cell>
          <cell r="H857">
            <v>3385000000</v>
          </cell>
          <cell r="M857" t="e">
            <v>#VALUE!</v>
          </cell>
          <cell r="N857" t="e">
            <v>#VALUE!</v>
          </cell>
        </row>
        <row r="858">
          <cell r="A858" t="str">
            <v>JPM</v>
          </cell>
          <cell r="B858" t="str">
            <v>Year 2</v>
          </cell>
          <cell r="D858">
            <v>97142000000</v>
          </cell>
          <cell r="E858" t="str">
            <v xml:space="preserve"> $-   </v>
          </cell>
          <cell r="F858">
            <v>70467000000</v>
          </cell>
          <cell r="G858" t="str">
            <v xml:space="preserve"> $-   </v>
          </cell>
          <cell r="H858">
            <v>225000000</v>
          </cell>
          <cell r="M858" t="e">
            <v>#VALUE!</v>
          </cell>
          <cell r="N858" t="e">
            <v>#VALUE!</v>
          </cell>
        </row>
        <row r="859">
          <cell r="A859" t="str">
            <v>JPM</v>
          </cell>
          <cell r="B859" t="str">
            <v>Year 3</v>
          </cell>
          <cell r="D859">
            <v>91973000000</v>
          </cell>
          <cell r="E859" t="str">
            <v xml:space="preserve"> $-   </v>
          </cell>
          <cell r="F859">
            <v>61274000000</v>
          </cell>
          <cell r="G859" t="str">
            <v xml:space="preserve"> $-   </v>
          </cell>
          <cell r="H859">
            <v>3139000000</v>
          </cell>
          <cell r="M859" t="e">
            <v>#VALUE!</v>
          </cell>
          <cell r="N859" t="e">
            <v>#VALUE!</v>
          </cell>
        </row>
        <row r="860">
          <cell r="A860" t="str">
            <v>JPM</v>
          </cell>
          <cell r="B860" t="str">
            <v>Year 4</v>
          </cell>
          <cell r="D860">
            <v>89716000000</v>
          </cell>
          <cell r="E860" t="str">
            <v xml:space="preserve"> $-   </v>
          </cell>
          <cell r="F860">
            <v>59014000000</v>
          </cell>
          <cell r="G860" t="str">
            <v xml:space="preserve"> $-   </v>
          </cell>
          <cell r="H860">
            <v>3827000000</v>
          </cell>
          <cell r="M860" t="e">
            <v>#VALUE!</v>
          </cell>
          <cell r="N860" t="e">
            <v>#VALUE!</v>
          </cell>
        </row>
        <row r="861">
          <cell r="A861" t="str">
            <v>JWN</v>
          </cell>
          <cell r="B861" t="str">
            <v>Year 1</v>
          </cell>
          <cell r="D861">
            <v>12134000000</v>
          </cell>
          <cell r="E861">
            <v>7432000000</v>
          </cell>
          <cell r="F861">
            <v>3357000000</v>
          </cell>
          <cell r="G861" t="str">
            <v xml:space="preserve"> $-   </v>
          </cell>
          <cell r="H861" t="str">
            <v xml:space="preserve"> $-   </v>
          </cell>
          <cell r="M861">
            <v>0.38750618097906708</v>
          </cell>
          <cell r="N861">
            <v>0.11084555793637713</v>
          </cell>
        </row>
        <row r="862">
          <cell r="A862" t="str">
            <v>JWN</v>
          </cell>
          <cell r="B862" t="str">
            <v>Year 2</v>
          </cell>
          <cell r="D862">
            <v>12540000000</v>
          </cell>
          <cell r="E862">
            <v>7737000000</v>
          </cell>
          <cell r="F862">
            <v>3453000000</v>
          </cell>
          <cell r="G862" t="str">
            <v xml:space="preserve"> $-   </v>
          </cell>
          <cell r="H862" t="str">
            <v xml:space="preserve"> $-   </v>
          </cell>
          <cell r="M862">
            <v>0.3830143540669857</v>
          </cell>
          <cell r="N862">
            <v>0.1076555023923445</v>
          </cell>
        </row>
        <row r="863">
          <cell r="A863" t="str">
            <v>JWN</v>
          </cell>
          <cell r="B863" t="str">
            <v>Year 3</v>
          </cell>
          <cell r="D863">
            <v>13506000000</v>
          </cell>
          <cell r="E863">
            <v>8406000000</v>
          </cell>
          <cell r="F863">
            <v>3777000000</v>
          </cell>
          <cell r="G863" t="str">
            <v xml:space="preserve"> $-   </v>
          </cell>
          <cell r="H863" t="str">
            <v xml:space="preserve"> $-   </v>
          </cell>
          <cell r="M863">
            <v>0.3776099511328298</v>
          </cell>
          <cell r="N863">
            <v>9.7956463793869394E-2</v>
          </cell>
        </row>
        <row r="864">
          <cell r="A864" t="str">
            <v>JWN</v>
          </cell>
          <cell r="B864" t="str">
            <v>Year 4</v>
          </cell>
          <cell r="D864">
            <v>14437000000</v>
          </cell>
          <cell r="E864">
            <v>9168000000</v>
          </cell>
          <cell r="F864">
            <v>4168000000</v>
          </cell>
          <cell r="G864" t="str">
            <v xml:space="preserve"> $-   </v>
          </cell>
          <cell r="H864" t="str">
            <v xml:space="preserve"> $-   </v>
          </cell>
          <cell r="M864">
            <v>0.36496502043360812</v>
          </cell>
          <cell r="N864">
            <v>7.6262381381173375E-2</v>
          </cell>
        </row>
        <row r="865">
          <cell r="A865" t="str">
            <v>K</v>
          </cell>
          <cell r="B865" t="str">
            <v>Year 1</v>
          </cell>
          <cell r="D865">
            <v>14197000000</v>
          </cell>
          <cell r="E865">
            <v>8763000000</v>
          </cell>
          <cell r="F865">
            <v>3872000000</v>
          </cell>
          <cell r="G865" t="str">
            <v xml:space="preserve"> $-   </v>
          </cell>
          <cell r="H865" t="str">
            <v xml:space="preserve"> $-   </v>
          </cell>
          <cell r="M865">
            <v>0.38275692047615695</v>
          </cell>
          <cell r="N865">
            <v>0.11002324434739734</v>
          </cell>
        </row>
        <row r="866">
          <cell r="A866" t="str">
            <v>K</v>
          </cell>
          <cell r="B866" t="str">
            <v>Year 2</v>
          </cell>
          <cell r="D866">
            <v>14792000000</v>
          </cell>
          <cell r="E866">
            <v>8689000000</v>
          </cell>
          <cell r="F866">
            <v>3266000000</v>
          </cell>
          <cell r="G866" t="str">
            <v xml:space="preserve"> $-   </v>
          </cell>
          <cell r="H866" t="str">
            <v xml:space="preserve"> $-   </v>
          </cell>
          <cell r="M866">
            <v>0.41258788534342883</v>
          </cell>
          <cell r="N866">
            <v>0.19179286100594917</v>
          </cell>
        </row>
        <row r="867">
          <cell r="A867" t="str">
            <v>K</v>
          </cell>
          <cell r="B867" t="str">
            <v>Year 3</v>
          </cell>
          <cell r="D867">
            <v>14580000000</v>
          </cell>
          <cell r="E867">
            <v>9517000000</v>
          </cell>
          <cell r="F867">
            <v>4039000000</v>
          </cell>
          <cell r="G867" t="str">
            <v xml:space="preserve"> $-   </v>
          </cell>
          <cell r="H867" t="str">
            <v xml:space="preserve"> $-   </v>
          </cell>
          <cell r="M867">
            <v>0.34725651577503425</v>
          </cell>
          <cell r="N867">
            <v>7.0233196159122088E-2</v>
          </cell>
        </row>
        <row r="868">
          <cell r="A868" t="str">
            <v>K</v>
          </cell>
          <cell r="B868" t="str">
            <v>Year 4</v>
          </cell>
          <cell r="D868">
            <v>13525000000</v>
          </cell>
          <cell r="E868">
            <v>8844000000</v>
          </cell>
          <cell r="F868">
            <v>3590000000</v>
          </cell>
          <cell r="G868" t="str">
            <v xml:space="preserve"> $-   </v>
          </cell>
          <cell r="H868" t="str">
            <v xml:space="preserve"> $-   </v>
          </cell>
          <cell r="M868">
            <v>0.34609981515711641</v>
          </cell>
          <cell r="N868">
            <v>8.0665434380776335E-2</v>
          </cell>
        </row>
        <row r="869">
          <cell r="A869" t="str">
            <v>KEY</v>
          </cell>
          <cell r="B869" t="str">
            <v>Year 1</v>
          </cell>
          <cell r="D869">
            <v>1287577000</v>
          </cell>
          <cell r="E869">
            <v>1073447000</v>
          </cell>
          <cell r="F869">
            <v>174085000</v>
          </cell>
          <cell r="G869" t="str">
            <v xml:space="preserve"> $-   </v>
          </cell>
          <cell r="H869">
            <v>12784000</v>
          </cell>
          <cell r="M869">
            <v>0.16630461712192746</v>
          </cell>
          <cell r="N869">
            <v>2.1172326004580695E-2</v>
          </cell>
        </row>
        <row r="870">
          <cell r="A870" t="str">
            <v>KEY</v>
          </cell>
          <cell r="B870" t="str">
            <v>Year 2</v>
          </cell>
          <cell r="D870">
            <v>1463767000</v>
          </cell>
          <cell r="E870">
            <v>1200308000</v>
          </cell>
          <cell r="F870">
            <v>194491000</v>
          </cell>
          <cell r="G870" t="str">
            <v xml:space="preserve"> $-   </v>
          </cell>
          <cell r="H870">
            <v>13279000</v>
          </cell>
          <cell r="M870">
            <v>0.17998697880195413</v>
          </cell>
          <cell r="N870">
            <v>3.8044989400635484E-2</v>
          </cell>
        </row>
        <row r="871">
          <cell r="A871" t="str">
            <v>KEY</v>
          </cell>
          <cell r="B871" t="str">
            <v>Year 3</v>
          </cell>
          <cell r="D871">
            <v>1627413000</v>
          </cell>
          <cell r="E871">
            <v>1354969000</v>
          </cell>
          <cell r="F871">
            <v>207519000</v>
          </cell>
          <cell r="G871" t="str">
            <v xml:space="preserve"> $-   </v>
          </cell>
          <cell r="H871">
            <v>13338000</v>
          </cell>
          <cell r="M871">
            <v>0.16740925628589665</v>
          </cell>
          <cell r="N871">
            <v>3.1698775909987202E-2</v>
          </cell>
        </row>
        <row r="872">
          <cell r="A872" t="str">
            <v>KEY</v>
          </cell>
          <cell r="B872" t="str">
            <v>Year 4</v>
          </cell>
          <cell r="D872">
            <v>1822114000</v>
          </cell>
          <cell r="E872">
            <v>1524907000</v>
          </cell>
          <cell r="F872">
            <v>224088000</v>
          </cell>
          <cell r="G872" t="str">
            <v xml:space="preserve"> $-   </v>
          </cell>
          <cell r="H872">
            <v>13794000</v>
          </cell>
          <cell r="M872">
            <v>0.16311108964642174</v>
          </cell>
          <cell r="N872">
            <v>3.2558336086545625E-2</v>
          </cell>
        </row>
        <row r="873">
          <cell r="A873" t="str">
            <v>KIM</v>
          </cell>
          <cell r="B873" t="str">
            <v>Year 1</v>
          </cell>
          <cell r="D873">
            <v>793373000</v>
          </cell>
          <cell r="E873">
            <v>206974000</v>
          </cell>
          <cell r="F873">
            <v>123524000</v>
          </cell>
          <cell r="G873" t="str">
            <v xml:space="preserve"> $-   </v>
          </cell>
          <cell r="H873">
            <v>214827000</v>
          </cell>
          <cell r="M873">
            <v>0.7391214472889801</v>
          </cell>
          <cell r="N873">
            <v>0.31264991372280126</v>
          </cell>
        </row>
        <row r="874">
          <cell r="A874" t="str">
            <v>KIM</v>
          </cell>
          <cell r="B874" t="str">
            <v>Year 2</v>
          </cell>
          <cell r="D874">
            <v>861527000</v>
          </cell>
          <cell r="E874">
            <v>221498000</v>
          </cell>
          <cell r="F874">
            <v>127470000</v>
          </cell>
          <cell r="G874" t="str">
            <v xml:space="preserve"> $-   </v>
          </cell>
          <cell r="H874">
            <v>224713000</v>
          </cell>
          <cell r="M874">
            <v>0.74290068680377974</v>
          </cell>
          <cell r="N874">
            <v>0.33411140916071114</v>
          </cell>
        </row>
        <row r="875">
          <cell r="A875" t="str">
            <v>KIM</v>
          </cell>
          <cell r="B875" t="str">
            <v>Year 3</v>
          </cell>
          <cell r="D875">
            <v>993897000</v>
          </cell>
          <cell r="E875">
            <v>258617000</v>
          </cell>
          <cell r="F875">
            <v>122201000</v>
          </cell>
          <cell r="G875" t="str">
            <v xml:space="preserve"> $-   </v>
          </cell>
          <cell r="H875">
            <v>258074000</v>
          </cell>
          <cell r="M875">
            <v>0.73979496869393913</v>
          </cell>
          <cell r="N875">
            <v>0.35718489944129017</v>
          </cell>
        </row>
        <row r="876">
          <cell r="A876" t="str">
            <v>KIM</v>
          </cell>
          <cell r="B876" t="str">
            <v>Year 4</v>
          </cell>
          <cell r="D876">
            <v>1166769000</v>
          </cell>
          <cell r="E876">
            <v>304477000</v>
          </cell>
          <cell r="F876">
            <v>122735000</v>
          </cell>
          <cell r="G876" t="str">
            <v xml:space="preserve"> $-   </v>
          </cell>
          <cell r="H876">
            <v>344527000</v>
          </cell>
          <cell r="M876">
            <v>0.73904260397730825</v>
          </cell>
          <cell r="N876">
            <v>0.33856744565548108</v>
          </cell>
        </row>
        <row r="877">
          <cell r="A877" t="str">
            <v>KLAC</v>
          </cell>
          <cell r="B877" t="str">
            <v>Year 1</v>
          </cell>
          <cell r="D877">
            <v>2842781000</v>
          </cell>
          <cell r="E877">
            <v>1237452000</v>
          </cell>
          <cell r="F877">
            <v>387812000</v>
          </cell>
          <cell r="G877">
            <v>487832000</v>
          </cell>
          <cell r="H877" t="str">
            <v xml:space="preserve"> $-   </v>
          </cell>
          <cell r="M877">
            <v>0.56470371794380214</v>
          </cell>
          <cell r="N877">
            <v>0.25667999047411671</v>
          </cell>
        </row>
        <row r="878">
          <cell r="A878" t="str">
            <v>KLAC</v>
          </cell>
          <cell r="B878" t="str">
            <v>Year 2</v>
          </cell>
          <cell r="D878">
            <v>2929408000</v>
          </cell>
          <cell r="E878">
            <v>1232962000</v>
          </cell>
          <cell r="F878">
            <v>384907000</v>
          </cell>
          <cell r="G878">
            <v>539469000</v>
          </cell>
          <cell r="H878" t="str">
            <v xml:space="preserve"> $-   </v>
          </cell>
          <cell r="M878">
            <v>0.5791088165253867</v>
          </cell>
          <cell r="N878">
            <v>0.26355837083806694</v>
          </cell>
        </row>
        <row r="879">
          <cell r="A879" t="str">
            <v>KLAC</v>
          </cell>
          <cell r="B879" t="str">
            <v>Year 3</v>
          </cell>
          <cell r="D879">
            <v>2814049000</v>
          </cell>
          <cell r="E879">
            <v>1215229000</v>
          </cell>
          <cell r="F879">
            <v>406864000</v>
          </cell>
          <cell r="G879">
            <v>530616000</v>
          </cell>
          <cell r="H879" t="str">
            <v xml:space="preserve"> $-   </v>
          </cell>
          <cell r="M879">
            <v>0.56815641802967898</v>
          </cell>
          <cell r="N879">
            <v>0.2350136760234097</v>
          </cell>
        </row>
        <row r="880">
          <cell r="A880" t="str">
            <v>KLAC</v>
          </cell>
          <cell r="B880" t="str">
            <v>Year 4</v>
          </cell>
          <cell r="D880">
            <v>2984493000</v>
          </cell>
          <cell r="E880">
            <v>1163391000</v>
          </cell>
          <cell r="F880">
            <v>379399000</v>
          </cell>
          <cell r="G880">
            <v>481258000</v>
          </cell>
          <cell r="H880" t="str">
            <v xml:space="preserve"> $-   </v>
          </cell>
          <cell r="M880">
            <v>0.61018806209295851</v>
          </cell>
          <cell r="N880">
            <v>0.32181177841596548</v>
          </cell>
        </row>
        <row r="881">
          <cell r="A881" t="str">
            <v>KMB</v>
          </cell>
          <cell r="B881" t="str">
            <v>Year 1</v>
          </cell>
          <cell r="D881">
            <v>19561000000</v>
          </cell>
          <cell r="E881">
            <v>12952000000</v>
          </cell>
          <cell r="F881">
            <v>3706000000</v>
          </cell>
          <cell r="G881" t="str">
            <v xml:space="preserve"> $-   </v>
          </cell>
          <cell r="H881" t="str">
            <v xml:space="preserve"> $-   </v>
          </cell>
          <cell r="M881">
            <v>0.33786616226164301</v>
          </cell>
          <cell r="N881">
            <v>0.14840754562650171</v>
          </cell>
        </row>
        <row r="882">
          <cell r="A882" t="str">
            <v>KMB</v>
          </cell>
          <cell r="B882" t="str">
            <v>Year 2</v>
          </cell>
          <cell r="D882">
            <v>19724000000</v>
          </cell>
          <cell r="E882">
            <v>13041000000</v>
          </cell>
          <cell r="F882">
            <v>4162000000</v>
          </cell>
          <cell r="G882" t="str">
            <v xml:space="preserve"> $-   </v>
          </cell>
          <cell r="H882" t="str">
            <v xml:space="preserve"> $-   </v>
          </cell>
          <cell r="M882">
            <v>0.33882579598458729</v>
          </cell>
          <cell r="N882">
            <v>0.12781383086595011</v>
          </cell>
        </row>
        <row r="883">
          <cell r="A883" t="str">
            <v>KMB</v>
          </cell>
          <cell r="B883" t="str">
            <v>Year 3</v>
          </cell>
          <cell r="D883">
            <v>18591000000</v>
          </cell>
          <cell r="E883">
            <v>11967000000</v>
          </cell>
          <cell r="F883">
            <v>5011000000</v>
          </cell>
          <cell r="G883" t="str">
            <v xml:space="preserve"> $-   </v>
          </cell>
          <cell r="H883" t="str">
            <v xml:space="preserve"> $-   </v>
          </cell>
          <cell r="M883">
            <v>0.35630143617879617</v>
          </cell>
          <cell r="N883">
            <v>8.676241191974611E-2</v>
          </cell>
        </row>
        <row r="884">
          <cell r="A884" t="str">
            <v>KMB</v>
          </cell>
          <cell r="B884" t="str">
            <v>Year 4</v>
          </cell>
          <cell r="D884">
            <v>18202000000</v>
          </cell>
          <cell r="E884">
            <v>11551000000</v>
          </cell>
          <cell r="F884">
            <v>3334000000</v>
          </cell>
          <cell r="G884" t="str">
            <v xml:space="preserve"> $-   </v>
          </cell>
          <cell r="H884" t="str">
            <v xml:space="preserve"> $-   </v>
          </cell>
          <cell r="M884">
            <v>0.36539940665860893</v>
          </cell>
          <cell r="N884">
            <v>0.18223272167893639</v>
          </cell>
        </row>
        <row r="885">
          <cell r="A885" t="str">
            <v>KMI</v>
          </cell>
          <cell r="B885" t="str">
            <v>Year 1</v>
          </cell>
          <cell r="D885">
            <v>14070000000</v>
          </cell>
          <cell r="E885">
            <v>7365000000</v>
          </cell>
          <cell r="F885">
            <v>1007000000</v>
          </cell>
          <cell r="G885" t="str">
            <v xml:space="preserve"> $-   </v>
          </cell>
          <cell r="H885">
            <v>1806000000</v>
          </cell>
          <cell r="M885">
            <v>0.47654584221748397</v>
          </cell>
          <cell r="N885">
            <v>0.27661691542288558</v>
          </cell>
        </row>
        <row r="886">
          <cell r="A886" t="str">
            <v>KMI</v>
          </cell>
          <cell r="B886" t="str">
            <v>Year 2</v>
          </cell>
          <cell r="D886">
            <v>16226000000</v>
          </cell>
          <cell r="E886">
            <v>8435000000</v>
          </cell>
          <cell r="F886">
            <v>1029000000</v>
          </cell>
          <cell r="G886" t="str">
            <v xml:space="preserve"> $-   </v>
          </cell>
          <cell r="H886">
            <v>2040000000</v>
          </cell>
          <cell r="M886">
            <v>0.4801553062985332</v>
          </cell>
          <cell r="N886">
            <v>0.29101442129914951</v>
          </cell>
        </row>
        <row r="887">
          <cell r="A887" t="str">
            <v>KMI</v>
          </cell>
          <cell r="B887" t="str">
            <v>Year 3</v>
          </cell>
          <cell r="D887">
            <v>14403000000</v>
          </cell>
          <cell r="E887">
            <v>6452000000</v>
          </cell>
          <cell r="F887">
            <v>1126000000</v>
          </cell>
          <cell r="G887" t="str">
            <v xml:space="preserve"> $-   </v>
          </cell>
          <cell r="H887">
            <v>2309000000</v>
          </cell>
          <cell r="M887">
            <v>0.55203776990904674</v>
          </cell>
          <cell r="N887">
            <v>0.31354578907172115</v>
          </cell>
        </row>
        <row r="888">
          <cell r="A888" t="str">
            <v>KMI</v>
          </cell>
          <cell r="B888" t="str">
            <v>Year 4</v>
          </cell>
          <cell r="D888">
            <v>13058000000</v>
          </cell>
          <cell r="E888">
            <v>5801000000</v>
          </cell>
          <cell r="F888">
            <v>1089000000</v>
          </cell>
          <cell r="G888" t="str">
            <v xml:space="preserve"> $-   </v>
          </cell>
          <cell r="H888">
            <v>2209000000</v>
          </cell>
          <cell r="M888">
            <v>0.5557512635931996</v>
          </cell>
          <cell r="N888">
            <v>0.30318578649104</v>
          </cell>
        </row>
        <row r="889">
          <cell r="A889" t="str">
            <v>KMX</v>
          </cell>
          <cell r="B889" t="str">
            <v>Year 1</v>
          </cell>
          <cell r="D889">
            <v>10962818000</v>
          </cell>
          <cell r="E889">
            <v>9498456000</v>
          </cell>
          <cell r="F889">
            <v>731767000</v>
          </cell>
          <cell r="G889" t="str">
            <v xml:space="preserve"> $-   </v>
          </cell>
          <cell r="H889" t="str">
            <v xml:space="preserve"> $-   </v>
          </cell>
          <cell r="M889">
            <v>0.13357532707375053</v>
          </cell>
          <cell r="N889">
            <v>6.6825427549741315E-2</v>
          </cell>
        </row>
        <row r="890">
          <cell r="A890" t="str">
            <v>KMX</v>
          </cell>
          <cell r="B890" t="str">
            <v>Year 2</v>
          </cell>
          <cell r="D890">
            <v>12574299000</v>
          </cell>
          <cell r="E890">
            <v>10925598000</v>
          </cell>
          <cell r="F890">
            <v>819048000</v>
          </cell>
          <cell r="G890" t="str">
            <v xml:space="preserve"> $-   </v>
          </cell>
          <cell r="H890" t="str">
            <v xml:space="preserve"> $-   </v>
          </cell>
          <cell r="M890">
            <v>0.13111673263058243</v>
          </cell>
          <cell r="N890">
            <v>6.5980059802936128E-2</v>
          </cell>
        </row>
        <row r="891">
          <cell r="A891" t="str">
            <v>KMX</v>
          </cell>
          <cell r="B891" t="str">
            <v>Year 3</v>
          </cell>
          <cell r="D891">
            <v>14268716000</v>
          </cell>
          <cell r="E891">
            <v>12381189000</v>
          </cell>
          <cell r="F891">
            <v>890431000</v>
          </cell>
          <cell r="G891" t="str">
            <v xml:space="preserve"> $-   </v>
          </cell>
          <cell r="H891" t="str">
            <v xml:space="preserve"> $-   </v>
          </cell>
          <cell r="M891">
            <v>0.13228429243388118</v>
          </cell>
          <cell r="N891">
            <v>6.9879868658118918E-2</v>
          </cell>
        </row>
        <row r="892">
          <cell r="A892" t="str">
            <v>KMX</v>
          </cell>
          <cell r="B892" t="str">
            <v>Year 4</v>
          </cell>
          <cell r="D892">
            <v>15149675000</v>
          </cell>
          <cell r="E892">
            <v>13130915000</v>
          </cell>
          <cell r="F892">
            <v>959899000</v>
          </cell>
          <cell r="G892" t="str">
            <v xml:space="preserve"> $-   </v>
          </cell>
          <cell r="H892" t="str">
            <v xml:space="preserve"> $-   </v>
          </cell>
          <cell r="M892">
            <v>0.13325434374004719</v>
          </cell>
          <cell r="N892">
            <v>6.9893314543051255E-2</v>
          </cell>
        </row>
        <row r="893">
          <cell r="A893" t="str">
            <v>KO</v>
          </cell>
          <cell r="B893" t="str">
            <v>Year 1</v>
          </cell>
          <cell r="D893">
            <v>48017000000</v>
          </cell>
          <cell r="E893">
            <v>19053000000</v>
          </cell>
          <cell r="F893">
            <v>18185000000</v>
          </cell>
          <cell r="G893" t="str">
            <v xml:space="preserve"> $-   </v>
          </cell>
          <cell r="H893" t="str">
            <v xml:space="preserve"> $-   </v>
          </cell>
          <cell r="M893">
            <v>0.60320303225940819</v>
          </cell>
          <cell r="N893">
            <v>0.22448299560572296</v>
          </cell>
        </row>
        <row r="894">
          <cell r="A894" t="str">
            <v>KO</v>
          </cell>
          <cell r="B894" t="str">
            <v>Year 2</v>
          </cell>
          <cell r="D894">
            <v>46854000000</v>
          </cell>
          <cell r="E894">
            <v>18421000000</v>
          </cell>
          <cell r="F894">
            <v>18205000000</v>
          </cell>
          <cell r="G894" t="str">
            <v xml:space="preserve"> $-   </v>
          </cell>
          <cell r="H894" t="str">
            <v xml:space="preserve"> $-   </v>
          </cell>
          <cell r="M894">
            <v>0.60684253212105688</v>
          </cell>
          <cell r="N894">
            <v>0.21829512955137234</v>
          </cell>
        </row>
        <row r="895">
          <cell r="A895" t="str">
            <v>KO</v>
          </cell>
          <cell r="B895" t="str">
            <v>Year 3</v>
          </cell>
          <cell r="D895">
            <v>45998000000</v>
          </cell>
          <cell r="E895">
            <v>17889000000</v>
          </cell>
          <cell r="F895">
            <v>18401000000</v>
          </cell>
          <cell r="G895" t="str">
            <v xml:space="preserve"> $-   </v>
          </cell>
          <cell r="H895" t="str">
            <v xml:space="preserve"> $-   </v>
          </cell>
          <cell r="M895">
            <v>0.61109178659941743</v>
          </cell>
          <cell r="N895">
            <v>0.21105265446323754</v>
          </cell>
        </row>
        <row r="896">
          <cell r="A896" t="str">
            <v>KO</v>
          </cell>
          <cell r="B896" t="str">
            <v>Year 4</v>
          </cell>
          <cell r="D896">
            <v>44294000000</v>
          </cell>
          <cell r="E896">
            <v>17482000000</v>
          </cell>
          <cell r="F896">
            <v>18084000000</v>
          </cell>
          <cell r="G896" t="str">
            <v xml:space="preserve"> $-   </v>
          </cell>
          <cell r="H896" t="str">
            <v xml:space="preserve"> $-   </v>
          </cell>
          <cell r="M896">
            <v>0.60531900483135415</v>
          </cell>
          <cell r="N896">
            <v>0.19704700410890866</v>
          </cell>
        </row>
        <row r="897">
          <cell r="A897" t="str">
            <v>KORS</v>
          </cell>
          <cell r="B897" t="str">
            <v>Year 1</v>
          </cell>
          <cell r="D897">
            <v>2181732000</v>
          </cell>
          <cell r="E897">
            <v>875166000</v>
          </cell>
          <cell r="F897">
            <v>621536000</v>
          </cell>
          <cell r="G897" t="str">
            <v xml:space="preserve"> $-   </v>
          </cell>
          <cell r="H897">
            <v>54291000</v>
          </cell>
          <cell r="M897">
            <v>0.59886640522300638</v>
          </cell>
          <cell r="N897">
            <v>0.28910012778838096</v>
          </cell>
        </row>
        <row r="898">
          <cell r="A898" t="str">
            <v>KORS</v>
          </cell>
          <cell r="B898" t="str">
            <v>Year 2</v>
          </cell>
          <cell r="D898">
            <v>3310800000</v>
          </cell>
          <cell r="E898">
            <v>1294700000</v>
          </cell>
          <cell r="F898">
            <v>926900000</v>
          </cell>
          <cell r="G898" t="str">
            <v xml:space="preserve"> $-   </v>
          </cell>
          <cell r="H898">
            <v>79700000</v>
          </cell>
          <cell r="M898">
            <v>0.60894647819258185</v>
          </cell>
          <cell r="N898">
            <v>0.30491119971003988</v>
          </cell>
        </row>
        <row r="899">
          <cell r="A899" t="str">
            <v>KORS</v>
          </cell>
          <cell r="B899" t="str">
            <v>Year 3</v>
          </cell>
          <cell r="D899">
            <v>4371500000</v>
          </cell>
          <cell r="E899">
            <v>1723800000</v>
          </cell>
          <cell r="F899">
            <v>1251500000</v>
          </cell>
          <cell r="G899" t="str">
            <v xml:space="preserve"> $-   </v>
          </cell>
          <cell r="H899">
            <v>138400000</v>
          </cell>
          <cell r="M899">
            <v>0.60567310991650469</v>
          </cell>
          <cell r="N899">
            <v>0.28772732471691637</v>
          </cell>
        </row>
        <row r="900">
          <cell r="A900" t="str">
            <v>KORS</v>
          </cell>
          <cell r="B900" t="str">
            <v>Year 4</v>
          </cell>
          <cell r="D900">
            <v>4712100000</v>
          </cell>
          <cell r="E900">
            <v>1914900000</v>
          </cell>
          <cell r="F900">
            <v>1428000000</v>
          </cell>
          <cell r="G900" t="str">
            <v xml:space="preserve"> $-   </v>
          </cell>
          <cell r="H900">
            <v>183200000</v>
          </cell>
          <cell r="M900">
            <v>0.59362067867829627</v>
          </cell>
          <cell r="N900">
            <v>0.25169245134865559</v>
          </cell>
        </row>
        <row r="901">
          <cell r="A901" t="str">
            <v>KR</v>
          </cell>
          <cell r="B901" t="str">
            <v>Year 1</v>
          </cell>
          <cell r="D901">
            <v>96619000000</v>
          </cell>
          <cell r="E901">
            <v>76726000000</v>
          </cell>
          <cell r="F901">
            <v>15477000000</v>
          </cell>
          <cell r="G901" t="str">
            <v xml:space="preserve"> $-   </v>
          </cell>
          <cell r="H901">
            <v>1652000000</v>
          </cell>
          <cell r="M901">
            <v>0.20589118082364755</v>
          </cell>
          <cell r="N901">
            <v>2.8607209762055084E-2</v>
          </cell>
        </row>
        <row r="902">
          <cell r="A902" t="str">
            <v>KR</v>
          </cell>
          <cell r="B902" t="str">
            <v>Year 2</v>
          </cell>
          <cell r="D902">
            <v>98375000000</v>
          </cell>
          <cell r="E902">
            <v>78138000000</v>
          </cell>
          <cell r="F902">
            <v>15809000000</v>
          </cell>
          <cell r="G902" t="str">
            <v xml:space="preserve"> $-   </v>
          </cell>
          <cell r="H902">
            <v>1703000000</v>
          </cell>
          <cell r="M902">
            <v>0.20571283354510805</v>
          </cell>
          <cell r="N902">
            <v>2.770012706480305E-2</v>
          </cell>
        </row>
        <row r="903">
          <cell r="A903" t="str">
            <v>KR</v>
          </cell>
          <cell r="B903" t="str">
            <v>Year 3</v>
          </cell>
          <cell r="D903">
            <v>108465000000</v>
          </cell>
          <cell r="E903">
            <v>85512000000</v>
          </cell>
          <cell r="F903">
            <v>17868000000</v>
          </cell>
          <cell r="G903" t="str">
            <v xml:space="preserve"> $-   </v>
          </cell>
          <cell r="H903">
            <v>1948000000</v>
          </cell>
          <cell r="M903">
            <v>0.21161665053242984</v>
          </cell>
          <cell r="N903">
            <v>2.8921772000184393E-2</v>
          </cell>
        </row>
        <row r="904">
          <cell r="A904" t="str">
            <v>KR</v>
          </cell>
          <cell r="B904" t="str">
            <v>Year 4</v>
          </cell>
          <cell r="D904">
            <v>109830000000</v>
          </cell>
          <cell r="E904">
            <v>85496000000</v>
          </cell>
          <cell r="F904">
            <v>18669000000</v>
          </cell>
          <cell r="G904" t="str">
            <v xml:space="preserve"> $-   </v>
          </cell>
          <cell r="H904">
            <v>2089000000</v>
          </cell>
          <cell r="M904">
            <v>0.22156059364472369</v>
          </cell>
          <cell r="N904">
            <v>3.2559409997268508E-2</v>
          </cell>
        </row>
        <row r="905">
          <cell r="A905" t="str">
            <v>KSS</v>
          </cell>
          <cell r="B905" t="str">
            <v>Year 1</v>
          </cell>
          <cell r="D905">
            <v>19279000000</v>
          </cell>
          <cell r="E905">
            <v>12289000000</v>
          </cell>
          <cell r="F905">
            <v>4267000000</v>
          </cell>
          <cell r="G905" t="str">
            <v xml:space="preserve"> $-   </v>
          </cell>
          <cell r="H905">
            <v>833000000</v>
          </cell>
          <cell r="M905">
            <v>0.36257067275273613</v>
          </cell>
          <cell r="N905">
            <v>9.8034130400954406E-2</v>
          </cell>
        </row>
        <row r="906">
          <cell r="A906" t="str">
            <v>KSS</v>
          </cell>
          <cell r="B906" t="str">
            <v>Year 2</v>
          </cell>
          <cell r="D906">
            <v>19031000000</v>
          </cell>
          <cell r="E906">
            <v>12087000000</v>
          </cell>
          <cell r="F906">
            <v>4313000000</v>
          </cell>
          <cell r="G906" t="str">
            <v xml:space="preserve"> $-   </v>
          </cell>
          <cell r="H906">
            <v>889000000</v>
          </cell>
          <cell r="M906">
            <v>0.36487835636592925</v>
          </cell>
          <cell r="N906">
            <v>9.1534864168987443E-2</v>
          </cell>
        </row>
        <row r="907">
          <cell r="A907" t="str">
            <v>KSS</v>
          </cell>
          <cell r="B907" t="str">
            <v>Year 3</v>
          </cell>
          <cell r="D907">
            <v>19023000000</v>
          </cell>
          <cell r="E907">
            <v>12098000000</v>
          </cell>
          <cell r="F907">
            <v>4350000000</v>
          </cell>
          <cell r="G907" t="str">
            <v xml:space="preserve"> $-   </v>
          </cell>
          <cell r="H907">
            <v>886000000</v>
          </cell>
          <cell r="M907">
            <v>0.36403301266887456</v>
          </cell>
          <cell r="N907">
            <v>8.8787257530357988E-2</v>
          </cell>
        </row>
        <row r="908">
          <cell r="A908" t="str">
            <v>KSS</v>
          </cell>
          <cell r="B908" t="str">
            <v>Year 4</v>
          </cell>
          <cell r="D908">
            <v>19204000000</v>
          </cell>
          <cell r="E908">
            <v>12265000000</v>
          </cell>
          <cell r="F908">
            <v>4452000000</v>
          </cell>
          <cell r="G908" t="str">
            <v xml:space="preserve"> $-   </v>
          </cell>
          <cell r="H908">
            <v>934000000</v>
          </cell>
          <cell r="M908">
            <v>0.36133097271401793</v>
          </cell>
          <cell r="N908">
            <v>8.0868569048114972E-2</v>
          </cell>
        </row>
        <row r="909">
          <cell r="A909" t="str">
            <v>KSU</v>
          </cell>
          <cell r="B909" t="str">
            <v>Year 1</v>
          </cell>
          <cell r="D909">
            <v>2369300000</v>
          </cell>
          <cell r="E909">
            <v>805300000</v>
          </cell>
          <cell r="F909">
            <v>602100000</v>
          </cell>
          <cell r="G909" t="str">
            <v xml:space="preserve"> $-   </v>
          </cell>
          <cell r="H909">
            <v>223300000</v>
          </cell>
          <cell r="M909">
            <v>0.66011058118431598</v>
          </cell>
          <cell r="N909">
            <v>0.31173764402988224</v>
          </cell>
        </row>
        <row r="910">
          <cell r="A910" t="str">
            <v>KSU</v>
          </cell>
          <cell r="B910" t="str">
            <v>Year 2</v>
          </cell>
          <cell r="D910">
            <v>2577100000</v>
          </cell>
          <cell r="E910">
            <v>877900000</v>
          </cell>
          <cell r="F910">
            <v>632000000</v>
          </cell>
          <cell r="G910" t="str">
            <v xml:space="preserve"> $-   </v>
          </cell>
          <cell r="H910">
            <v>258100000</v>
          </cell>
          <cell r="M910">
            <v>0.65934577626013735</v>
          </cell>
          <cell r="N910">
            <v>0.31395754918319041</v>
          </cell>
        </row>
        <row r="911">
          <cell r="A911" t="str">
            <v>KSU</v>
          </cell>
          <cell r="B911" t="str">
            <v>Year 3</v>
          </cell>
          <cell r="D911">
            <v>2418800000</v>
          </cell>
          <cell r="E911">
            <v>759200000</v>
          </cell>
          <cell r="F911">
            <v>571200000</v>
          </cell>
          <cell r="G911" t="str">
            <v xml:space="preserve"> $-   </v>
          </cell>
          <cell r="H911">
            <v>284600000</v>
          </cell>
          <cell r="M911">
            <v>0.68612535141392428</v>
          </cell>
          <cell r="N911">
            <v>0.3323135439060691</v>
          </cell>
        </row>
        <row r="912">
          <cell r="A912" t="str">
            <v>KSU</v>
          </cell>
          <cell r="B912" t="str">
            <v>Year 4</v>
          </cell>
          <cell r="D912">
            <v>2334200000</v>
          </cell>
          <cell r="E912">
            <v>691100000</v>
          </cell>
          <cell r="F912">
            <v>519600000</v>
          </cell>
          <cell r="G912" t="str">
            <v xml:space="preserve"> $-   </v>
          </cell>
          <cell r="H912">
            <v>305000000</v>
          </cell>
          <cell r="M912">
            <v>0.70392425670465264</v>
          </cell>
          <cell r="N912">
            <v>0.35065547082512211</v>
          </cell>
        </row>
        <row r="913">
          <cell r="A913" t="str">
            <v>LB</v>
          </cell>
          <cell r="B913" t="str">
            <v>Year 1</v>
          </cell>
          <cell r="D913">
            <v>10459000000</v>
          </cell>
          <cell r="E913">
            <v>6073000000</v>
          </cell>
          <cell r="F913">
            <v>2720000000</v>
          </cell>
          <cell r="G913" t="str">
            <v xml:space="preserve"> $-   </v>
          </cell>
          <cell r="H913" t="str">
            <v xml:space="preserve"> $-   </v>
          </cell>
          <cell r="M913">
            <v>0.41935175446983464</v>
          </cell>
          <cell r="N913">
            <v>0.15928865092265035</v>
          </cell>
        </row>
        <row r="914">
          <cell r="A914" t="str">
            <v>LB</v>
          </cell>
          <cell r="B914" t="str">
            <v>Year 2</v>
          </cell>
          <cell r="D914">
            <v>10773000000</v>
          </cell>
          <cell r="E914">
            <v>6344000000</v>
          </cell>
          <cell r="F914">
            <v>2686000000</v>
          </cell>
          <cell r="G914" t="str">
            <v xml:space="preserve"> $-   </v>
          </cell>
          <cell r="H914" t="str">
            <v xml:space="preserve"> $-   </v>
          </cell>
          <cell r="M914">
            <v>0.41112039357653396</v>
          </cell>
          <cell r="N914">
            <v>0.1617933723196881</v>
          </cell>
        </row>
        <row r="915">
          <cell r="A915" t="str">
            <v>LB</v>
          </cell>
          <cell r="B915" t="str">
            <v>Year 3</v>
          </cell>
          <cell r="D915">
            <v>11454000000</v>
          </cell>
          <cell r="E915">
            <v>6646000000</v>
          </cell>
          <cell r="F915">
            <v>2855000000</v>
          </cell>
          <cell r="G915" t="str">
            <v xml:space="preserve"> $-   </v>
          </cell>
          <cell r="H915" t="str">
            <v xml:space="preserve"> $-   </v>
          </cell>
          <cell r="M915">
            <v>0.4197660206041558</v>
          </cell>
          <cell r="N915">
            <v>0.17050811943425878</v>
          </cell>
        </row>
        <row r="916">
          <cell r="A916" t="str">
            <v>LB</v>
          </cell>
          <cell r="B916" t="str">
            <v>Year 4</v>
          </cell>
          <cell r="D916">
            <v>12154000000</v>
          </cell>
          <cell r="E916">
            <v>6950000000</v>
          </cell>
          <cell r="F916">
            <v>3012000000</v>
          </cell>
          <cell r="G916" t="str">
            <v xml:space="preserve"> $-   </v>
          </cell>
          <cell r="H916" t="str">
            <v xml:space="preserve"> $-   </v>
          </cell>
          <cell r="M916">
            <v>0.42817179529373051</v>
          </cell>
          <cell r="N916">
            <v>0.18035214744117162</v>
          </cell>
        </row>
        <row r="917">
          <cell r="A917" t="str">
            <v>LEG</v>
          </cell>
          <cell r="B917" t="str">
            <v>Year 1</v>
          </cell>
          <cell r="D917">
            <v>3414500000</v>
          </cell>
          <cell r="E917">
            <v>2718900000</v>
          </cell>
          <cell r="F917">
            <v>346100000</v>
          </cell>
          <cell r="G917" t="str">
            <v xml:space="preserve"> $-   </v>
          </cell>
          <cell r="H917">
            <v>25100000</v>
          </cell>
          <cell r="M917">
            <v>0.20371943183482211</v>
          </cell>
          <cell r="N917">
            <v>9.5006589544589251E-2</v>
          </cell>
        </row>
        <row r="918">
          <cell r="A918" t="str">
            <v>LEG</v>
          </cell>
          <cell r="B918" t="str">
            <v>Year 2</v>
          </cell>
          <cell r="D918">
            <v>3477200000</v>
          </cell>
          <cell r="E918">
            <v>2767300000</v>
          </cell>
          <cell r="F918">
            <v>346900000</v>
          </cell>
          <cell r="G918" t="str">
            <v xml:space="preserve"> $-   </v>
          </cell>
          <cell r="H918">
            <v>25400000</v>
          </cell>
          <cell r="M918">
            <v>0.20415851834809617</v>
          </cell>
          <cell r="N918">
            <v>9.7089612331761194E-2</v>
          </cell>
        </row>
        <row r="919">
          <cell r="A919" t="str">
            <v>LEG</v>
          </cell>
          <cell r="B919" t="str">
            <v>Year 3</v>
          </cell>
          <cell r="D919">
            <v>3782300000</v>
          </cell>
          <cell r="E919">
            <v>2991900000</v>
          </cell>
          <cell r="F919">
            <v>439200000</v>
          </cell>
          <cell r="G919" t="str">
            <v xml:space="preserve"> $-   </v>
          </cell>
          <cell r="H919">
            <v>19700000</v>
          </cell>
          <cell r="M919">
            <v>0.20897337598815535</v>
          </cell>
          <cell r="N919">
            <v>8.7645083679242786E-2</v>
          </cell>
        </row>
        <row r="920">
          <cell r="A920" t="str">
            <v>LEG</v>
          </cell>
          <cell r="B920" t="str">
            <v>Year 4</v>
          </cell>
          <cell r="D920">
            <v>3917200000</v>
          </cell>
          <cell r="E920">
            <v>2994000000</v>
          </cell>
          <cell r="F920">
            <v>411800000</v>
          </cell>
          <cell r="G920" t="str">
            <v xml:space="preserve"> $-   </v>
          </cell>
          <cell r="H920">
            <v>20800000</v>
          </cell>
          <cell r="M920">
            <v>0.23567854590013271</v>
          </cell>
          <cell r="N920">
            <v>0.12524252016746656</v>
          </cell>
        </row>
        <row r="921">
          <cell r="A921" t="str">
            <v>LEN</v>
          </cell>
          <cell r="B921" t="str">
            <v>Year 1</v>
          </cell>
          <cell r="D921">
            <v>5935095000</v>
          </cell>
          <cell r="E921">
            <v>4920664000</v>
          </cell>
          <cell r="F921">
            <v>328595000</v>
          </cell>
          <cell r="G921" t="str">
            <v xml:space="preserve"> $-   </v>
          </cell>
          <cell r="H921" t="str">
            <v xml:space="preserve"> $-   </v>
          </cell>
          <cell r="M921">
            <v>0.17092076874927864</v>
          </cell>
          <cell r="N921">
            <v>0.11555602732559463</v>
          </cell>
        </row>
        <row r="922">
          <cell r="A922" t="str">
            <v>LEN</v>
          </cell>
          <cell r="B922" t="str">
            <v>Year 2</v>
          </cell>
          <cell r="D922">
            <v>7779812000</v>
          </cell>
          <cell r="E922">
            <v>6336272000</v>
          </cell>
          <cell r="F922">
            <v>521502000</v>
          </cell>
          <cell r="G922" t="str">
            <v xml:space="preserve"> $-   </v>
          </cell>
          <cell r="H922" t="str">
            <v xml:space="preserve"> $-   </v>
          </cell>
          <cell r="M922">
            <v>0.18554947086124962</v>
          </cell>
          <cell r="N922">
            <v>0.11851674564886658</v>
          </cell>
        </row>
        <row r="923">
          <cell r="A923" t="str">
            <v>LEN</v>
          </cell>
          <cell r="B923" t="str">
            <v>Year 3</v>
          </cell>
          <cell r="D923">
            <v>9474008000</v>
          </cell>
          <cell r="E923">
            <v>7757571000</v>
          </cell>
          <cell r="F923">
            <v>630421000</v>
          </cell>
          <cell r="G923" t="str">
            <v xml:space="preserve"> $-   </v>
          </cell>
          <cell r="H923" t="str">
            <v xml:space="preserve"> $-   </v>
          </cell>
          <cell r="M923">
            <v>0.18117326901138353</v>
          </cell>
          <cell r="N923">
            <v>0.1146311043858101</v>
          </cell>
        </row>
        <row r="924">
          <cell r="A924" t="str">
            <v>LEN</v>
          </cell>
          <cell r="B924" t="str">
            <v>Year 4</v>
          </cell>
          <cell r="D924">
            <v>10949999000</v>
          </cell>
          <cell r="E924">
            <v>8923519000</v>
          </cell>
          <cell r="F924">
            <v>764117000</v>
          </cell>
          <cell r="G924" t="str">
            <v xml:space="preserve"> $-   </v>
          </cell>
          <cell r="H924" t="str">
            <v xml:space="preserve"> $-   </v>
          </cell>
          <cell r="M924">
            <v>0.1850666835677337</v>
          </cell>
          <cell r="N924">
            <v>0.11528430276568975</v>
          </cell>
        </row>
        <row r="925">
          <cell r="A925" t="str">
            <v>LH</v>
          </cell>
          <cell r="B925" t="str">
            <v>Year 1</v>
          </cell>
          <cell r="D925">
            <v>5671400000</v>
          </cell>
          <cell r="E925">
            <v>3421700000</v>
          </cell>
          <cell r="F925">
            <v>1114600000</v>
          </cell>
          <cell r="G925" t="str">
            <v xml:space="preserve"> $-   </v>
          </cell>
          <cell r="H925">
            <v>86300000</v>
          </cell>
          <cell r="M925">
            <v>0.39667454244101985</v>
          </cell>
          <cell r="N925">
            <v>0.18492788376767641</v>
          </cell>
        </row>
        <row r="926">
          <cell r="A926" t="str">
            <v>LH</v>
          </cell>
          <cell r="B926" t="str">
            <v>Year 2</v>
          </cell>
          <cell r="D926">
            <v>5808300000</v>
          </cell>
          <cell r="E926">
            <v>3585100000</v>
          </cell>
          <cell r="F926">
            <v>1128800000</v>
          </cell>
          <cell r="G926" t="str">
            <v xml:space="preserve"> $-   </v>
          </cell>
          <cell r="H926">
            <v>81700000</v>
          </cell>
          <cell r="M926">
            <v>0.3827625983506362</v>
          </cell>
          <cell r="N926">
            <v>0.17435394177298005</v>
          </cell>
        </row>
        <row r="927">
          <cell r="A927" t="str">
            <v>LH</v>
          </cell>
          <cell r="B927" t="str">
            <v>Year 3</v>
          </cell>
          <cell r="D927">
            <v>6011600000</v>
          </cell>
          <cell r="E927">
            <v>3808500000</v>
          </cell>
          <cell r="F927">
            <v>1198200000</v>
          </cell>
          <cell r="G927" t="str">
            <v xml:space="preserve"> $-   </v>
          </cell>
          <cell r="H927">
            <v>76700000</v>
          </cell>
          <cell r="M927">
            <v>0.36647481535697646</v>
          </cell>
          <cell r="N927">
            <v>0.15440149045179319</v>
          </cell>
        </row>
        <row r="928">
          <cell r="A928" t="str">
            <v>LH</v>
          </cell>
          <cell r="B928" t="str">
            <v>Year 4</v>
          </cell>
          <cell r="D928">
            <v>8680100000</v>
          </cell>
          <cell r="E928">
            <v>5776800000</v>
          </cell>
          <cell r="F928">
            <v>1622000000</v>
          </cell>
          <cell r="G928" t="str">
            <v xml:space="preserve"> $-   </v>
          </cell>
          <cell r="H928">
            <v>164500000</v>
          </cell>
          <cell r="M928">
            <v>0.33447771339039878</v>
          </cell>
          <cell r="N928">
            <v>0.12866211218764761</v>
          </cell>
        </row>
        <row r="929">
          <cell r="A929" t="str">
            <v>LKQ</v>
          </cell>
          <cell r="B929" t="str">
            <v>Year 1</v>
          </cell>
          <cell r="D929">
            <v>4122930000</v>
          </cell>
          <cell r="E929">
            <v>2398790000</v>
          </cell>
          <cell r="F929">
            <v>1219343000</v>
          </cell>
          <cell r="G929" t="str">
            <v xml:space="preserve"> $-   </v>
          </cell>
          <cell r="H929">
            <v>64093000</v>
          </cell>
          <cell r="M929">
            <v>0.41818318525902698</v>
          </cell>
          <cell r="N929">
            <v>0.10689097316714084</v>
          </cell>
        </row>
        <row r="930">
          <cell r="A930" t="str">
            <v>LKQ</v>
          </cell>
          <cell r="B930" t="str">
            <v>Year 2</v>
          </cell>
          <cell r="D930">
            <v>5062528000</v>
          </cell>
          <cell r="E930">
            <v>2987126000</v>
          </cell>
          <cell r="F930">
            <v>1454080000</v>
          </cell>
          <cell r="G930" t="str">
            <v xml:space="preserve"> $-   </v>
          </cell>
          <cell r="H930">
            <v>80969000</v>
          </cell>
          <cell r="M930">
            <v>0.40995368321913483</v>
          </cell>
          <cell r="N930">
            <v>0.10673580472048748</v>
          </cell>
        </row>
        <row r="931">
          <cell r="A931" t="str">
            <v>LKQ</v>
          </cell>
          <cell r="B931" t="str">
            <v>Year 3</v>
          </cell>
          <cell r="D931">
            <v>6740064000</v>
          </cell>
          <cell r="E931">
            <v>4088151000</v>
          </cell>
          <cell r="F931">
            <v>1866520000</v>
          </cell>
          <cell r="G931" t="str">
            <v xml:space="preserve"> $-   </v>
          </cell>
          <cell r="H931">
            <v>120719000</v>
          </cell>
          <cell r="M931">
            <v>0.39345516600435837</v>
          </cell>
          <cell r="N931">
            <v>9.8615384067569686E-2</v>
          </cell>
        </row>
        <row r="932">
          <cell r="A932" t="str">
            <v>LKQ</v>
          </cell>
          <cell r="B932" t="str">
            <v>Year 4</v>
          </cell>
          <cell r="D932">
            <v>7192633000</v>
          </cell>
          <cell r="E932">
            <v>4359104000</v>
          </cell>
          <cell r="F932">
            <v>1987271000</v>
          </cell>
          <cell r="G932" t="str">
            <v xml:space="preserve"> $-   </v>
          </cell>
          <cell r="H932">
            <v>122120000</v>
          </cell>
          <cell r="M932">
            <v>0.39394878064819938</v>
          </cell>
          <cell r="N932">
            <v>0.10067773512147776</v>
          </cell>
        </row>
        <row r="933">
          <cell r="A933" t="str">
            <v>LLL</v>
          </cell>
          <cell r="B933" t="str">
            <v>Year 1</v>
          </cell>
          <cell r="D933">
            <v>13107000000</v>
          </cell>
          <cell r="E933">
            <v>11799000000</v>
          </cell>
          <cell r="F933" t="str">
            <v xml:space="preserve"> $-   </v>
          </cell>
          <cell r="G933" t="str">
            <v xml:space="preserve"> $-   </v>
          </cell>
          <cell r="H933" t="str">
            <v xml:space="preserve"> $-   </v>
          </cell>
          <cell r="M933">
            <v>9.9794003204394577E-2</v>
          </cell>
          <cell r="N933">
            <v>9.9794003204394605E-2</v>
          </cell>
        </row>
        <row r="934">
          <cell r="A934" t="str">
            <v>LLL</v>
          </cell>
          <cell r="B934" t="str">
            <v>Year 2</v>
          </cell>
          <cell r="D934">
            <v>11420000000</v>
          </cell>
          <cell r="E934">
            <v>10303000000</v>
          </cell>
          <cell r="F934" t="str">
            <v xml:space="preserve"> $-   </v>
          </cell>
          <cell r="G934" t="str">
            <v xml:space="preserve"> $-   </v>
          </cell>
          <cell r="H934" t="str">
            <v xml:space="preserve"> $-   </v>
          </cell>
          <cell r="M934">
            <v>9.7810858143607682E-2</v>
          </cell>
          <cell r="N934">
            <v>9.781085814360771E-2</v>
          </cell>
        </row>
        <row r="935">
          <cell r="A935" t="str">
            <v>LLL</v>
          </cell>
          <cell r="B935" t="str">
            <v>Year 3</v>
          </cell>
          <cell r="D935">
            <v>10986000000</v>
          </cell>
          <cell r="E935">
            <v>9974000000</v>
          </cell>
          <cell r="F935" t="str">
            <v xml:space="preserve"> $-   </v>
          </cell>
          <cell r="G935" t="str">
            <v xml:space="preserve"> $-   </v>
          </cell>
          <cell r="H935" t="str">
            <v xml:space="preserve"> $-   </v>
          </cell>
          <cell r="M935">
            <v>9.2117240123793964E-2</v>
          </cell>
          <cell r="N935">
            <v>9.2117240123793923E-2</v>
          </cell>
        </row>
        <row r="936">
          <cell r="A936" t="str">
            <v>LLL</v>
          </cell>
          <cell r="B936" t="str">
            <v>Year 4</v>
          </cell>
          <cell r="D936">
            <v>10466000000</v>
          </cell>
          <cell r="E936">
            <v>9576000000</v>
          </cell>
          <cell r="F936" t="str">
            <v xml:space="preserve"> $-   </v>
          </cell>
          <cell r="G936" t="str">
            <v xml:space="preserve"> $-   </v>
          </cell>
          <cell r="H936" t="str">
            <v xml:space="preserve"> $-   </v>
          </cell>
          <cell r="M936">
            <v>8.503726351996943E-2</v>
          </cell>
          <cell r="N936">
            <v>8.503726351996943E-2</v>
          </cell>
        </row>
        <row r="937">
          <cell r="A937" t="str">
            <v>LLTC</v>
          </cell>
          <cell r="B937" t="str">
            <v>Year 1</v>
          </cell>
          <cell r="D937">
            <v>1282236000</v>
          </cell>
          <cell r="E937">
            <v>322516000</v>
          </cell>
          <cell r="F937">
            <v>151382000</v>
          </cell>
          <cell r="G937">
            <v>235184000</v>
          </cell>
          <cell r="H937" t="str">
            <v xml:space="preserve"> $-   </v>
          </cell>
          <cell r="M937">
            <v>0.74847375990067344</v>
          </cell>
          <cell r="N937">
            <v>0.4469957168571152</v>
          </cell>
        </row>
        <row r="938">
          <cell r="A938" t="str">
            <v>LLTC</v>
          </cell>
          <cell r="B938" t="str">
            <v>Year 2</v>
          </cell>
          <cell r="D938">
            <v>1388386000</v>
          </cell>
          <cell r="E938">
            <v>338580000</v>
          </cell>
          <cell r="F938">
            <v>159642000</v>
          </cell>
          <cell r="G938">
            <v>250434000</v>
          </cell>
          <cell r="H938" t="str">
            <v xml:space="preserve"> $-   </v>
          </cell>
          <cell r="M938">
            <v>0.75613410103530287</v>
          </cell>
          <cell r="N938">
            <v>0.46077243648380206</v>
          </cell>
        </row>
        <row r="939">
          <cell r="A939" t="str">
            <v>LLTC</v>
          </cell>
          <cell r="B939" t="str">
            <v>Year 3</v>
          </cell>
          <cell r="D939">
            <v>1475139000</v>
          </cell>
          <cell r="E939">
            <v>355727000</v>
          </cell>
          <cell r="F939">
            <v>169952000</v>
          </cell>
          <cell r="G939">
            <v>266761000</v>
          </cell>
          <cell r="H939" t="str">
            <v xml:space="preserve"> $-   </v>
          </cell>
          <cell r="M939">
            <v>0.75885187768745865</v>
          </cell>
          <cell r="N939">
            <v>0.46280316634567997</v>
          </cell>
        </row>
        <row r="940">
          <cell r="A940" t="str">
            <v>LLTC</v>
          </cell>
          <cell r="B940" t="str">
            <v>Year 4</v>
          </cell>
          <cell r="D940">
            <v>1423936000</v>
          </cell>
          <cell r="E940">
            <v>343801000</v>
          </cell>
          <cell r="F940">
            <v>170120000</v>
          </cell>
          <cell r="G940">
            <v>276462000</v>
          </cell>
          <cell r="H940" t="str">
            <v xml:space="preserve"> $-   </v>
          </cell>
          <cell r="M940">
            <v>0.75855586206121628</v>
          </cell>
          <cell r="N940">
            <v>0.44493081149714592</v>
          </cell>
        </row>
        <row r="941">
          <cell r="A941" t="str">
            <v>LLY</v>
          </cell>
          <cell r="B941" t="str">
            <v>Year 1</v>
          </cell>
          <cell r="D941">
            <v>22603400000</v>
          </cell>
          <cell r="E941">
            <v>4796500000</v>
          </cell>
          <cell r="F941">
            <v>6839500000</v>
          </cell>
          <cell r="G941">
            <v>5278100000</v>
          </cell>
          <cell r="H941" t="str">
            <v xml:space="preserve"> $-   </v>
          </cell>
          <cell r="M941">
            <v>0.78779741100896328</v>
          </cell>
          <cell r="N941">
            <v>0.25170107152021376</v>
          </cell>
        </row>
        <row r="942">
          <cell r="A942" t="str">
            <v>LLY</v>
          </cell>
          <cell r="B942" t="str">
            <v>Year 2</v>
          </cell>
          <cell r="D942">
            <v>23113100000</v>
          </cell>
          <cell r="E942">
            <v>4908100000</v>
          </cell>
          <cell r="F942">
            <v>6606700000</v>
          </cell>
          <cell r="G942">
            <v>5531300000</v>
          </cell>
          <cell r="H942" t="str">
            <v xml:space="preserve"> $-   </v>
          </cell>
          <cell r="M942">
            <v>0.78764856293617036</v>
          </cell>
          <cell r="N942">
            <v>0.26249183363547079</v>
          </cell>
        </row>
        <row r="943">
          <cell r="A943" t="str">
            <v>LLY</v>
          </cell>
          <cell r="B943" t="str">
            <v>Year 3</v>
          </cell>
          <cell r="D943">
            <v>19615600000</v>
          </cell>
          <cell r="E943">
            <v>4932500000</v>
          </cell>
          <cell r="F943">
            <v>6280300000</v>
          </cell>
          <cell r="G943">
            <v>4733600000</v>
          </cell>
          <cell r="H943" t="str">
            <v xml:space="preserve"> $-   </v>
          </cell>
          <cell r="M943">
            <v>0.74854197679398027</v>
          </cell>
          <cell r="N943">
            <v>0.18705520096249922</v>
          </cell>
        </row>
        <row r="944">
          <cell r="A944" t="str">
            <v>LLY</v>
          </cell>
          <cell r="B944" t="str">
            <v>Year 4</v>
          </cell>
          <cell r="D944">
            <v>19958700000</v>
          </cell>
          <cell r="E944">
            <v>5037200000</v>
          </cell>
          <cell r="F944">
            <v>6432400000</v>
          </cell>
          <cell r="G944">
            <v>4796400000</v>
          </cell>
          <cell r="H944" t="str">
            <v xml:space="preserve"> $-   </v>
          </cell>
          <cell r="M944">
            <v>0.74761883288991771</v>
          </cell>
          <cell r="N944">
            <v>0.18501706022937367</v>
          </cell>
        </row>
        <row r="945">
          <cell r="A945" t="str">
            <v>LMT</v>
          </cell>
          <cell r="B945" t="str">
            <v>Year 1</v>
          </cell>
          <cell r="D945">
            <v>45358000000</v>
          </cell>
          <cell r="E945">
            <v>41171000000</v>
          </cell>
          <cell r="F945">
            <v>-318000000</v>
          </cell>
          <cell r="G945" t="str">
            <v xml:space="preserve"> $-   </v>
          </cell>
          <cell r="H945" t="str">
            <v xml:space="preserve"> $-   </v>
          </cell>
          <cell r="M945">
            <v>9.2310066581418937E-2</v>
          </cell>
          <cell r="N945">
            <v>9.9320957714184935E-2</v>
          </cell>
        </row>
        <row r="946">
          <cell r="A946" t="str">
            <v>LMT</v>
          </cell>
          <cell r="B946" t="str">
            <v>Year 2</v>
          </cell>
          <cell r="D946">
            <v>39946000000</v>
          </cell>
          <cell r="E946">
            <v>35263000000</v>
          </cell>
          <cell r="F946">
            <v>-329000000</v>
          </cell>
          <cell r="G946" t="str">
            <v xml:space="preserve"> $-   </v>
          </cell>
          <cell r="H946" t="str">
            <v xml:space="preserve"> $-   </v>
          </cell>
          <cell r="M946">
            <v>0.11723326490762531</v>
          </cell>
          <cell r="N946">
            <v>0.12546938366795174</v>
          </cell>
        </row>
        <row r="947">
          <cell r="A947" t="str">
            <v>LMT</v>
          </cell>
          <cell r="B947" t="str">
            <v>Year 3</v>
          </cell>
          <cell r="D947">
            <v>40536000000</v>
          </cell>
          <cell r="E947">
            <v>36044000000</v>
          </cell>
          <cell r="F947">
            <v>-220000000</v>
          </cell>
          <cell r="G947" t="str">
            <v xml:space="preserve"> $-   </v>
          </cell>
          <cell r="H947" t="str">
            <v xml:space="preserve"> $-   </v>
          </cell>
          <cell r="M947">
            <v>0.11081507795539769</v>
          </cell>
          <cell r="N947">
            <v>0.11624235247681074</v>
          </cell>
        </row>
        <row r="948">
          <cell r="A948" t="str">
            <v>LMT</v>
          </cell>
          <cell r="B948" t="str">
            <v>Year 4</v>
          </cell>
          <cell r="D948">
            <v>47248000000</v>
          </cell>
          <cell r="E948">
            <v>42186000000</v>
          </cell>
          <cell r="F948">
            <v>-487000000</v>
          </cell>
          <cell r="G948" t="str">
            <v xml:space="preserve"> $-   </v>
          </cell>
          <cell r="H948" t="str">
            <v xml:space="preserve"> $-   </v>
          </cell>
          <cell r="M948">
            <v>0.10713681002370468</v>
          </cell>
          <cell r="N948">
            <v>0.11744412461903149</v>
          </cell>
        </row>
        <row r="949">
          <cell r="A949" t="str">
            <v>LNT</v>
          </cell>
          <cell r="B949" t="str">
            <v>Year 1</v>
          </cell>
          <cell r="D949">
            <v>3094500000</v>
          </cell>
          <cell r="E949">
            <v>2144200000</v>
          </cell>
          <cell r="F949">
            <v>98200000</v>
          </cell>
          <cell r="G949" t="str">
            <v xml:space="preserve"> $-   </v>
          </cell>
          <cell r="H949">
            <v>332400000</v>
          </cell>
          <cell r="M949">
            <v>0.30709322992405885</v>
          </cell>
          <cell r="N949">
            <v>0.16794312489901439</v>
          </cell>
        </row>
        <row r="950">
          <cell r="A950" t="str">
            <v>LNT</v>
          </cell>
          <cell r="B950" t="str">
            <v>Year 2</v>
          </cell>
          <cell r="D950">
            <v>3276800000</v>
          </cell>
          <cell r="E950">
            <v>2272400000</v>
          </cell>
          <cell r="F950">
            <v>99600000</v>
          </cell>
          <cell r="G950" t="str">
            <v xml:space="preserve"> $-   </v>
          </cell>
          <cell r="H950">
            <v>370900000</v>
          </cell>
          <cell r="M950">
            <v>0.3065185546875</v>
          </cell>
          <cell r="N950">
            <v>0.162933349609375</v>
          </cell>
        </row>
        <row r="951">
          <cell r="A951" t="str">
            <v>LNT</v>
          </cell>
          <cell r="B951" t="str">
            <v>Year 3</v>
          </cell>
          <cell r="D951">
            <v>3350300000</v>
          </cell>
          <cell r="E951">
            <v>2317500000</v>
          </cell>
          <cell r="F951">
            <v>101100000</v>
          </cell>
          <cell r="G951" t="str">
            <v xml:space="preserve"> $-   </v>
          </cell>
          <cell r="H951">
            <v>388100000</v>
          </cell>
          <cell r="M951">
            <v>0.30827090111333311</v>
          </cell>
          <cell r="N951">
            <v>0.16225412649613469</v>
          </cell>
        </row>
        <row r="952">
          <cell r="A952" t="str">
            <v>LNT</v>
          </cell>
          <cell r="B952" t="str">
            <v>Year 4</v>
          </cell>
          <cell r="D952">
            <v>3253600000</v>
          </cell>
          <cell r="E952">
            <v>2171600000</v>
          </cell>
          <cell r="F952">
            <v>103700000</v>
          </cell>
          <cell r="G952" t="str">
            <v xml:space="preserve"> $-   </v>
          </cell>
          <cell r="H952">
            <v>401300000</v>
          </cell>
          <cell r="M952">
            <v>0.33255470863044012</v>
          </cell>
          <cell r="N952">
            <v>0.17734202114580772</v>
          </cell>
        </row>
        <row r="953">
          <cell r="A953" t="str">
            <v>LOW</v>
          </cell>
          <cell r="B953" t="str">
            <v>Year 1</v>
          </cell>
          <cell r="D953">
            <v>50521000000</v>
          </cell>
          <cell r="E953">
            <v>33194000000</v>
          </cell>
          <cell r="F953">
            <v>12244000000</v>
          </cell>
          <cell r="G953" t="str">
            <v xml:space="preserve"> $-   </v>
          </cell>
          <cell r="H953">
            <v>1523000000</v>
          </cell>
          <cell r="M953">
            <v>0.34296629124522471</v>
          </cell>
          <cell r="N953">
            <v>7.0465746917123567E-2</v>
          </cell>
        </row>
        <row r="954">
          <cell r="A954" t="str">
            <v>LOW</v>
          </cell>
          <cell r="B954" t="str">
            <v>Year 2</v>
          </cell>
          <cell r="D954">
            <v>53417000000</v>
          </cell>
          <cell r="E954">
            <v>34941000000</v>
          </cell>
          <cell r="F954">
            <v>12865000000</v>
          </cell>
          <cell r="G954" t="str">
            <v xml:space="preserve"> $-   </v>
          </cell>
          <cell r="H954">
            <v>1462000000</v>
          </cell>
          <cell r="M954">
            <v>0.34588239698972234</v>
          </cell>
          <cell r="N954">
            <v>7.7671902203418394E-2</v>
          </cell>
        </row>
        <row r="955">
          <cell r="A955" t="str">
            <v>LOW</v>
          </cell>
          <cell r="B955" t="str">
            <v>Year 3</v>
          </cell>
          <cell r="D955">
            <v>56223000000</v>
          </cell>
          <cell r="E955">
            <v>36665000000</v>
          </cell>
          <cell r="F955">
            <v>13281000000</v>
          </cell>
          <cell r="G955" t="str">
            <v xml:space="preserve"> $-   </v>
          </cell>
          <cell r="H955">
            <v>1485000000</v>
          </cell>
          <cell r="M955">
            <v>0.34786475285915019</v>
          </cell>
          <cell r="N955">
            <v>8.5232022481902425E-2</v>
          </cell>
        </row>
        <row r="956">
          <cell r="A956" t="str">
            <v>LOW</v>
          </cell>
          <cell r="B956" t="str">
            <v>Year 4</v>
          </cell>
          <cell r="D956">
            <v>59074000000</v>
          </cell>
          <cell r="E956">
            <v>38504000000</v>
          </cell>
          <cell r="F956">
            <v>14115000000</v>
          </cell>
          <cell r="G956" t="str">
            <v xml:space="preserve"> $-   </v>
          </cell>
          <cell r="H956">
            <v>1484000000</v>
          </cell>
          <cell r="M956">
            <v>0.34820733317533936</v>
          </cell>
          <cell r="N956">
            <v>8.4148694857297632E-2</v>
          </cell>
        </row>
        <row r="957">
          <cell r="A957" t="str">
            <v>LRCX</v>
          </cell>
          <cell r="B957" t="str">
            <v>Year 1</v>
          </cell>
          <cell r="D957">
            <v>3598916000</v>
          </cell>
          <cell r="E957">
            <v>2195857000</v>
          </cell>
          <cell r="F957">
            <v>601300000</v>
          </cell>
          <cell r="G957">
            <v>683688000</v>
          </cell>
          <cell r="H957" t="str">
            <v xml:space="preserve"> $-   </v>
          </cell>
          <cell r="M957">
            <v>0.38985600108477103</v>
          </cell>
          <cell r="N957">
            <v>3.2807378666242837E-2</v>
          </cell>
        </row>
        <row r="958">
          <cell r="A958" t="str">
            <v>LRCX</v>
          </cell>
          <cell r="B958" t="str">
            <v>Year 2</v>
          </cell>
          <cell r="D958">
            <v>4607309000</v>
          </cell>
          <cell r="E958">
            <v>2599828000</v>
          </cell>
          <cell r="F958">
            <v>613341000</v>
          </cell>
          <cell r="G958">
            <v>716471000</v>
          </cell>
          <cell r="H958" t="str">
            <v xml:space="preserve"> $-   </v>
          </cell>
          <cell r="M958">
            <v>0.43571659725883372</v>
          </cell>
          <cell r="N958">
            <v>0.1470856415317488</v>
          </cell>
        </row>
        <row r="959">
          <cell r="A959" t="str">
            <v>LRCX</v>
          </cell>
          <cell r="B959" t="str">
            <v>Year 3</v>
          </cell>
          <cell r="D959">
            <v>5259312000</v>
          </cell>
          <cell r="E959">
            <v>2974976000</v>
          </cell>
          <cell r="F959">
            <v>591611000</v>
          </cell>
          <cell r="G959">
            <v>825242000</v>
          </cell>
          <cell r="H959" t="str">
            <v xml:space="preserve"> $-   </v>
          </cell>
          <cell r="M959">
            <v>0.43434122181760659</v>
          </cell>
          <cell r="N959">
            <v>0.16494229663499713</v>
          </cell>
        </row>
        <row r="960">
          <cell r="A960" t="str">
            <v>LRCX</v>
          </cell>
          <cell r="B960" t="str">
            <v>Year 4</v>
          </cell>
          <cell r="D960">
            <v>5885893000</v>
          </cell>
          <cell r="E960">
            <v>3266971000</v>
          </cell>
          <cell r="F960">
            <v>630954000</v>
          </cell>
          <cell r="G960">
            <v>913712000</v>
          </cell>
          <cell r="H960" t="str">
            <v xml:space="preserve"> $-   </v>
          </cell>
          <cell r="M960">
            <v>0.44494896526321492</v>
          </cell>
          <cell r="N960">
            <v>0.18251368144137176</v>
          </cell>
        </row>
        <row r="961">
          <cell r="A961" t="str">
            <v>LUK</v>
          </cell>
          <cell r="B961" t="str">
            <v>Year 1</v>
          </cell>
          <cell r="D961">
            <v>7810610000</v>
          </cell>
          <cell r="E961">
            <v>7479746000</v>
          </cell>
          <cell r="F961">
            <v>360586000</v>
          </cell>
          <cell r="G961" t="str">
            <v xml:space="preserve"> $-   </v>
          </cell>
          <cell r="H961">
            <v>116388000</v>
          </cell>
          <cell r="M961">
            <v>4.2360839934396877E-2</v>
          </cell>
          <cell r="N961">
            <v>-1.8706605502003044E-2</v>
          </cell>
        </row>
        <row r="962">
          <cell r="A962" t="str">
            <v>LUK</v>
          </cell>
          <cell r="B962" t="str">
            <v>Year 2</v>
          </cell>
          <cell r="D962">
            <v>9531778000</v>
          </cell>
          <cell r="E962">
            <v>7567707000</v>
          </cell>
          <cell r="F962">
            <v>2177616000</v>
          </cell>
          <cell r="G962" t="str">
            <v xml:space="preserve"> $-   </v>
          </cell>
          <cell r="H962">
            <v>167425000</v>
          </cell>
          <cell r="M962">
            <v>0.20605505079954656</v>
          </cell>
          <cell r="N962">
            <v>-3.9968408832014343E-2</v>
          </cell>
        </row>
        <row r="963">
          <cell r="A963" t="str">
            <v>LUK</v>
          </cell>
          <cell r="B963" t="str">
            <v>Year 3</v>
          </cell>
          <cell r="D963">
            <v>10681897000</v>
          </cell>
          <cell r="E963">
            <v>8024286000</v>
          </cell>
          <cell r="F963">
            <v>2856642000</v>
          </cell>
          <cell r="G963" t="str">
            <v xml:space="preserve"> $-   </v>
          </cell>
          <cell r="H963">
            <v>185993000</v>
          </cell>
          <cell r="M963">
            <v>0.24879578973659833</v>
          </cell>
          <cell r="N963">
            <v>-3.6044534037353103E-2</v>
          </cell>
        </row>
        <row r="964">
          <cell r="A964" t="str">
            <v>LUK</v>
          </cell>
          <cell r="B964" t="str">
            <v>Year 4</v>
          </cell>
          <cell r="D964">
            <v>10116502000</v>
          </cell>
          <cell r="E964">
            <v>7677233000</v>
          </cell>
          <cell r="F964">
            <v>2620072000</v>
          </cell>
          <cell r="G964" t="str">
            <v xml:space="preserve"> $-   </v>
          </cell>
          <cell r="H964">
            <v>224133000</v>
          </cell>
          <cell r="M964">
            <v>0.24111782906779433</v>
          </cell>
          <cell r="N964">
            <v>-4.0027274249538031E-2</v>
          </cell>
        </row>
        <row r="965">
          <cell r="A965" t="str">
            <v>LUV</v>
          </cell>
          <cell r="B965" t="str">
            <v>Year 1</v>
          </cell>
          <cell r="D965">
            <v>17699000000</v>
          </cell>
          <cell r="E965">
            <v>8307000000</v>
          </cell>
          <cell r="F965">
            <v>7161000000</v>
          </cell>
          <cell r="G965" t="str">
            <v xml:space="preserve"> $-   </v>
          </cell>
          <cell r="H965">
            <v>867000000</v>
          </cell>
          <cell r="M965">
            <v>0.53065144923442009</v>
          </cell>
          <cell r="N965">
            <v>7.706650093225606E-2</v>
          </cell>
        </row>
        <row r="966">
          <cell r="A966" t="str">
            <v>LUV</v>
          </cell>
          <cell r="B966" t="str">
            <v>Year 2</v>
          </cell>
          <cell r="D966">
            <v>18605000000</v>
          </cell>
          <cell r="E966">
            <v>7677000000</v>
          </cell>
          <cell r="F966">
            <v>7639000000</v>
          </cell>
          <cell r="G966" t="str">
            <v xml:space="preserve"> $-   </v>
          </cell>
          <cell r="H966">
            <v>938000000</v>
          </cell>
          <cell r="M966">
            <v>0.58736898683149685</v>
          </cell>
          <cell r="N966">
            <v>0.12636388067723731</v>
          </cell>
        </row>
        <row r="967">
          <cell r="A967" t="str">
            <v>LUV</v>
          </cell>
          <cell r="B967" t="str">
            <v>Year 3</v>
          </cell>
          <cell r="D967">
            <v>19820000000</v>
          </cell>
          <cell r="E967">
            <v>6025000000</v>
          </cell>
          <cell r="F967">
            <v>8625000000</v>
          </cell>
          <cell r="G967" t="str">
            <v xml:space="preserve"> $-   </v>
          </cell>
          <cell r="H967">
            <v>1015000000</v>
          </cell>
          <cell r="M967">
            <v>0.69601412714429867</v>
          </cell>
          <cell r="N967">
            <v>0.20963673057517659</v>
          </cell>
        </row>
        <row r="968">
          <cell r="A968" t="str">
            <v>LUV</v>
          </cell>
          <cell r="B968" t="str">
            <v>Year 4</v>
          </cell>
          <cell r="D968">
            <v>20425000000</v>
          </cell>
          <cell r="E968">
            <v>6132000000</v>
          </cell>
          <cell r="F968">
            <v>9312000000</v>
          </cell>
          <cell r="G968" t="str">
            <v xml:space="preserve"> $-   </v>
          </cell>
          <cell r="H968">
            <v>1221000000</v>
          </cell>
          <cell r="M968">
            <v>0.6997796817625459</v>
          </cell>
          <cell r="N968">
            <v>0.18408812729498164</v>
          </cell>
        </row>
        <row r="969">
          <cell r="A969" t="str">
            <v>LVLT</v>
          </cell>
          <cell r="B969" t="str">
            <v>Year 1</v>
          </cell>
          <cell r="D969">
            <v>6376000000</v>
          </cell>
          <cell r="E969">
            <v>3851000000</v>
          </cell>
          <cell r="F969">
            <v>1201000000</v>
          </cell>
          <cell r="G969" t="str">
            <v xml:space="preserve"> $-   </v>
          </cell>
          <cell r="H969">
            <v>749000000</v>
          </cell>
          <cell r="M969">
            <v>0.39601631116687575</v>
          </cell>
          <cell r="N969">
            <v>9.0181932245922206E-2</v>
          </cell>
        </row>
        <row r="970">
          <cell r="A970" t="str">
            <v>LVLT</v>
          </cell>
          <cell r="B970" t="str">
            <v>Year 2</v>
          </cell>
          <cell r="D970">
            <v>6313000000</v>
          </cell>
          <cell r="E970">
            <v>3685000000</v>
          </cell>
          <cell r="F970">
            <v>1162000000</v>
          </cell>
          <cell r="G970" t="str">
            <v xml:space="preserve"> $-   </v>
          </cell>
          <cell r="H970">
            <v>800000000</v>
          </cell>
          <cell r="M970">
            <v>0.4162838587042611</v>
          </cell>
          <cell r="N970">
            <v>0.10549659432916204</v>
          </cell>
        </row>
        <row r="971">
          <cell r="A971" t="str">
            <v>LVLT</v>
          </cell>
          <cell r="B971" t="str">
            <v>Year 3</v>
          </cell>
          <cell r="D971">
            <v>6777000000</v>
          </cell>
          <cell r="E971">
            <v>3775000000</v>
          </cell>
          <cell r="F971">
            <v>1181000000</v>
          </cell>
          <cell r="G971" t="str">
            <v xml:space="preserve"> $-   </v>
          </cell>
          <cell r="H971">
            <v>808000000</v>
          </cell>
          <cell r="M971">
            <v>0.4429688652796222</v>
          </cell>
          <cell r="N971">
            <v>0.14947616939648811</v>
          </cell>
        </row>
        <row r="972">
          <cell r="A972" t="str">
            <v>LVLT</v>
          </cell>
          <cell r="B972" t="str">
            <v>Year 4</v>
          </cell>
          <cell r="D972">
            <v>8229000000</v>
          </cell>
          <cell r="E972">
            <v>4265000000</v>
          </cell>
          <cell r="F972">
            <v>1467000000</v>
          </cell>
          <cell r="G972" t="str">
            <v xml:space="preserve"> $-   </v>
          </cell>
          <cell r="H972">
            <v>1166000000</v>
          </cell>
          <cell r="M972">
            <v>0.48171102199538218</v>
          </cell>
          <cell r="N972">
            <v>0.16174504800097217</v>
          </cell>
        </row>
        <row r="973">
          <cell r="A973" t="str">
            <v>LYB</v>
          </cell>
          <cell r="B973" t="str">
            <v>Year 1</v>
          </cell>
          <cell r="D973">
            <v>45352000000</v>
          </cell>
          <cell r="E973">
            <v>39595000000</v>
          </cell>
          <cell r="F973">
            <v>909000000</v>
          </cell>
          <cell r="G973">
            <v>172000000</v>
          </cell>
          <cell r="H973" t="str">
            <v xml:space="preserve"> $-   </v>
          </cell>
          <cell r="M973">
            <v>0.12694037749162113</v>
          </cell>
          <cell r="N973">
            <v>0.10310460398659375</v>
          </cell>
        </row>
        <row r="974">
          <cell r="A974" t="str">
            <v>LYB</v>
          </cell>
          <cell r="B974" t="str">
            <v>Year 2</v>
          </cell>
          <cell r="D974">
            <v>44062000000</v>
          </cell>
          <cell r="E974">
            <v>37940000000</v>
          </cell>
          <cell r="F974">
            <v>870000000</v>
          </cell>
          <cell r="G974">
            <v>150000000</v>
          </cell>
          <cell r="H974" t="str">
            <v xml:space="preserve"> $-   </v>
          </cell>
          <cell r="M974">
            <v>0.13894058372293583</v>
          </cell>
          <cell r="N974">
            <v>0.11579138486677863</v>
          </cell>
        </row>
        <row r="975">
          <cell r="A975" t="str">
            <v>LYB</v>
          </cell>
          <cell r="B975" t="str">
            <v>Year 3</v>
          </cell>
          <cell r="D975">
            <v>45608000000</v>
          </cell>
          <cell r="E975">
            <v>38939000000</v>
          </cell>
          <cell r="F975">
            <v>806000000</v>
          </cell>
          <cell r="G975">
            <v>127000000</v>
          </cell>
          <cell r="H975" t="str">
            <v xml:space="preserve"> $-   </v>
          </cell>
          <cell r="M975">
            <v>0.14622434660585859</v>
          </cell>
          <cell r="N975">
            <v>0.12576740922645149</v>
          </cell>
        </row>
        <row r="976">
          <cell r="A976" t="str">
            <v>LYB</v>
          </cell>
          <cell r="B976" t="str">
            <v>Year 4</v>
          </cell>
          <cell r="D976">
            <v>32735000000</v>
          </cell>
          <cell r="E976">
            <v>25683000000</v>
          </cell>
          <cell r="F976">
            <v>828000000</v>
          </cell>
          <cell r="G976">
            <v>102000000</v>
          </cell>
          <cell r="H976" t="str">
            <v xml:space="preserve"> $-   </v>
          </cell>
          <cell r="M976">
            <v>0.21542691308996487</v>
          </cell>
          <cell r="N976">
            <v>0.18701695433022758</v>
          </cell>
        </row>
        <row r="977">
          <cell r="A977" t="str">
            <v>M</v>
          </cell>
          <cell r="B977" t="str">
            <v>Year 1</v>
          </cell>
          <cell r="D977">
            <v>27686000000</v>
          </cell>
          <cell r="E977">
            <v>16538000000</v>
          </cell>
          <cell r="F977">
            <v>8482000000</v>
          </cell>
          <cell r="G977" t="str">
            <v xml:space="preserve"> $-   </v>
          </cell>
          <cell r="H977" t="str">
            <v xml:space="preserve"> $-   </v>
          </cell>
          <cell r="M977">
            <v>0.40265838329841797</v>
          </cell>
          <cell r="N977">
            <v>9.6294155891064076E-2</v>
          </cell>
        </row>
        <row r="978">
          <cell r="A978" t="str">
            <v>M</v>
          </cell>
          <cell r="B978" t="str">
            <v>Year 2</v>
          </cell>
          <cell r="D978">
            <v>27931000000</v>
          </cell>
          <cell r="E978">
            <v>16725000000</v>
          </cell>
          <cell r="F978">
            <v>8440000000</v>
          </cell>
          <cell r="G978" t="str">
            <v xml:space="preserve"> $-   </v>
          </cell>
          <cell r="H978" t="str">
            <v xml:space="preserve"> $-   </v>
          </cell>
          <cell r="M978">
            <v>0.40120296444810422</v>
          </cell>
          <cell r="N978">
            <v>9.9029751888582582E-2</v>
          </cell>
        </row>
        <row r="979">
          <cell r="A979" t="str">
            <v>M</v>
          </cell>
          <cell r="B979" t="str">
            <v>Year 3</v>
          </cell>
          <cell r="D979">
            <v>28105000000</v>
          </cell>
          <cell r="E979">
            <v>16863000000</v>
          </cell>
          <cell r="F979">
            <v>8355000000</v>
          </cell>
          <cell r="G979" t="str">
            <v xml:space="preserve"> $-   </v>
          </cell>
          <cell r="H979" t="str">
            <v xml:space="preserve"> $-   </v>
          </cell>
          <cell r="M979">
            <v>0.4</v>
          </cell>
          <cell r="N979">
            <v>0.10272193559864792</v>
          </cell>
        </row>
        <row r="980">
          <cell r="A980" t="str">
            <v>M</v>
          </cell>
          <cell r="B980" t="str">
            <v>Year 4</v>
          </cell>
          <cell r="D980">
            <v>27079000000</v>
          </cell>
          <cell r="E980">
            <v>16496000000</v>
          </cell>
          <cell r="F980">
            <v>8256000000</v>
          </cell>
          <cell r="G980" t="str">
            <v xml:space="preserve"> $-   </v>
          </cell>
          <cell r="H980" t="str">
            <v xml:space="preserve"> $-   </v>
          </cell>
          <cell r="M980">
            <v>0.39081945418959341</v>
          </cell>
          <cell r="N980">
            <v>8.5933749399903989E-2</v>
          </cell>
        </row>
        <row r="981">
          <cell r="A981" t="str">
            <v>MA</v>
          </cell>
          <cell r="B981" t="str">
            <v>Year 1</v>
          </cell>
          <cell r="D981">
            <v>8312000000</v>
          </cell>
          <cell r="E981" t="str">
            <v xml:space="preserve"> $-   </v>
          </cell>
          <cell r="F981">
            <v>3456000000</v>
          </cell>
          <cell r="G981" t="str">
            <v xml:space="preserve"> $-   </v>
          </cell>
          <cell r="H981">
            <v>258000000</v>
          </cell>
          <cell r="M981" t="e">
            <v>#VALUE!</v>
          </cell>
          <cell r="N981" t="e">
            <v>#VALUE!</v>
          </cell>
        </row>
        <row r="982">
          <cell r="A982" t="str">
            <v>MA</v>
          </cell>
          <cell r="B982" t="str">
            <v>Year 2</v>
          </cell>
          <cell r="D982">
            <v>9441000000</v>
          </cell>
          <cell r="E982" t="str">
            <v xml:space="preserve"> $-   </v>
          </cell>
          <cell r="F982">
            <v>4014000000</v>
          </cell>
          <cell r="G982" t="str">
            <v xml:space="preserve"> $-   </v>
          </cell>
          <cell r="H982">
            <v>321000000</v>
          </cell>
          <cell r="M982" t="e">
            <v>#VALUE!</v>
          </cell>
          <cell r="N982" t="e">
            <v>#VALUE!</v>
          </cell>
        </row>
        <row r="983">
          <cell r="A983" t="str">
            <v>MA</v>
          </cell>
          <cell r="B983" t="str">
            <v>Year 3</v>
          </cell>
          <cell r="D983">
            <v>9667000000</v>
          </cell>
          <cell r="E983" t="str">
            <v xml:space="preserve"> $-   </v>
          </cell>
          <cell r="F983">
            <v>4162000000</v>
          </cell>
          <cell r="G983" t="str">
            <v xml:space="preserve"> $-   </v>
          </cell>
          <cell r="H983">
            <v>366000000</v>
          </cell>
          <cell r="M983" t="e">
            <v>#VALUE!</v>
          </cell>
          <cell r="N983" t="e">
            <v>#VALUE!</v>
          </cell>
        </row>
        <row r="984">
          <cell r="A984" t="str">
            <v>MA</v>
          </cell>
          <cell r="B984" t="str">
            <v>Year 4</v>
          </cell>
          <cell r="D984">
            <v>10776000000</v>
          </cell>
          <cell r="E984" t="str">
            <v xml:space="preserve"> $-   </v>
          </cell>
          <cell r="F984">
            <v>4525000000</v>
          </cell>
          <cell r="G984" t="str">
            <v xml:space="preserve"> $-   </v>
          </cell>
          <cell r="H984">
            <v>373000000</v>
          </cell>
          <cell r="M984" t="e">
            <v>#VALUE!</v>
          </cell>
          <cell r="N984" t="e">
            <v>#VALUE!</v>
          </cell>
        </row>
        <row r="985">
          <cell r="A985" t="str">
            <v>MAA</v>
          </cell>
          <cell r="B985" t="str">
            <v>Year 1</v>
          </cell>
          <cell r="D985">
            <v>475888000</v>
          </cell>
          <cell r="E985">
            <v>117275000</v>
          </cell>
          <cell r="F985">
            <v>47115000</v>
          </cell>
          <cell r="G985" t="str">
            <v xml:space="preserve"> $-   </v>
          </cell>
          <cell r="H985">
            <v>121211000</v>
          </cell>
          <cell r="M985">
            <v>0.75356596510103224</v>
          </cell>
          <cell r="N985">
            <v>0.39985668896883303</v>
          </cell>
        </row>
        <row r="986">
          <cell r="A986" t="str">
            <v>MAA</v>
          </cell>
          <cell r="B986" t="str">
            <v>Year 2</v>
          </cell>
          <cell r="D986">
            <v>635490000</v>
          </cell>
          <cell r="E986">
            <v>172050000</v>
          </cell>
          <cell r="F986">
            <v>43720000</v>
          </cell>
          <cell r="G986" t="str">
            <v xml:space="preserve"> $-   </v>
          </cell>
          <cell r="H986">
            <v>186979000</v>
          </cell>
          <cell r="M986">
            <v>0.72926403247887461</v>
          </cell>
          <cell r="N986">
            <v>0.36623865049017296</v>
          </cell>
        </row>
        <row r="987">
          <cell r="A987" t="str">
            <v>MAA</v>
          </cell>
          <cell r="B987" t="str">
            <v>Year 3</v>
          </cell>
          <cell r="D987">
            <v>992332000</v>
          </cell>
          <cell r="E987">
            <v>275379000</v>
          </cell>
          <cell r="F987">
            <v>57664000</v>
          </cell>
          <cell r="G987" t="str">
            <v xml:space="preserve"> $-   </v>
          </cell>
          <cell r="H987">
            <v>301812000</v>
          </cell>
          <cell r="M987">
            <v>0.72249307691377485</v>
          </cell>
          <cell r="N987">
            <v>0.36023931506794099</v>
          </cell>
        </row>
        <row r="988">
          <cell r="A988" t="str">
            <v>MAA</v>
          </cell>
          <cell r="B988" t="str">
            <v>Year 4</v>
          </cell>
          <cell r="D988">
            <v>1042779000</v>
          </cell>
          <cell r="E988">
            <v>280901000</v>
          </cell>
          <cell r="F988">
            <v>53992000</v>
          </cell>
          <cell r="G988" t="str">
            <v xml:space="preserve"> $-   </v>
          </cell>
          <cell r="H988">
            <v>294520000</v>
          </cell>
          <cell r="M988">
            <v>0.73062269186471918</v>
          </cell>
          <cell r="N988">
            <v>0.39640805961761794</v>
          </cell>
        </row>
        <row r="989">
          <cell r="A989" t="str">
            <v>MAC</v>
          </cell>
          <cell r="B989" t="str">
            <v>Year 1</v>
          </cell>
          <cell r="D989">
            <v>797517000</v>
          </cell>
          <cell r="E989">
            <v>337533000</v>
          </cell>
          <cell r="F989">
            <v>20412000</v>
          </cell>
          <cell r="G989" t="str">
            <v xml:space="preserve"> $-   </v>
          </cell>
          <cell r="H989">
            <v>277621000</v>
          </cell>
          <cell r="M989">
            <v>0.57677015035416179</v>
          </cell>
          <cell r="N989">
            <v>0.20306902548785793</v>
          </cell>
        </row>
        <row r="990">
          <cell r="A990" t="str">
            <v>MAC</v>
          </cell>
          <cell r="B990" t="str">
            <v>Year 2</v>
          </cell>
          <cell r="D990">
            <v>1029475000</v>
          </cell>
          <cell r="E990">
            <v>423256000</v>
          </cell>
          <cell r="F990">
            <v>27772000</v>
          </cell>
          <cell r="G990" t="str">
            <v xml:space="preserve"> $-   </v>
          </cell>
          <cell r="H990">
            <v>357165000</v>
          </cell>
          <cell r="M990">
            <v>0.58886228417397213</v>
          </cell>
          <cell r="N990">
            <v>0.21494645328929796</v>
          </cell>
        </row>
        <row r="991">
          <cell r="A991" t="str">
            <v>MAC</v>
          </cell>
          <cell r="B991" t="str">
            <v>Year 3</v>
          </cell>
          <cell r="D991">
            <v>1105247000</v>
          </cell>
          <cell r="E991">
            <v>441929000</v>
          </cell>
          <cell r="F991">
            <v>29412000</v>
          </cell>
          <cell r="G991" t="str">
            <v xml:space="preserve"> $-   </v>
          </cell>
          <cell r="H991">
            <v>378716000</v>
          </cell>
          <cell r="M991">
            <v>0.60015363081736472</v>
          </cell>
          <cell r="N991">
            <v>0.23088956586174855</v>
          </cell>
        </row>
        <row r="992">
          <cell r="A992" t="str">
            <v>MAC</v>
          </cell>
          <cell r="B992" t="str">
            <v>Year 4</v>
          </cell>
          <cell r="D992">
            <v>1288149000</v>
          </cell>
          <cell r="E992">
            <v>497359000</v>
          </cell>
          <cell r="F992">
            <v>29870000</v>
          </cell>
          <cell r="G992" t="str">
            <v xml:space="preserve"> $-   </v>
          </cell>
          <cell r="H992">
            <v>464472000</v>
          </cell>
          <cell r="M992">
            <v>0.61389637378905704</v>
          </cell>
          <cell r="N992">
            <v>0.23013486793841395</v>
          </cell>
        </row>
        <row r="993">
          <cell r="A993" t="str">
            <v>MAR</v>
          </cell>
          <cell r="B993" t="str">
            <v>Year 1</v>
          </cell>
          <cell r="D993">
            <v>11814000000</v>
          </cell>
          <cell r="E993">
            <v>10190000000</v>
          </cell>
          <cell r="F993">
            <v>582000000</v>
          </cell>
          <cell r="G993" t="str">
            <v xml:space="preserve"> $-   </v>
          </cell>
          <cell r="H993">
            <v>102000000</v>
          </cell>
          <cell r="M993">
            <v>0.13746402573218219</v>
          </cell>
          <cell r="N993">
            <v>7.9566615879465036E-2</v>
          </cell>
        </row>
        <row r="994">
          <cell r="A994" t="str">
            <v>MAR</v>
          </cell>
          <cell r="B994" t="str">
            <v>Year 2</v>
          </cell>
          <cell r="D994">
            <v>12784000000</v>
          </cell>
          <cell r="E994">
            <v>11020000000</v>
          </cell>
          <cell r="F994">
            <v>649000000</v>
          </cell>
          <cell r="G994" t="str">
            <v xml:space="preserve"> $-   </v>
          </cell>
          <cell r="H994">
            <v>127000000</v>
          </cell>
          <cell r="M994">
            <v>0.13798498122653313</v>
          </cell>
          <cell r="N994">
            <v>7.7284105131414274E-2</v>
          </cell>
        </row>
        <row r="995">
          <cell r="A995" t="str">
            <v>MAR</v>
          </cell>
          <cell r="B995" t="str">
            <v>Year 3</v>
          </cell>
          <cell r="D995">
            <v>13796000000</v>
          </cell>
          <cell r="E995">
            <v>11830000000</v>
          </cell>
          <cell r="F995">
            <v>659000000</v>
          </cell>
          <cell r="G995" t="str">
            <v xml:space="preserve"> $-   </v>
          </cell>
          <cell r="H995">
            <v>148000000</v>
          </cell>
          <cell r="M995">
            <v>0.14250507393447376</v>
          </cell>
          <cell r="N995">
            <v>8.400985792983473E-2</v>
          </cell>
        </row>
        <row r="996">
          <cell r="A996" t="str">
            <v>MAR</v>
          </cell>
          <cell r="B996" t="str">
            <v>Year 4</v>
          </cell>
          <cell r="D996">
            <v>14486000000</v>
          </cell>
          <cell r="E996">
            <v>12363000000</v>
          </cell>
          <cell r="F996">
            <v>634000000</v>
          </cell>
          <cell r="G996" t="str">
            <v xml:space="preserve"> $-   </v>
          </cell>
          <cell r="H996">
            <v>139000000</v>
          </cell>
          <cell r="M996">
            <v>0.14655529476736162</v>
          </cell>
          <cell r="N996">
            <v>9.319342813751208E-2</v>
          </cell>
        </row>
        <row r="997">
          <cell r="A997" t="str">
            <v>MAS</v>
          </cell>
          <cell r="B997" t="str">
            <v>Year 1</v>
          </cell>
          <cell r="D997">
            <v>6761000000</v>
          </cell>
          <cell r="E997">
            <v>4802000000</v>
          </cell>
          <cell r="F997">
            <v>1347000000</v>
          </cell>
          <cell r="G997" t="str">
            <v xml:space="preserve"> $-   </v>
          </cell>
          <cell r="H997" t="str">
            <v xml:space="preserve"> $-   </v>
          </cell>
          <cell r="M997">
            <v>0.28975003697677859</v>
          </cell>
          <cell r="N997">
            <v>9.0519153971306027E-2</v>
          </cell>
        </row>
        <row r="998">
          <cell r="A998" t="str">
            <v>MAS</v>
          </cell>
          <cell r="B998" t="str">
            <v>Year 2</v>
          </cell>
          <cell r="D998">
            <v>7006000000</v>
          </cell>
          <cell r="E998">
            <v>4946000000</v>
          </cell>
          <cell r="F998">
            <v>1338000000</v>
          </cell>
          <cell r="G998" t="str">
            <v xml:space="preserve"> $-   </v>
          </cell>
          <cell r="H998" t="str">
            <v xml:space="preserve"> $-   </v>
          </cell>
          <cell r="M998">
            <v>0.29403368541250352</v>
          </cell>
          <cell r="N998">
            <v>0.10305452469312018</v>
          </cell>
        </row>
        <row r="999">
          <cell r="A999" t="str">
            <v>MAS</v>
          </cell>
          <cell r="B999" t="str">
            <v>Year 3</v>
          </cell>
          <cell r="D999">
            <v>7142000000</v>
          </cell>
          <cell r="E999">
            <v>4889000000</v>
          </cell>
          <cell r="F999">
            <v>1339000000</v>
          </cell>
          <cell r="G999" t="str">
            <v xml:space="preserve"> $-   </v>
          </cell>
          <cell r="H999" t="str">
            <v xml:space="preserve"> $-   </v>
          </cell>
          <cell r="M999">
            <v>0.31545785494259315</v>
          </cell>
          <cell r="N999">
            <v>0.12797535704284513</v>
          </cell>
        </row>
        <row r="1000">
          <cell r="A1000" t="str">
            <v>MAS</v>
          </cell>
          <cell r="B1000" t="str">
            <v>Year 4</v>
          </cell>
          <cell r="D1000">
            <v>7357000000</v>
          </cell>
          <cell r="E1000">
            <v>4901000000</v>
          </cell>
          <cell r="F1000">
            <v>1403000000</v>
          </cell>
          <cell r="G1000" t="str">
            <v xml:space="preserve"> $-   </v>
          </cell>
          <cell r="H1000" t="str">
            <v xml:space="preserve"> $-   </v>
          </cell>
          <cell r="M1000">
            <v>0.33383172488786195</v>
          </cell>
          <cell r="N1000">
            <v>0.14312899279597663</v>
          </cell>
        </row>
        <row r="1001">
          <cell r="A1001" t="str">
            <v>MAT</v>
          </cell>
          <cell r="B1001" t="str">
            <v>Year 1</v>
          </cell>
          <cell r="D1001">
            <v>6420881000</v>
          </cell>
          <cell r="E1001">
            <v>3011684000</v>
          </cell>
          <cell r="F1001">
            <v>2388182000</v>
          </cell>
          <cell r="G1001" t="str">
            <v xml:space="preserve"> $-   </v>
          </cell>
          <cell r="H1001" t="str">
            <v xml:space="preserve"> $-   </v>
          </cell>
          <cell r="M1001">
            <v>0.53095470855167692</v>
          </cell>
          <cell r="N1001">
            <v>0.15901478317383549</v>
          </cell>
        </row>
        <row r="1002">
          <cell r="A1002" t="str">
            <v>MAT</v>
          </cell>
          <cell r="B1002" t="str">
            <v>Year 2</v>
          </cell>
          <cell r="D1002">
            <v>6484892000</v>
          </cell>
          <cell r="E1002">
            <v>3006009000</v>
          </cell>
          <cell r="F1002">
            <v>2310780000</v>
          </cell>
          <cell r="G1002" t="str">
            <v xml:space="preserve"> $-   </v>
          </cell>
          <cell r="H1002" t="str">
            <v xml:space="preserve"> $-   </v>
          </cell>
          <cell r="M1002">
            <v>0.53645966656036825</v>
          </cell>
          <cell r="N1002">
            <v>0.18012682400878843</v>
          </cell>
        </row>
        <row r="1003">
          <cell r="A1003" t="str">
            <v>MAT</v>
          </cell>
          <cell r="B1003" t="str">
            <v>Year 3</v>
          </cell>
          <cell r="D1003">
            <v>6023819000</v>
          </cell>
          <cell r="E1003">
            <v>3022797000</v>
          </cell>
          <cell r="F1003">
            <v>2347308000</v>
          </cell>
          <cell r="G1003" t="str">
            <v xml:space="preserve"> $-   </v>
          </cell>
          <cell r="H1003" t="str">
            <v xml:space="preserve"> $-   </v>
          </cell>
          <cell r="M1003">
            <v>0.49819259177608088</v>
          </cell>
          <cell r="N1003">
            <v>0.10852152098195514</v>
          </cell>
        </row>
        <row r="1004">
          <cell r="A1004" t="str">
            <v>MAT</v>
          </cell>
          <cell r="B1004" t="str">
            <v>Year 4</v>
          </cell>
          <cell r="D1004">
            <v>5702613000</v>
          </cell>
          <cell r="E1004">
            <v>2896255000</v>
          </cell>
          <cell r="F1004">
            <v>2265436000</v>
          </cell>
          <cell r="G1004" t="str">
            <v xml:space="preserve"> $-   </v>
          </cell>
          <cell r="H1004" t="str">
            <v xml:space="preserve"> $-   </v>
          </cell>
          <cell r="M1004">
            <v>0.49211791156089324</v>
          </cell>
          <cell r="N1004">
            <v>9.4855112910520137E-2</v>
          </cell>
        </row>
        <row r="1005">
          <cell r="A1005" t="str">
            <v>MCD</v>
          </cell>
          <cell r="B1005" t="str">
            <v>Year 1</v>
          </cell>
          <cell r="D1005">
            <v>27567000000</v>
          </cell>
          <cell r="E1005">
            <v>16750700000</v>
          </cell>
          <cell r="F1005">
            <v>2211700000</v>
          </cell>
          <cell r="G1005" t="str">
            <v xml:space="preserve"> $-   </v>
          </cell>
          <cell r="H1005" t="str">
            <v xml:space="preserve"> $-   </v>
          </cell>
          <cell r="M1005">
            <v>0.39236405847571376</v>
          </cell>
          <cell r="N1005">
            <v>0.31213407334856896</v>
          </cell>
        </row>
        <row r="1006">
          <cell r="A1006" t="str">
            <v>MCD</v>
          </cell>
          <cell r="B1006" t="str">
            <v>Year 2</v>
          </cell>
          <cell r="D1006">
            <v>28105700000</v>
          </cell>
          <cell r="E1006">
            <v>17203000000</v>
          </cell>
          <cell r="F1006">
            <v>2138400000</v>
          </cell>
          <cell r="G1006" t="str">
            <v xml:space="preserve"> $-   </v>
          </cell>
          <cell r="H1006" t="str">
            <v xml:space="preserve"> $-   </v>
          </cell>
          <cell r="M1006">
            <v>0.38791775333829082</v>
          </cell>
          <cell r="N1006">
            <v>0.31183354266216462</v>
          </cell>
        </row>
        <row r="1007">
          <cell r="A1007" t="str">
            <v>MCD</v>
          </cell>
          <cell r="B1007" t="str">
            <v>Year 3</v>
          </cell>
          <cell r="D1007">
            <v>27441300000</v>
          </cell>
          <cell r="E1007">
            <v>16985600000</v>
          </cell>
          <cell r="F1007">
            <v>2506500000</v>
          </cell>
          <cell r="G1007" t="str">
            <v xml:space="preserve"> $-   </v>
          </cell>
          <cell r="H1007" t="str">
            <v xml:space="preserve"> $-   </v>
          </cell>
          <cell r="M1007">
            <v>0.38102057847113657</v>
          </cell>
          <cell r="N1007">
            <v>0.28968015363703614</v>
          </cell>
        </row>
        <row r="1008">
          <cell r="A1008" t="str">
            <v>MCD</v>
          </cell>
          <cell r="B1008" t="str">
            <v>Year 4</v>
          </cell>
          <cell r="D1008">
            <v>25413000000</v>
          </cell>
          <cell r="E1008">
            <v>15623800000</v>
          </cell>
          <cell r="F1008">
            <v>2643700000</v>
          </cell>
          <cell r="G1008" t="str">
            <v xml:space="preserve"> $-   </v>
          </cell>
          <cell r="H1008" t="str">
            <v xml:space="preserve"> $-   </v>
          </cell>
          <cell r="M1008">
            <v>0.3852044229331445</v>
          </cell>
          <cell r="N1008">
            <v>0.28117498917876677</v>
          </cell>
        </row>
        <row r="1009">
          <cell r="A1009" t="str">
            <v>MCHP</v>
          </cell>
          <cell r="B1009" t="str">
            <v>Year 1</v>
          </cell>
          <cell r="D1009">
            <v>1581623000</v>
          </cell>
          <cell r="E1009">
            <v>743164000</v>
          </cell>
          <cell r="F1009">
            <v>261471000</v>
          </cell>
          <cell r="G1009">
            <v>254723000</v>
          </cell>
          <cell r="H1009">
            <v>111537000</v>
          </cell>
          <cell r="M1009">
            <v>0.53012569999298187</v>
          </cell>
          <cell r="N1009">
            <v>0.13323529058441866</v>
          </cell>
        </row>
        <row r="1010">
          <cell r="A1010" t="str">
            <v>MCHP</v>
          </cell>
          <cell r="B1010" t="str">
            <v>Year 2</v>
          </cell>
          <cell r="D1010">
            <v>1931217000</v>
          </cell>
          <cell r="E1010">
            <v>802474000</v>
          </cell>
          <cell r="F1010">
            <v>267278000</v>
          </cell>
          <cell r="G1010">
            <v>305043000</v>
          </cell>
          <cell r="H1010">
            <v>94534000</v>
          </cell>
          <cell r="M1010">
            <v>0.58447238192290141</v>
          </cell>
          <cell r="N1010">
            <v>0.23916939422136405</v>
          </cell>
        </row>
        <row r="1011">
          <cell r="A1011" t="str">
            <v>MCHP</v>
          </cell>
          <cell r="B1011" t="str">
            <v>Year 3</v>
          </cell>
          <cell r="D1011">
            <v>2147036000</v>
          </cell>
          <cell r="E1011">
            <v>917472000</v>
          </cell>
          <cell r="F1011">
            <v>274815000</v>
          </cell>
          <cell r="G1011">
            <v>349543000</v>
          </cell>
          <cell r="H1011">
            <v>176746000</v>
          </cell>
          <cell r="M1011">
            <v>0.57267973149961149</v>
          </cell>
          <cell r="N1011">
            <v>0.19955883366650581</v>
          </cell>
        </row>
        <row r="1012">
          <cell r="A1012" t="str">
            <v>MCHP</v>
          </cell>
          <cell r="B1012" t="str">
            <v>Year 4</v>
          </cell>
          <cell r="D1012">
            <v>2173334000</v>
          </cell>
          <cell r="E1012">
            <v>967870000</v>
          </cell>
          <cell r="F1012">
            <v>301670000</v>
          </cell>
          <cell r="G1012">
            <v>372596000</v>
          </cell>
          <cell r="H1012">
            <v>174896000</v>
          </cell>
          <cell r="M1012">
            <v>0.5546611795517854</v>
          </cell>
          <cell r="N1012">
            <v>0.16394258774767248</v>
          </cell>
        </row>
        <row r="1013">
          <cell r="A1013" t="str">
            <v>MCK</v>
          </cell>
          <cell r="B1013" t="str">
            <v>Year 1</v>
          </cell>
          <cell r="D1013">
            <v>122196000000</v>
          </cell>
          <cell r="E1013">
            <v>115315000000</v>
          </cell>
          <cell r="F1013">
            <v>4110000000</v>
          </cell>
          <cell r="G1013">
            <v>433000000</v>
          </cell>
          <cell r="H1013" t="str">
            <v xml:space="preserve"> $-   </v>
          </cell>
          <cell r="M1013">
            <v>5.6311172215129823E-2</v>
          </cell>
          <cell r="N1013">
            <v>1.9133195849291303E-2</v>
          </cell>
        </row>
        <row r="1014">
          <cell r="A1014" t="str">
            <v>MCK</v>
          </cell>
          <cell r="B1014" t="str">
            <v>Year 2</v>
          </cell>
          <cell r="D1014">
            <v>137392000000</v>
          </cell>
          <cell r="E1014">
            <v>129040000000</v>
          </cell>
          <cell r="F1014">
            <v>5388000000</v>
          </cell>
          <cell r="G1014">
            <v>457000000</v>
          </cell>
          <cell r="H1014" t="str">
            <v xml:space="preserve"> $-   </v>
          </cell>
          <cell r="M1014">
            <v>6.0789565622452524E-2</v>
          </cell>
          <cell r="N1014">
            <v>1.8247059508559451E-2</v>
          </cell>
        </row>
        <row r="1015">
          <cell r="A1015" t="str">
            <v>MCK</v>
          </cell>
          <cell r="B1015" t="str">
            <v>Year 3</v>
          </cell>
          <cell r="D1015">
            <v>179045000000</v>
          </cell>
          <cell r="E1015">
            <v>167634000000</v>
          </cell>
          <cell r="F1015">
            <v>7901000000</v>
          </cell>
          <cell r="G1015">
            <v>392000000</v>
          </cell>
          <cell r="H1015" t="str">
            <v xml:space="preserve"> $-   </v>
          </cell>
          <cell r="M1015">
            <v>6.3732581194671734E-2</v>
          </cell>
          <cell r="N1015">
            <v>1.7414616437208524E-2</v>
          </cell>
        </row>
        <row r="1016">
          <cell r="A1016" t="str">
            <v>MCK</v>
          </cell>
          <cell r="B1016" t="str">
            <v>Year 4</v>
          </cell>
          <cell r="D1016">
            <v>190884000000</v>
          </cell>
          <cell r="E1016">
            <v>179468000000</v>
          </cell>
          <cell r="F1016">
            <v>7276000000</v>
          </cell>
          <cell r="G1016">
            <v>392000000</v>
          </cell>
          <cell r="H1016" t="str">
            <v xml:space="preserve"> $-   </v>
          </cell>
          <cell r="M1016">
            <v>5.980595544938283E-2</v>
          </cell>
          <cell r="N1016">
            <v>1.9634961547327173E-2</v>
          </cell>
        </row>
        <row r="1017">
          <cell r="A1017" t="str">
            <v>MCO</v>
          </cell>
          <cell r="B1017" t="str">
            <v>Year 1</v>
          </cell>
          <cell r="D1017">
            <v>2730300000</v>
          </cell>
          <cell r="E1017">
            <v>795000000</v>
          </cell>
          <cell r="F1017">
            <v>752200000</v>
          </cell>
          <cell r="G1017" t="str">
            <v xml:space="preserve"> $-   </v>
          </cell>
          <cell r="H1017">
            <v>93500000</v>
          </cell>
          <cell r="M1017">
            <v>0.70882320624107242</v>
          </cell>
          <cell r="N1017">
            <v>0.39907702450280191</v>
          </cell>
        </row>
        <row r="1018">
          <cell r="A1018" t="str">
            <v>MCO</v>
          </cell>
          <cell r="B1018" t="str">
            <v>Year 2</v>
          </cell>
          <cell r="D1018">
            <v>2972500000</v>
          </cell>
          <cell r="E1018">
            <v>822400000</v>
          </cell>
          <cell r="F1018">
            <v>822100000</v>
          </cell>
          <cell r="G1018" t="str">
            <v xml:space="preserve"> $-   </v>
          </cell>
          <cell r="H1018">
            <v>93400000</v>
          </cell>
          <cell r="M1018">
            <v>0.72333052985702273</v>
          </cell>
          <cell r="N1018">
            <v>0.41534062237174096</v>
          </cell>
        </row>
        <row r="1019">
          <cell r="A1019" t="str">
            <v>MCO</v>
          </cell>
          <cell r="B1019" t="str">
            <v>Year 3</v>
          </cell>
          <cell r="D1019">
            <v>3334300000</v>
          </cell>
          <cell r="E1019">
            <v>930300000</v>
          </cell>
          <cell r="F1019">
            <v>869300000</v>
          </cell>
          <cell r="G1019" t="str">
            <v xml:space="preserve"> $-   </v>
          </cell>
          <cell r="H1019">
            <v>95600000</v>
          </cell>
          <cell r="M1019">
            <v>0.72099091263533577</v>
          </cell>
          <cell r="N1019">
            <v>0.43160483459796661</v>
          </cell>
        </row>
        <row r="1020">
          <cell r="A1020" t="str">
            <v>MCO</v>
          </cell>
          <cell r="B1020" t="str">
            <v>Year 4</v>
          </cell>
          <cell r="D1020">
            <v>3484500000</v>
          </cell>
          <cell r="E1020">
            <v>976300000</v>
          </cell>
          <cell r="F1020">
            <v>921300000</v>
          </cell>
          <cell r="G1020" t="str">
            <v xml:space="preserve"> $-   </v>
          </cell>
          <cell r="H1020">
            <v>113500000</v>
          </cell>
          <cell r="M1020">
            <v>0.71981632945903284</v>
          </cell>
          <cell r="N1020">
            <v>0.42284402353278805</v>
          </cell>
        </row>
        <row r="1021">
          <cell r="A1021" t="str">
            <v>MDLZ</v>
          </cell>
          <cell r="B1021" t="str">
            <v>Year 1</v>
          </cell>
          <cell r="D1021">
            <v>35015000000</v>
          </cell>
          <cell r="E1021">
            <v>21939000000</v>
          </cell>
          <cell r="F1021">
            <v>9176000000</v>
          </cell>
          <cell r="G1021" t="str">
            <v xml:space="preserve"> $-   </v>
          </cell>
          <cell r="H1021">
            <v>217000000</v>
          </cell>
          <cell r="M1021">
            <v>0.37343995430529775</v>
          </cell>
          <cell r="N1021">
            <v>0.1051834927888048</v>
          </cell>
        </row>
        <row r="1022">
          <cell r="A1022" t="str">
            <v>MDLZ</v>
          </cell>
          <cell r="B1022" t="str">
            <v>Year 2</v>
          </cell>
          <cell r="D1022">
            <v>35299000000</v>
          </cell>
          <cell r="E1022">
            <v>22189000000</v>
          </cell>
          <cell r="F1022">
            <v>8679000000</v>
          </cell>
          <cell r="G1022" t="str">
            <v xml:space="preserve"> $-   </v>
          </cell>
          <cell r="H1022">
            <v>217000000</v>
          </cell>
          <cell r="M1022">
            <v>0.37139862319045869</v>
          </cell>
          <cell r="N1022">
            <v>0.11938015241224964</v>
          </cell>
        </row>
        <row r="1023">
          <cell r="A1023" t="str">
            <v>MDLZ</v>
          </cell>
          <cell r="B1023" t="str">
            <v>Year 3</v>
          </cell>
          <cell r="D1023">
            <v>34244000000</v>
          </cell>
          <cell r="E1023">
            <v>21647000000</v>
          </cell>
          <cell r="F1023">
            <v>8457000000</v>
          </cell>
          <cell r="G1023" t="str">
            <v xml:space="preserve"> $-   </v>
          </cell>
          <cell r="H1023">
            <v>206000000</v>
          </cell>
          <cell r="M1023">
            <v>0.36786006307674335</v>
          </cell>
          <cell r="N1023">
            <v>0.11488143908421913</v>
          </cell>
        </row>
        <row r="1024">
          <cell r="A1024" t="str">
            <v>MDLZ</v>
          </cell>
          <cell r="B1024" t="str">
            <v>Year 4</v>
          </cell>
          <cell r="D1024">
            <v>29636000000</v>
          </cell>
          <cell r="E1024">
            <v>18124000000</v>
          </cell>
          <cell r="F1024">
            <v>7577000000</v>
          </cell>
          <cell r="G1024" t="str">
            <v xml:space="preserve"> $-   </v>
          </cell>
          <cell r="H1024">
            <v>181000000</v>
          </cell>
          <cell r="M1024">
            <v>0.38844648400593873</v>
          </cell>
          <cell r="N1024">
            <v>0.12667026589283303</v>
          </cell>
        </row>
        <row r="1025">
          <cell r="A1025" t="str">
            <v>MET</v>
          </cell>
          <cell r="B1025" t="str">
            <v>Year 1</v>
          </cell>
          <cell r="D1025">
            <v>68150000000</v>
          </cell>
          <cell r="E1025">
            <v>37987000000</v>
          </cell>
          <cell r="F1025">
            <v>9098000000</v>
          </cell>
          <cell r="G1025" t="str">
            <v xml:space="preserve"> $-   </v>
          </cell>
          <cell r="H1025">
            <v>17755000000</v>
          </cell>
          <cell r="M1025">
            <v>0.44259721203228175</v>
          </cell>
          <cell r="N1025">
            <v>4.8569332355099047E-2</v>
          </cell>
        </row>
        <row r="1026">
          <cell r="A1026" t="str">
            <v>MET</v>
          </cell>
          <cell r="B1026" t="str">
            <v>Year 2</v>
          </cell>
          <cell r="D1026">
            <v>68199000000</v>
          </cell>
          <cell r="E1026">
            <v>38107000000</v>
          </cell>
          <cell r="F1026">
            <v>9438000000</v>
          </cell>
          <cell r="G1026" t="str">
            <v xml:space="preserve"> $-   </v>
          </cell>
          <cell r="H1026">
            <v>16602000000</v>
          </cell>
          <cell r="M1026">
            <v>0.44123814132172023</v>
          </cell>
          <cell r="N1026">
            <v>5.9414360914382909E-2</v>
          </cell>
        </row>
        <row r="1027">
          <cell r="A1027" t="str">
            <v>MET</v>
          </cell>
          <cell r="B1027" t="str">
            <v>Year 3</v>
          </cell>
          <cell r="D1027">
            <v>73316000000</v>
          </cell>
          <cell r="E1027">
            <v>39102000000</v>
          </cell>
          <cell r="F1027">
            <v>8319000000</v>
          </cell>
          <cell r="G1027" t="str">
            <v xml:space="preserve"> $-   </v>
          </cell>
          <cell r="H1027">
            <v>17091000000</v>
          </cell>
          <cell r="M1027">
            <v>0.46666484805499486</v>
          </cell>
          <cell r="N1027">
            <v>0.12008292869223634</v>
          </cell>
        </row>
        <row r="1028">
          <cell r="A1028" t="str">
            <v>MET</v>
          </cell>
          <cell r="B1028" t="str">
            <v>Year 4</v>
          </cell>
          <cell r="D1028">
            <v>69951000000</v>
          </cell>
          <cell r="E1028">
            <v>38714000000</v>
          </cell>
          <cell r="F1028">
            <v>6998000000</v>
          </cell>
          <cell r="G1028" t="str">
            <v xml:space="preserve"> $-   </v>
          </cell>
          <cell r="H1028">
            <v>16769000000</v>
          </cell>
          <cell r="M1028">
            <v>0.44655544595502561</v>
          </cell>
          <cell r="N1028">
            <v>0.10678903804091436</v>
          </cell>
        </row>
        <row r="1029">
          <cell r="A1029" t="str">
            <v>MHK</v>
          </cell>
          <cell r="B1029" t="str">
            <v>Year 1</v>
          </cell>
          <cell r="D1029">
            <v>5787980000</v>
          </cell>
          <cell r="E1029">
            <v>4297922000</v>
          </cell>
          <cell r="F1029">
            <v>1110550000</v>
          </cell>
          <cell r="G1029" t="str">
            <v xml:space="preserve"> $-   </v>
          </cell>
          <cell r="H1029" t="str">
            <v xml:space="preserve"> $-   </v>
          </cell>
          <cell r="M1029">
            <v>0.25744007408456837</v>
          </cell>
          <cell r="N1029">
            <v>6.5568298439179121E-2</v>
          </cell>
        </row>
        <row r="1030">
          <cell r="A1030" t="str">
            <v>MHK</v>
          </cell>
          <cell r="B1030" t="str">
            <v>Year 2</v>
          </cell>
          <cell r="D1030">
            <v>7348754000</v>
          </cell>
          <cell r="E1030">
            <v>5427945000</v>
          </cell>
          <cell r="F1030">
            <v>1373878000</v>
          </cell>
          <cell r="G1030" t="str">
            <v xml:space="preserve"> $-   </v>
          </cell>
          <cell r="H1030" t="str">
            <v xml:space="preserve"> $-   </v>
          </cell>
          <cell r="M1030">
            <v>0.26137886776452168</v>
          </cell>
          <cell r="N1030">
            <v>7.4424997761525294E-2</v>
          </cell>
        </row>
        <row r="1031">
          <cell r="A1031" t="str">
            <v>MHK</v>
          </cell>
          <cell r="B1031" t="str">
            <v>Year 3</v>
          </cell>
          <cell r="D1031">
            <v>7803446000</v>
          </cell>
          <cell r="E1031">
            <v>5649254000</v>
          </cell>
          <cell r="F1031">
            <v>1381396000</v>
          </cell>
          <cell r="G1031" t="str">
            <v xml:space="preserve"> $-   </v>
          </cell>
          <cell r="H1031" t="str">
            <v xml:space="preserve"> $-   </v>
          </cell>
          <cell r="M1031">
            <v>0.27605650119190928</v>
          </cell>
          <cell r="N1031">
            <v>9.9032658135905602E-2</v>
          </cell>
        </row>
        <row r="1032">
          <cell r="A1032" t="str">
            <v>MHK</v>
          </cell>
          <cell r="B1032" t="str">
            <v>Year 4</v>
          </cell>
          <cell r="D1032">
            <v>8071563000</v>
          </cell>
          <cell r="E1032">
            <v>5660877000</v>
          </cell>
          <cell r="F1032">
            <v>1573120000</v>
          </cell>
          <cell r="G1032" t="str">
            <v xml:space="preserve"> $-   </v>
          </cell>
          <cell r="H1032" t="str">
            <v xml:space="preserve"> $-   </v>
          </cell>
          <cell r="M1032">
            <v>0.29866408773616704</v>
          </cell>
          <cell r="N1032">
            <v>0.10376751070393678</v>
          </cell>
        </row>
        <row r="1033">
          <cell r="A1033" t="str">
            <v>MJN</v>
          </cell>
          <cell r="B1033" t="str">
            <v>Year 1</v>
          </cell>
          <cell r="D1033">
            <v>3901300000</v>
          </cell>
          <cell r="E1033">
            <v>1503800000</v>
          </cell>
          <cell r="F1033">
            <v>1457300000</v>
          </cell>
          <cell r="G1033">
            <v>100100000</v>
          </cell>
          <cell r="H1033" t="str">
            <v xml:space="preserve"> $-   </v>
          </cell>
          <cell r="M1033">
            <v>0.61453874349575788</v>
          </cell>
          <cell r="N1033">
            <v>0.21533847691795044</v>
          </cell>
        </row>
        <row r="1034">
          <cell r="A1034" t="str">
            <v>MJN</v>
          </cell>
          <cell r="B1034" t="str">
            <v>Year 2</v>
          </cell>
          <cell r="D1034">
            <v>4200700000</v>
          </cell>
          <cell r="E1034">
            <v>1528500000</v>
          </cell>
          <cell r="F1034">
            <v>1548600000</v>
          </cell>
          <cell r="G1034">
            <v>100200000</v>
          </cell>
          <cell r="H1034" t="str">
            <v xml:space="preserve"> $-   </v>
          </cell>
          <cell r="M1034">
            <v>0.63613207322589094</v>
          </cell>
          <cell r="N1034">
            <v>0.24362606232294617</v>
          </cell>
        </row>
        <row r="1035">
          <cell r="A1035" t="str">
            <v>MJN</v>
          </cell>
          <cell r="B1035" t="str">
            <v>Year 3</v>
          </cell>
          <cell r="D1035">
            <v>4409300000</v>
          </cell>
          <cell r="E1035">
            <v>1700600000</v>
          </cell>
          <cell r="F1035">
            <v>1617600000</v>
          </cell>
          <cell r="G1035">
            <v>115100000</v>
          </cell>
          <cell r="H1035" t="str">
            <v xml:space="preserve"> $-   </v>
          </cell>
          <cell r="M1035">
            <v>0.61431519742362739</v>
          </cell>
          <cell r="N1035">
            <v>0.22135032771641758</v>
          </cell>
        </row>
        <row r="1036">
          <cell r="A1036" t="str">
            <v>MJN</v>
          </cell>
          <cell r="B1036" t="str">
            <v>Year 4</v>
          </cell>
          <cell r="D1036">
            <v>4071300000</v>
          </cell>
          <cell r="E1036">
            <v>1455300000</v>
          </cell>
          <cell r="F1036">
            <v>1532400000</v>
          </cell>
          <cell r="G1036">
            <v>108400000</v>
          </cell>
          <cell r="H1036" t="str">
            <v xml:space="preserve"> $-   </v>
          </cell>
          <cell r="M1036">
            <v>0.64254660673494945</v>
          </cell>
          <cell r="N1036">
            <v>0.23953037113452705</v>
          </cell>
        </row>
        <row r="1037">
          <cell r="A1037" t="str">
            <v>MKC</v>
          </cell>
          <cell r="B1037" t="str">
            <v>Year 1</v>
          </cell>
          <cell r="D1037">
            <v>4123400000</v>
          </cell>
          <cell r="E1037">
            <v>2457600000</v>
          </cell>
          <cell r="F1037">
            <v>1090300000</v>
          </cell>
          <cell r="G1037" t="str">
            <v xml:space="preserve"> $-   </v>
          </cell>
          <cell r="H1037" t="str">
            <v xml:space="preserve"> $-   </v>
          </cell>
          <cell r="M1037">
            <v>0.40398700101857687</v>
          </cell>
          <cell r="N1037">
            <v>0.13956928748120484</v>
          </cell>
        </row>
        <row r="1038">
          <cell r="A1038" t="str">
            <v>MKC</v>
          </cell>
          <cell r="B1038" t="str">
            <v>Year 2</v>
          </cell>
          <cell r="D1038">
            <v>4243200000</v>
          </cell>
          <cell r="E1038">
            <v>2513000000</v>
          </cell>
          <cell r="F1038">
            <v>1122000000</v>
          </cell>
          <cell r="G1038" t="str">
            <v xml:space="preserve"> $-   </v>
          </cell>
          <cell r="H1038" t="str">
            <v xml:space="preserve"> $-   </v>
          </cell>
          <cell r="M1038">
            <v>0.40775829562594268</v>
          </cell>
          <cell r="N1038">
            <v>0.14333521870286575</v>
          </cell>
        </row>
        <row r="1039">
          <cell r="A1039" t="str">
            <v>MKC</v>
          </cell>
          <cell r="B1039" t="str">
            <v>Year 3</v>
          </cell>
          <cell r="D1039">
            <v>4296300000</v>
          </cell>
          <cell r="E1039">
            <v>2559000000</v>
          </cell>
          <cell r="F1039">
            <v>1127400000</v>
          </cell>
          <cell r="G1039" t="str">
            <v xml:space="preserve"> $-   </v>
          </cell>
          <cell r="H1039" t="str">
            <v xml:space="preserve"> $-   </v>
          </cell>
          <cell r="M1039">
            <v>0.40437120312827313</v>
          </cell>
          <cell r="N1039">
            <v>0.14195936037986173</v>
          </cell>
        </row>
        <row r="1040">
          <cell r="A1040" t="str">
            <v>MKC</v>
          </cell>
          <cell r="B1040" t="str">
            <v>Year 4</v>
          </cell>
          <cell r="D1040">
            <v>4411500000</v>
          </cell>
          <cell r="E1040">
            <v>2579800000</v>
          </cell>
          <cell r="F1040">
            <v>1175000000</v>
          </cell>
          <cell r="G1040" t="str">
            <v xml:space="preserve"> $-   </v>
          </cell>
          <cell r="H1040" t="str">
            <v xml:space="preserve"> $-   </v>
          </cell>
          <cell r="M1040">
            <v>0.4152102459480902</v>
          </cell>
          <cell r="N1040">
            <v>0.14886093165589936</v>
          </cell>
        </row>
        <row r="1041">
          <cell r="A1041" t="str">
            <v>MLM</v>
          </cell>
          <cell r="B1041" t="str">
            <v>Year 1</v>
          </cell>
          <cell r="D1041">
            <v>2031901000</v>
          </cell>
          <cell r="E1041">
            <v>1704767000</v>
          </cell>
          <cell r="F1041">
            <v>135824000</v>
          </cell>
          <cell r="G1041" t="str">
            <v xml:space="preserve"> $-   </v>
          </cell>
          <cell r="H1041" t="str">
            <v xml:space="preserve"> $-   </v>
          </cell>
          <cell r="M1041">
            <v>0.16099898567892823</v>
          </cell>
          <cell r="N1041">
            <v>9.4153209236079907E-2</v>
          </cell>
        </row>
        <row r="1042">
          <cell r="A1042" t="str">
            <v>MLM</v>
          </cell>
          <cell r="B1042" t="str">
            <v>Year 2</v>
          </cell>
          <cell r="D1042">
            <v>2155551000</v>
          </cell>
          <cell r="E1042">
            <v>1791594000</v>
          </cell>
          <cell r="F1042">
            <v>145298000</v>
          </cell>
          <cell r="G1042" t="str">
            <v xml:space="preserve"> $-   </v>
          </cell>
          <cell r="H1042" t="str">
            <v xml:space="preserve"> $-   </v>
          </cell>
          <cell r="M1042">
            <v>0.16884638776813909</v>
          </cell>
          <cell r="N1042">
            <v>0.10143995665145478</v>
          </cell>
        </row>
        <row r="1043">
          <cell r="A1043" t="str">
            <v>MLM</v>
          </cell>
          <cell r="B1043" t="str">
            <v>Year 3</v>
          </cell>
          <cell r="D1043">
            <v>2957951000</v>
          </cell>
          <cell r="E1043">
            <v>2435591000</v>
          </cell>
          <cell r="F1043">
            <v>164596000</v>
          </cell>
          <cell r="G1043" t="str">
            <v xml:space="preserve"> $-   </v>
          </cell>
          <cell r="H1043" t="str">
            <v xml:space="preserve"> $-   </v>
          </cell>
          <cell r="M1043">
            <v>0.17659521743260786</v>
          </cell>
          <cell r="N1043">
            <v>0.12094994136143566</v>
          </cell>
        </row>
        <row r="1044">
          <cell r="A1044" t="str">
            <v>MLM</v>
          </cell>
          <cell r="B1044" t="str">
            <v>Year 4</v>
          </cell>
          <cell r="D1044">
            <v>3539570000</v>
          </cell>
          <cell r="E1044">
            <v>2817803000</v>
          </cell>
          <cell r="F1044">
            <v>233887000</v>
          </cell>
          <cell r="G1044" t="str">
            <v xml:space="preserve"> $-   </v>
          </cell>
          <cell r="H1044" t="str">
            <v xml:space="preserve"> $-   </v>
          </cell>
          <cell r="M1044">
            <v>0.20391375223544106</v>
          </cell>
          <cell r="N1044">
            <v>0.13783595182465666</v>
          </cell>
        </row>
        <row r="1045">
          <cell r="A1045" t="str">
            <v>MMC</v>
          </cell>
          <cell r="B1045" t="str">
            <v>Year 1</v>
          </cell>
          <cell r="D1045">
            <v>11924000000</v>
          </cell>
          <cell r="E1045" t="str">
            <v xml:space="preserve"> $-   </v>
          </cell>
          <cell r="F1045">
            <v>7134000000</v>
          </cell>
          <cell r="G1045" t="str">
            <v xml:space="preserve"> $-   </v>
          </cell>
          <cell r="H1045">
            <v>2961000000</v>
          </cell>
          <cell r="M1045" t="e">
            <v>#VALUE!</v>
          </cell>
          <cell r="N1045" t="e">
            <v>#VALUE!</v>
          </cell>
        </row>
        <row r="1046">
          <cell r="A1046" t="str">
            <v>MMC</v>
          </cell>
          <cell r="B1046" t="str">
            <v>Year 2</v>
          </cell>
          <cell r="D1046">
            <v>12261000000</v>
          </cell>
          <cell r="E1046" t="str">
            <v xml:space="preserve"> $-   </v>
          </cell>
          <cell r="F1046">
            <v>7226000000</v>
          </cell>
          <cell r="G1046" t="str">
            <v xml:space="preserve"> $-   </v>
          </cell>
          <cell r="H1046">
            <v>2958000000</v>
          </cell>
          <cell r="M1046" t="e">
            <v>#VALUE!</v>
          </cell>
          <cell r="N1046" t="e">
            <v>#VALUE!</v>
          </cell>
        </row>
        <row r="1047">
          <cell r="A1047" t="str">
            <v>MMC</v>
          </cell>
          <cell r="B1047" t="str">
            <v>Year 3</v>
          </cell>
          <cell r="D1047">
            <v>12951000000</v>
          </cell>
          <cell r="E1047" t="str">
            <v xml:space="preserve"> $-   </v>
          </cell>
          <cell r="F1047">
            <v>7515000000</v>
          </cell>
          <cell r="G1047" t="str">
            <v xml:space="preserve"> $-   </v>
          </cell>
          <cell r="H1047">
            <v>3135000000</v>
          </cell>
          <cell r="M1047" t="e">
            <v>#VALUE!</v>
          </cell>
          <cell r="N1047" t="e">
            <v>#VALUE!</v>
          </cell>
        </row>
        <row r="1048">
          <cell r="A1048" t="str">
            <v>MMC</v>
          </cell>
          <cell r="B1048" t="str">
            <v>Year 4</v>
          </cell>
          <cell r="D1048">
            <v>12893000000</v>
          </cell>
          <cell r="E1048" t="str">
            <v xml:space="preserve"> $-   </v>
          </cell>
          <cell r="F1048">
            <v>7334000000</v>
          </cell>
          <cell r="G1048" t="str">
            <v xml:space="preserve"> $-   </v>
          </cell>
          <cell r="H1048">
            <v>3140000000</v>
          </cell>
          <cell r="M1048" t="e">
            <v>#VALUE!</v>
          </cell>
          <cell r="N1048" t="e">
            <v>#VALUE!</v>
          </cell>
        </row>
        <row r="1049">
          <cell r="A1049" t="str">
            <v>MMM</v>
          </cell>
          <cell r="B1049" t="str">
            <v>Year 1</v>
          </cell>
          <cell r="D1049">
            <v>30871000000</v>
          </cell>
          <cell r="E1049">
            <v>16106000000</v>
          </cell>
          <cell r="F1049">
            <v>6384000000</v>
          </cell>
          <cell r="G1049">
            <v>1715000000</v>
          </cell>
          <cell r="H1049" t="str">
            <v xml:space="preserve"> $-   </v>
          </cell>
          <cell r="M1049">
            <v>0.47828058695863429</v>
          </cell>
          <cell r="N1049">
            <v>0.21593080884972951</v>
          </cell>
        </row>
        <row r="1050">
          <cell r="A1050" t="str">
            <v>MMM</v>
          </cell>
          <cell r="B1050" t="str">
            <v>Year 2</v>
          </cell>
          <cell r="D1050">
            <v>31821000000</v>
          </cell>
          <cell r="E1050">
            <v>16447000000</v>
          </cell>
          <cell r="F1050">
            <v>6469000000</v>
          </cell>
          <cell r="G1050">
            <v>1770000000</v>
          </cell>
          <cell r="H1050" t="str">
            <v xml:space="preserve"> $-   </v>
          </cell>
          <cell r="M1050">
            <v>0.48314006473712323</v>
          </cell>
          <cell r="N1050">
            <v>0.2242229973916596</v>
          </cell>
        </row>
        <row r="1051">
          <cell r="A1051" t="str">
            <v>MMM</v>
          </cell>
          <cell r="B1051" t="str">
            <v>Year 3</v>
          </cell>
          <cell r="D1051">
            <v>30274000000</v>
          </cell>
          <cell r="E1051">
            <v>15383000000</v>
          </cell>
          <cell r="F1051">
            <v>6182000000</v>
          </cell>
          <cell r="G1051">
            <v>1763000000</v>
          </cell>
          <cell r="H1051" t="str">
            <v xml:space="preserve"> $-   </v>
          </cell>
          <cell r="M1051">
            <v>0.49187421549844756</v>
          </cell>
          <cell r="N1051">
            <v>0.22943780141375439</v>
          </cell>
        </row>
        <row r="1052">
          <cell r="A1052" t="str">
            <v>MMM</v>
          </cell>
          <cell r="B1052" t="str">
            <v>Year 4</v>
          </cell>
          <cell r="D1052">
            <v>30109000000</v>
          </cell>
          <cell r="E1052">
            <v>15040000000</v>
          </cell>
          <cell r="F1052">
            <v>6111000000</v>
          </cell>
          <cell r="G1052">
            <v>1735000000</v>
          </cell>
          <cell r="H1052" t="str">
            <v xml:space="preserve"> $-   </v>
          </cell>
          <cell r="M1052">
            <v>0.50048158357966055</v>
          </cell>
          <cell r="N1052">
            <v>0.23989504799229466</v>
          </cell>
        </row>
        <row r="1053">
          <cell r="A1053" t="str">
            <v>MNST</v>
          </cell>
          <cell r="B1053" t="str">
            <v>Year 1</v>
          </cell>
          <cell r="D1053">
            <v>2060702000</v>
          </cell>
          <cell r="E1053">
            <v>995046000</v>
          </cell>
          <cell r="F1053" t="str">
            <v xml:space="preserve"> $-   </v>
          </cell>
          <cell r="G1053" t="str">
            <v xml:space="preserve"> $-   </v>
          </cell>
          <cell r="H1053" t="str">
            <v xml:space="preserve"> $-   </v>
          </cell>
          <cell r="M1053">
            <v>0.51713251115396597</v>
          </cell>
          <cell r="N1053">
            <v>0.51713251115396597</v>
          </cell>
        </row>
        <row r="1054">
          <cell r="A1054" t="str">
            <v>MNST</v>
          </cell>
          <cell r="B1054" t="str">
            <v>Year 2</v>
          </cell>
          <cell r="D1054">
            <v>2246428000</v>
          </cell>
          <cell r="E1054">
            <v>1073497000</v>
          </cell>
          <cell r="F1054" t="str">
            <v xml:space="preserve"> $-   </v>
          </cell>
          <cell r="G1054" t="str">
            <v xml:space="preserve"> $-   </v>
          </cell>
          <cell r="H1054" t="str">
            <v xml:space="preserve"> $-   </v>
          </cell>
          <cell r="M1054">
            <v>0.52213157955652267</v>
          </cell>
          <cell r="N1054">
            <v>0.52213157955652267</v>
          </cell>
        </row>
        <row r="1055">
          <cell r="A1055" t="str">
            <v>MNST</v>
          </cell>
          <cell r="B1055" t="str">
            <v>Year 3</v>
          </cell>
          <cell r="D1055">
            <v>2464867000</v>
          </cell>
          <cell r="E1055">
            <v>1125057000</v>
          </cell>
          <cell r="F1055" t="str">
            <v xml:space="preserve"> $-   </v>
          </cell>
          <cell r="G1055" t="str">
            <v xml:space="preserve"> $-   </v>
          </cell>
          <cell r="H1055" t="str">
            <v xml:space="preserve"> $-   </v>
          </cell>
          <cell r="M1055">
            <v>0.54356279669450724</v>
          </cell>
          <cell r="N1055">
            <v>0.54356279669450724</v>
          </cell>
        </row>
        <row r="1056">
          <cell r="A1056" t="str">
            <v>MNST</v>
          </cell>
          <cell r="B1056" t="str">
            <v>Year 4</v>
          </cell>
          <cell r="D1056">
            <v>2722564000</v>
          </cell>
          <cell r="E1056">
            <v>1090263000</v>
          </cell>
          <cell r="F1056" t="str">
            <v xml:space="preserve"> $-   </v>
          </cell>
          <cell r="G1056" t="str">
            <v xml:space="preserve"> $-   </v>
          </cell>
          <cell r="H1056" t="str">
            <v xml:space="preserve"> $-   </v>
          </cell>
          <cell r="M1056">
            <v>0.59954550196065182</v>
          </cell>
          <cell r="N1056">
            <v>0.59954550196065182</v>
          </cell>
        </row>
        <row r="1057">
          <cell r="A1057" t="str">
            <v>MO</v>
          </cell>
          <cell r="B1057" t="str">
            <v>Year 1</v>
          </cell>
          <cell r="D1057">
            <v>24618000000</v>
          </cell>
          <cell r="E1057">
            <v>15055000000</v>
          </cell>
          <cell r="F1057">
            <v>2249000000</v>
          </cell>
          <cell r="G1057" t="str">
            <v xml:space="preserve"> $-   </v>
          </cell>
          <cell r="H1057" t="str">
            <v xml:space="preserve"> $-   </v>
          </cell>
          <cell r="M1057">
            <v>0.38845560159233083</v>
          </cell>
          <cell r="N1057">
            <v>0.29709968315866442</v>
          </cell>
        </row>
        <row r="1058">
          <cell r="A1058" t="str">
            <v>MO</v>
          </cell>
          <cell r="B1058" t="str">
            <v>Year 2</v>
          </cell>
          <cell r="D1058">
            <v>24466000000</v>
          </cell>
          <cell r="E1058">
            <v>14009000000</v>
          </cell>
          <cell r="F1058">
            <v>2362000000</v>
          </cell>
          <cell r="G1058" t="str">
            <v xml:space="preserve"> $-   </v>
          </cell>
          <cell r="H1058" t="str">
            <v xml:space="preserve"> $-   </v>
          </cell>
          <cell r="M1058">
            <v>0.42740946619798903</v>
          </cell>
          <cell r="N1058">
            <v>0.33086732608517944</v>
          </cell>
        </row>
        <row r="1059">
          <cell r="A1059" t="str">
            <v>MO</v>
          </cell>
          <cell r="B1059" t="str">
            <v>Year 3</v>
          </cell>
          <cell r="D1059">
            <v>24522000000</v>
          </cell>
          <cell r="E1059">
            <v>14362000000</v>
          </cell>
          <cell r="F1059">
            <v>2541000000</v>
          </cell>
          <cell r="G1059" t="str">
            <v xml:space="preserve"> $-   </v>
          </cell>
          <cell r="H1059" t="str">
            <v xml:space="preserve"> $-   </v>
          </cell>
          <cell r="M1059">
            <v>0.41432183345567242</v>
          </cell>
          <cell r="N1059">
            <v>0.31070059538373707</v>
          </cell>
        </row>
        <row r="1060">
          <cell r="A1060" t="str">
            <v>MO</v>
          </cell>
          <cell r="B1060" t="str">
            <v>Year 4</v>
          </cell>
          <cell r="D1060">
            <v>25434000000</v>
          </cell>
          <cell r="E1060">
            <v>14320000000</v>
          </cell>
          <cell r="F1060">
            <v>2749000000</v>
          </cell>
          <cell r="G1060" t="str">
            <v xml:space="preserve"> $-   </v>
          </cell>
          <cell r="H1060" t="str">
            <v xml:space="preserve"> $-   </v>
          </cell>
          <cell r="M1060">
            <v>0.43697412911850275</v>
          </cell>
          <cell r="N1060">
            <v>0.32889046158685226</v>
          </cell>
        </row>
        <row r="1061">
          <cell r="A1061" t="str">
            <v>MON</v>
          </cell>
          <cell r="B1061" t="str">
            <v>Year 1</v>
          </cell>
          <cell r="D1061">
            <v>14861000000</v>
          </cell>
          <cell r="E1061">
            <v>7208000000</v>
          </cell>
          <cell r="F1061">
            <v>2550000000</v>
          </cell>
          <cell r="G1061">
            <v>1533000000</v>
          </cell>
          <cell r="H1061" t="str">
            <v xml:space="preserve"> $-   </v>
          </cell>
          <cell r="M1061">
            <v>0.51497207455756677</v>
          </cell>
          <cell r="N1061">
            <v>0.24022609514837495</v>
          </cell>
        </row>
        <row r="1062">
          <cell r="A1062" t="str">
            <v>MON</v>
          </cell>
          <cell r="B1062" t="str">
            <v>Year 2</v>
          </cell>
          <cell r="D1062">
            <v>15855000000</v>
          </cell>
          <cell r="E1062">
            <v>7281000000</v>
          </cell>
          <cell r="F1062">
            <v>2774000000</v>
          </cell>
          <cell r="G1062">
            <v>1725000000</v>
          </cell>
          <cell r="H1062" t="str">
            <v xml:space="preserve"> $-   </v>
          </cell>
          <cell r="M1062">
            <v>0.54077578051087982</v>
          </cell>
          <cell r="N1062">
            <v>0.25701671397035636</v>
          </cell>
        </row>
        <row r="1063">
          <cell r="A1063" t="str">
            <v>MON</v>
          </cell>
          <cell r="B1063" t="str">
            <v>Year 3</v>
          </cell>
          <cell r="D1063">
            <v>15001000000</v>
          </cell>
          <cell r="E1063">
            <v>6819000000</v>
          </cell>
          <cell r="F1063">
            <v>2686000000</v>
          </cell>
          <cell r="G1063">
            <v>1580000000</v>
          </cell>
          <cell r="H1063" t="str">
            <v xml:space="preserve"> $-   </v>
          </cell>
          <cell r="M1063">
            <v>0.54543030464635689</v>
          </cell>
          <cell r="N1063">
            <v>0.26104926338244117</v>
          </cell>
        </row>
        <row r="1064">
          <cell r="A1064" t="str">
            <v>MON</v>
          </cell>
          <cell r="B1064" t="str">
            <v>Year 4</v>
          </cell>
          <cell r="D1064">
            <v>13502000000</v>
          </cell>
          <cell r="E1064">
            <v>6485000000</v>
          </cell>
          <cell r="F1064">
            <v>2833000000</v>
          </cell>
          <cell r="G1064">
            <v>1512000000</v>
          </cell>
          <cell r="H1064" t="str">
            <v xml:space="preserve"> $-   </v>
          </cell>
          <cell r="M1064">
            <v>0.51970078506887862</v>
          </cell>
          <cell r="N1064">
            <v>0.19789660790993926</v>
          </cell>
        </row>
        <row r="1065">
          <cell r="A1065" t="str">
            <v>MOS</v>
          </cell>
          <cell r="B1065" t="str">
            <v>Year 1</v>
          </cell>
          <cell r="D1065">
            <v>9974100000</v>
          </cell>
          <cell r="E1065">
            <v>7213900000</v>
          </cell>
          <cell r="F1065">
            <v>550600000</v>
          </cell>
          <cell r="G1065" t="str">
            <v xml:space="preserve"> $-   </v>
          </cell>
          <cell r="H1065" t="str">
            <v xml:space="preserve"> $-   </v>
          </cell>
          <cell r="M1065">
            <v>0.27673674817778049</v>
          </cell>
          <cell r="N1065">
            <v>0.22153377247069911</v>
          </cell>
        </row>
        <row r="1066">
          <cell r="A1066" t="str">
            <v>MOS</v>
          </cell>
          <cell r="B1066" t="str">
            <v>Year 2</v>
          </cell>
          <cell r="D1066">
            <v>9055800000</v>
          </cell>
          <cell r="E1066">
            <v>7129200000</v>
          </cell>
          <cell r="F1066">
            <v>505800000</v>
          </cell>
          <cell r="G1066" t="str">
            <v xml:space="preserve"> $-   </v>
          </cell>
          <cell r="H1066" t="str">
            <v xml:space="preserve"> $-   </v>
          </cell>
          <cell r="M1066">
            <v>0.21274763135228247</v>
          </cell>
          <cell r="N1066">
            <v>0.15689392433578481</v>
          </cell>
        </row>
        <row r="1067">
          <cell r="A1067" t="str">
            <v>MOS</v>
          </cell>
          <cell r="B1067" t="str">
            <v>Year 3</v>
          </cell>
          <cell r="D1067">
            <v>8895300000</v>
          </cell>
          <cell r="E1067">
            <v>7177400000</v>
          </cell>
          <cell r="F1067">
            <v>439100000</v>
          </cell>
          <cell r="G1067" t="str">
            <v xml:space="preserve"> $-   </v>
          </cell>
          <cell r="H1067" t="str">
            <v xml:space="preserve"> $-   </v>
          </cell>
          <cell r="M1067">
            <v>0.1931244589839578</v>
          </cell>
          <cell r="N1067">
            <v>0.14376131215360921</v>
          </cell>
        </row>
        <row r="1068">
          <cell r="A1068" t="str">
            <v>MOS</v>
          </cell>
          <cell r="B1068" t="str">
            <v>Year 4</v>
          </cell>
          <cell r="D1068">
            <v>7162800000</v>
          </cell>
          <cell r="E1068">
            <v>6352800000</v>
          </cell>
          <cell r="F1068">
            <v>491000000</v>
          </cell>
          <cell r="G1068" t="str">
            <v xml:space="preserve"> $-   </v>
          </cell>
          <cell r="H1068" t="str">
            <v xml:space="preserve"> $-   </v>
          </cell>
          <cell r="M1068">
            <v>0.11308426872172894</v>
          </cell>
          <cell r="N1068">
            <v>4.4535656447199416E-2</v>
          </cell>
        </row>
        <row r="1069">
          <cell r="A1069" t="str">
            <v>MPC</v>
          </cell>
          <cell r="B1069" t="str">
            <v>Year 1</v>
          </cell>
          <cell r="D1069">
            <v>82243000000</v>
          </cell>
          <cell r="E1069">
            <v>68948000000</v>
          </cell>
          <cell r="F1069">
            <v>7202000000</v>
          </cell>
          <cell r="G1069" t="str">
            <v xml:space="preserve"> $-   </v>
          </cell>
          <cell r="H1069">
            <v>995000000</v>
          </cell>
          <cell r="M1069">
            <v>0.16165509526646649</v>
          </cell>
          <cell r="N1069">
            <v>6.198703841056382E-2</v>
          </cell>
        </row>
        <row r="1070">
          <cell r="A1070" t="str">
            <v>MPC</v>
          </cell>
          <cell r="B1070" t="str">
            <v>Year 2</v>
          </cell>
          <cell r="D1070">
            <v>100160000000</v>
          </cell>
          <cell r="E1070">
            <v>87758000000</v>
          </cell>
          <cell r="F1070">
            <v>7851000000</v>
          </cell>
          <cell r="G1070" t="str">
            <v xml:space="preserve"> $-   </v>
          </cell>
          <cell r="H1070">
            <v>1220000000</v>
          </cell>
          <cell r="M1070">
            <v>0.12382188498402558</v>
          </cell>
          <cell r="N1070">
            <v>3.3256789137380192E-2</v>
          </cell>
        </row>
        <row r="1071">
          <cell r="A1071" t="str">
            <v>MPC</v>
          </cell>
          <cell r="B1071" t="str">
            <v>Year 3</v>
          </cell>
          <cell r="D1071">
            <v>97817000000</v>
          </cell>
          <cell r="E1071">
            <v>84275000000</v>
          </cell>
          <cell r="F1071">
            <v>8450000000</v>
          </cell>
          <cell r="G1071" t="str">
            <v xml:space="preserve"> $-   </v>
          </cell>
          <cell r="H1071">
            <v>1326000000</v>
          </cell>
          <cell r="M1071">
            <v>0.13844219307482342</v>
          </cell>
          <cell r="N1071">
            <v>3.8500465154318778E-2</v>
          </cell>
        </row>
        <row r="1072">
          <cell r="A1072" t="str">
            <v>MPC</v>
          </cell>
          <cell r="B1072" t="str">
            <v>Year 4</v>
          </cell>
          <cell r="D1072">
            <v>72051000000</v>
          </cell>
          <cell r="E1072">
            <v>55891000000</v>
          </cell>
          <cell r="F1072">
            <v>10029000000</v>
          </cell>
          <cell r="G1072" t="str">
            <v xml:space="preserve"> $-   </v>
          </cell>
          <cell r="H1072">
            <v>1646000000</v>
          </cell>
          <cell r="M1072">
            <v>0.22428557549513539</v>
          </cell>
          <cell r="N1072">
            <v>6.2247574634633804E-2</v>
          </cell>
        </row>
        <row r="1073">
          <cell r="A1073" t="str">
            <v>MRK</v>
          </cell>
          <cell r="B1073" t="str">
            <v>Year 1</v>
          </cell>
          <cell r="D1073">
            <v>47267000000</v>
          </cell>
          <cell r="E1073">
            <v>16446000000</v>
          </cell>
          <cell r="F1073">
            <v>12776000000</v>
          </cell>
          <cell r="G1073">
            <v>8168000000</v>
          </cell>
          <cell r="H1073" t="str">
            <v xml:space="preserve"> $-   </v>
          </cell>
          <cell r="M1073">
            <v>0.65206169208961851</v>
          </cell>
          <cell r="N1073">
            <v>0.20896185499397044</v>
          </cell>
        </row>
        <row r="1074">
          <cell r="A1074" t="str">
            <v>MRK</v>
          </cell>
          <cell r="B1074" t="str">
            <v>Year 2</v>
          </cell>
          <cell r="D1074">
            <v>44033000000</v>
          </cell>
          <cell r="E1074">
            <v>16954000000</v>
          </cell>
          <cell r="F1074">
            <v>11911000000</v>
          </cell>
          <cell r="G1074">
            <v>7503000000</v>
          </cell>
          <cell r="H1074" t="str">
            <v xml:space="preserve"> $-   </v>
          </cell>
          <cell r="M1074">
            <v>0.6149705902391388</v>
          </cell>
          <cell r="N1074">
            <v>0.17407398996207391</v>
          </cell>
        </row>
        <row r="1075">
          <cell r="A1075" t="str">
            <v>MRK</v>
          </cell>
          <cell r="B1075" t="str">
            <v>Year 3</v>
          </cell>
          <cell r="D1075">
            <v>42237000000</v>
          </cell>
          <cell r="E1075">
            <v>16768000000</v>
          </cell>
          <cell r="F1075">
            <v>11606000000</v>
          </cell>
          <cell r="G1075">
            <v>7180000000</v>
          </cell>
          <cell r="H1075" t="str">
            <v xml:space="preserve"> $-   </v>
          </cell>
          <cell r="M1075">
            <v>0.60300210715723179</v>
          </cell>
          <cell r="N1075">
            <v>0.15822619977744631</v>
          </cell>
        </row>
        <row r="1076">
          <cell r="A1076" t="str">
            <v>MRK</v>
          </cell>
          <cell r="B1076" t="str">
            <v>Year 4</v>
          </cell>
          <cell r="D1076">
            <v>39498000000</v>
          </cell>
          <cell r="E1076">
            <v>14934000000</v>
          </cell>
          <cell r="F1076">
            <v>10313000000</v>
          </cell>
          <cell r="G1076">
            <v>6704000000</v>
          </cell>
          <cell r="H1076" t="str">
            <v xml:space="preserve"> $-   </v>
          </cell>
          <cell r="M1076">
            <v>0.62190490657754816</v>
          </cell>
          <cell r="N1076">
            <v>0.19107296571978327</v>
          </cell>
        </row>
        <row r="1077">
          <cell r="A1077" t="str">
            <v>MRO</v>
          </cell>
          <cell r="B1077" t="str">
            <v>Year 1</v>
          </cell>
          <cell r="D1077">
            <v>11966000000</v>
          </cell>
          <cell r="E1077">
            <v>2079000000</v>
          </cell>
          <cell r="F1077">
            <v>4017000000</v>
          </cell>
          <cell r="G1077" t="str">
            <v xml:space="preserve"> $-   </v>
          </cell>
          <cell r="H1077">
            <v>2008000000</v>
          </cell>
          <cell r="M1077">
            <v>0.82625773023566773</v>
          </cell>
          <cell r="N1077">
            <v>0.32274778539194382</v>
          </cell>
        </row>
        <row r="1078">
          <cell r="A1078" t="str">
            <v>MRO</v>
          </cell>
          <cell r="B1078" t="str">
            <v>Year 2</v>
          </cell>
          <cell r="D1078">
            <v>11325000000</v>
          </cell>
          <cell r="E1078">
            <v>2156000000</v>
          </cell>
          <cell r="F1078">
            <v>3469000000</v>
          </cell>
          <cell r="G1078" t="str">
            <v xml:space="preserve"> $-   </v>
          </cell>
          <cell r="H1078">
            <v>2500000000</v>
          </cell>
          <cell r="M1078">
            <v>0.80962472406181019</v>
          </cell>
          <cell r="N1078">
            <v>0.282560706401766</v>
          </cell>
        </row>
        <row r="1079">
          <cell r="A1079" t="str">
            <v>MRO</v>
          </cell>
          <cell r="B1079" t="str">
            <v>Year 3</v>
          </cell>
          <cell r="D1079">
            <v>10846000000</v>
          </cell>
          <cell r="E1079">
            <v>2246000000</v>
          </cell>
          <cell r="F1079">
            <v>3627000000</v>
          </cell>
          <cell r="G1079" t="str">
            <v xml:space="preserve"> $-   </v>
          </cell>
          <cell r="H1079">
            <v>2861000000</v>
          </cell>
          <cell r="M1079">
            <v>0.79291904849714179</v>
          </cell>
          <cell r="N1079">
            <v>0.1947261663286004</v>
          </cell>
        </row>
        <row r="1080">
          <cell r="A1080" t="str">
            <v>MRO</v>
          </cell>
          <cell r="B1080" t="str">
            <v>Year 4</v>
          </cell>
          <cell r="D1080">
            <v>5522000000</v>
          </cell>
          <cell r="E1080">
            <v>1694000000</v>
          </cell>
          <cell r="F1080">
            <v>1831000000</v>
          </cell>
          <cell r="G1080" t="str">
            <v xml:space="preserve"> $-   </v>
          </cell>
          <cell r="H1080">
            <v>2957000000</v>
          </cell>
          <cell r="M1080">
            <v>0.69322709163346619</v>
          </cell>
          <cell r="N1080">
            <v>-0.17385005432814199</v>
          </cell>
        </row>
        <row r="1081">
          <cell r="A1081" t="str">
            <v>MSFT</v>
          </cell>
          <cell r="B1081" t="str">
            <v>Year 1</v>
          </cell>
          <cell r="D1081">
            <v>77849000000</v>
          </cell>
          <cell r="E1081">
            <v>20385000000</v>
          </cell>
          <cell r="F1081">
            <v>20289000000</v>
          </cell>
          <cell r="G1081">
            <v>10411000000</v>
          </cell>
          <cell r="H1081" t="str">
            <v xml:space="preserve"> $-   </v>
          </cell>
          <cell r="M1081">
            <v>0.73814692545825888</v>
          </cell>
          <cell r="N1081">
            <v>0.34379375457616668</v>
          </cell>
        </row>
        <row r="1082">
          <cell r="A1082" t="str">
            <v>MSFT</v>
          </cell>
          <cell r="B1082" t="str">
            <v>Year 2</v>
          </cell>
          <cell r="D1082">
            <v>86833000000</v>
          </cell>
          <cell r="E1082">
            <v>27078000000</v>
          </cell>
          <cell r="F1082">
            <v>20488000000</v>
          </cell>
          <cell r="G1082">
            <v>11381000000</v>
          </cell>
          <cell r="H1082" t="str">
            <v xml:space="preserve"> $-   </v>
          </cell>
          <cell r="M1082">
            <v>0.68816003132449644</v>
          </cell>
          <cell r="N1082">
            <v>0.32114518673776099</v>
          </cell>
        </row>
        <row r="1083">
          <cell r="A1083" t="str">
            <v>MSFT</v>
          </cell>
          <cell r="B1083" t="str">
            <v>Year 3</v>
          </cell>
          <cell r="D1083">
            <v>93580000000</v>
          </cell>
          <cell r="E1083">
            <v>33038000000</v>
          </cell>
          <cell r="F1083">
            <v>20324000000</v>
          </cell>
          <cell r="G1083">
            <v>12046000000</v>
          </cell>
          <cell r="H1083" t="str">
            <v xml:space="preserve"> $-   </v>
          </cell>
          <cell r="M1083">
            <v>0.64695447745244716</v>
          </cell>
          <cell r="N1083">
            <v>0.30104723231459712</v>
          </cell>
        </row>
        <row r="1084">
          <cell r="A1084" t="str">
            <v>MSFT</v>
          </cell>
          <cell r="B1084" t="str">
            <v>Year 4</v>
          </cell>
          <cell r="D1084">
            <v>85320000000</v>
          </cell>
          <cell r="E1084">
            <v>32780000000</v>
          </cell>
          <cell r="F1084">
            <v>19260000000</v>
          </cell>
          <cell r="G1084">
            <v>11988000000</v>
          </cell>
          <cell r="H1084" t="str">
            <v xml:space="preserve"> $-   </v>
          </cell>
          <cell r="M1084">
            <v>0.61579934364744493</v>
          </cell>
          <cell r="N1084">
            <v>0.24955461790904829</v>
          </cell>
        </row>
        <row r="1085">
          <cell r="A1085" t="str">
            <v>MTB</v>
          </cell>
          <cell r="B1085" t="str">
            <v>Year 1</v>
          </cell>
          <cell r="D1085">
            <v>4608955000</v>
          </cell>
          <cell r="E1085">
            <v>116586000</v>
          </cell>
          <cell r="F1085">
            <v>2448629000</v>
          </cell>
          <cell r="G1085" t="str">
            <v xml:space="preserve"> $-   </v>
          </cell>
          <cell r="H1085">
            <v>264631000</v>
          </cell>
          <cell r="M1085">
            <v>0.97470446120649912</v>
          </cell>
          <cell r="N1085">
            <v>0.38601136266246905</v>
          </cell>
        </row>
        <row r="1086">
          <cell r="A1086" t="str">
            <v>MTB</v>
          </cell>
          <cell r="B1086" t="str">
            <v>Year 2</v>
          </cell>
          <cell r="D1086">
            <v>4822539000</v>
          </cell>
          <cell r="E1086">
            <v>83692000</v>
          </cell>
          <cell r="F1086">
            <v>2540954000</v>
          </cell>
          <cell r="G1086" t="str">
            <v xml:space="preserve"> $-   </v>
          </cell>
          <cell r="H1086">
            <v>231912000</v>
          </cell>
          <cell r="M1086">
            <v>0.98264565615747224</v>
          </cell>
          <cell r="N1086">
            <v>0.40766513241261504</v>
          </cell>
        </row>
        <row r="1087">
          <cell r="A1087" t="str">
            <v>MTB</v>
          </cell>
          <cell r="B1087" t="str">
            <v>Year 3</v>
          </cell>
          <cell r="D1087">
            <v>4736150000</v>
          </cell>
          <cell r="E1087">
            <v>63083000</v>
          </cell>
          <cell r="F1087">
            <v>2655650000</v>
          </cell>
          <cell r="G1087" t="str">
            <v xml:space="preserve"> $-   </v>
          </cell>
          <cell r="H1087">
            <v>157824000</v>
          </cell>
          <cell r="M1087">
            <v>0.98668053165545855</v>
          </cell>
          <cell r="N1087">
            <v>0.39263811323543385</v>
          </cell>
        </row>
        <row r="1088">
          <cell r="A1088" t="str">
            <v>MTB</v>
          </cell>
          <cell r="B1088" t="str">
            <v>Year 4</v>
          </cell>
          <cell r="D1088">
            <v>4995881000</v>
          </cell>
          <cell r="E1088">
            <v>73814000</v>
          </cell>
          <cell r="F1088">
            <v>2796508000</v>
          </cell>
          <cell r="G1088" t="str">
            <v xml:space="preserve"> $-   </v>
          </cell>
          <cell r="H1088">
            <v>196424000</v>
          </cell>
          <cell r="M1088">
            <v>0.98522502837837811</v>
          </cell>
          <cell r="N1088">
            <v>0.38614510633860172</v>
          </cell>
        </row>
        <row r="1089">
          <cell r="A1089" t="str">
            <v>MTD</v>
          </cell>
          <cell r="B1089" t="str">
            <v>Year 1</v>
          </cell>
          <cell r="D1089">
            <v>2378972000</v>
          </cell>
          <cell r="E1089">
            <v>1097041000</v>
          </cell>
          <cell r="F1089">
            <v>692693000</v>
          </cell>
          <cell r="G1089">
            <v>116346000</v>
          </cell>
          <cell r="H1089">
            <v>24539000</v>
          </cell>
          <cell r="M1089">
            <v>0.53885922154611321</v>
          </cell>
          <cell r="N1089">
            <v>0.18846501766309146</v>
          </cell>
        </row>
        <row r="1090">
          <cell r="A1090" t="str">
            <v>MTD</v>
          </cell>
          <cell r="B1090" t="str">
            <v>Year 2</v>
          </cell>
          <cell r="D1090">
            <v>2485983000</v>
          </cell>
          <cell r="E1090">
            <v>1127233000</v>
          </cell>
          <cell r="F1090">
            <v>728582000</v>
          </cell>
          <cell r="G1090">
            <v>123297000</v>
          </cell>
          <cell r="H1090">
            <v>29185000</v>
          </cell>
          <cell r="M1090">
            <v>0.54656447771364491</v>
          </cell>
          <cell r="N1090">
            <v>0.19215175646816571</v>
          </cell>
        </row>
        <row r="1091">
          <cell r="A1091" t="str">
            <v>MTD</v>
          </cell>
          <cell r="B1091" t="str">
            <v>Year 3</v>
          </cell>
          <cell r="D1091">
            <v>2395447000</v>
          </cell>
          <cell r="E1091">
            <v>1043454000</v>
          </cell>
          <cell r="F1091">
            <v>700810000</v>
          </cell>
          <cell r="G1091">
            <v>119076000</v>
          </cell>
          <cell r="H1091">
            <v>30951000</v>
          </cell>
          <cell r="M1091">
            <v>0.56440113264872904</v>
          </cell>
          <cell r="N1091">
            <v>0.20921189239419616</v>
          </cell>
        </row>
        <row r="1092">
          <cell r="A1092" t="str">
            <v>MTD</v>
          </cell>
          <cell r="B1092" t="str">
            <v>Year 4</v>
          </cell>
          <cell r="D1092">
            <v>2508257000</v>
          </cell>
          <cell r="E1092">
            <v>1072670000</v>
          </cell>
          <cell r="F1092">
            <v>732622000</v>
          </cell>
          <cell r="G1092">
            <v>119968000</v>
          </cell>
          <cell r="H1092">
            <v>36052000</v>
          </cell>
          <cell r="M1092">
            <v>0.57234446071514999</v>
          </cell>
          <cell r="N1092">
            <v>0.21805779870244557</v>
          </cell>
        </row>
        <row r="1093">
          <cell r="A1093" t="str">
            <v>MU</v>
          </cell>
          <cell r="B1093" t="str">
            <v>Year 1</v>
          </cell>
          <cell r="D1093">
            <v>9073000000</v>
          </cell>
          <cell r="E1093">
            <v>7226000000</v>
          </cell>
          <cell r="F1093">
            <v>554000000</v>
          </cell>
          <cell r="G1093">
            <v>931000000</v>
          </cell>
          <cell r="H1093" t="str">
            <v xml:space="preserve"> $-   </v>
          </cell>
          <cell r="M1093">
            <v>0.20357103493882944</v>
          </cell>
          <cell r="N1093">
            <v>3.9898600242477683E-2</v>
          </cell>
        </row>
        <row r="1094">
          <cell r="A1094" t="str">
            <v>MU</v>
          </cell>
          <cell r="B1094" t="str">
            <v>Year 2</v>
          </cell>
          <cell r="D1094">
            <v>16358000000</v>
          </cell>
          <cell r="E1094">
            <v>10921000000</v>
          </cell>
          <cell r="F1094">
            <v>939000000</v>
          </cell>
          <cell r="G1094">
            <v>1371000000</v>
          </cell>
          <cell r="H1094" t="str">
            <v xml:space="preserve"> $-   </v>
          </cell>
          <cell r="M1094">
            <v>0.33237559603863553</v>
          </cell>
          <cell r="N1094">
            <v>0.19116028854383177</v>
          </cell>
        </row>
        <row r="1095">
          <cell r="A1095" t="str">
            <v>MU</v>
          </cell>
          <cell r="B1095" t="str">
            <v>Year 3</v>
          </cell>
          <cell r="D1095">
            <v>16192000000</v>
          </cell>
          <cell r="E1095">
            <v>10977000000</v>
          </cell>
          <cell r="F1095">
            <v>674000000</v>
          </cell>
          <cell r="G1095">
            <v>1540000000</v>
          </cell>
          <cell r="H1095" t="str">
            <v xml:space="preserve"> $-   </v>
          </cell>
          <cell r="M1095">
            <v>0.32207262845849804</v>
          </cell>
          <cell r="N1095">
            <v>0.18533843873517786</v>
          </cell>
        </row>
        <row r="1096">
          <cell r="A1096" t="str">
            <v>MU</v>
          </cell>
          <cell r="B1096" t="str">
            <v>Year 4</v>
          </cell>
          <cell r="D1096">
            <v>12399000000</v>
          </cell>
          <cell r="E1096">
            <v>9894000000</v>
          </cell>
          <cell r="F1096">
            <v>653000000</v>
          </cell>
          <cell r="G1096">
            <v>1617000000</v>
          </cell>
          <cell r="H1096" t="str">
            <v xml:space="preserve"> $-   </v>
          </cell>
          <cell r="M1096">
            <v>0.20203242196951365</v>
          </cell>
          <cell r="N1096">
            <v>1.8953141382369545E-2</v>
          </cell>
        </row>
        <row r="1097">
          <cell r="A1097" t="str">
            <v>MUR</v>
          </cell>
          <cell r="B1097" t="str">
            <v>Year 1</v>
          </cell>
          <cell r="D1097">
            <v>4608563000</v>
          </cell>
          <cell r="E1097">
            <v>1079136000</v>
          </cell>
          <cell r="F1097">
            <v>285144000</v>
          </cell>
          <cell r="G1097" t="str">
            <v xml:space="preserve"> $-   </v>
          </cell>
          <cell r="H1097">
            <v>1291456000</v>
          </cell>
          <cell r="M1097">
            <v>0.76584110925683335</v>
          </cell>
          <cell r="N1097">
            <v>0.42373880968970157</v>
          </cell>
        </row>
        <row r="1098">
          <cell r="A1098" t="str">
            <v>MUR</v>
          </cell>
          <cell r="B1098" t="str">
            <v>Year 2</v>
          </cell>
          <cell r="D1098">
            <v>5312686000</v>
          </cell>
          <cell r="E1098">
            <v>1252812000</v>
          </cell>
          <cell r="F1098">
            <v>466498000</v>
          </cell>
          <cell r="G1098" t="str">
            <v xml:space="preserve"> $-   </v>
          </cell>
          <cell r="H1098">
            <v>1602390000</v>
          </cell>
          <cell r="M1098">
            <v>0.76418482101144314</v>
          </cell>
          <cell r="N1098">
            <v>0.37476071426016894</v>
          </cell>
        </row>
        <row r="1099">
          <cell r="A1099" t="str">
            <v>MUR</v>
          </cell>
          <cell r="B1099" t="str">
            <v>Year 3</v>
          </cell>
          <cell r="D1099">
            <v>5288933000</v>
          </cell>
          <cell r="E1099">
            <v>1089888000</v>
          </cell>
          <cell r="F1099">
            <v>471219000</v>
          </cell>
          <cell r="G1099" t="str">
            <v xml:space="preserve"> $-   </v>
          </cell>
          <cell r="H1099">
            <v>1957025000</v>
          </cell>
          <cell r="M1099">
            <v>0.79393045818504415</v>
          </cell>
          <cell r="N1099">
            <v>0.33481252267706929</v>
          </cell>
        </row>
        <row r="1100">
          <cell r="A1100" t="str">
            <v>MUR</v>
          </cell>
          <cell r="B1100" t="str">
            <v>Year 4</v>
          </cell>
          <cell r="D1100">
            <v>2787116000</v>
          </cell>
          <cell r="E1100">
            <v>832306000</v>
          </cell>
          <cell r="F1100">
            <v>372457000</v>
          </cell>
          <cell r="G1100" t="str">
            <v xml:space="preserve"> $-   </v>
          </cell>
          <cell r="H1100">
            <v>1668489000</v>
          </cell>
          <cell r="M1100">
            <v>0.70137374978292977</v>
          </cell>
          <cell r="N1100">
            <v>-3.0905064590063709E-2</v>
          </cell>
        </row>
        <row r="1101">
          <cell r="A1101" t="str">
            <v>MYL</v>
          </cell>
          <cell r="B1101" t="str">
            <v>Year 1</v>
          </cell>
          <cell r="D1101">
            <v>7719600000</v>
          </cell>
          <cell r="E1101">
            <v>4191600000</v>
          </cell>
          <cell r="F1101">
            <v>1545700000</v>
          </cell>
          <cell r="G1101">
            <v>581800000</v>
          </cell>
          <cell r="H1101" t="str">
            <v xml:space="preserve"> $-   </v>
          </cell>
          <cell r="M1101">
            <v>0.45701849836779107</v>
          </cell>
          <cell r="N1101">
            <v>0.18142131716669258</v>
          </cell>
        </row>
        <row r="1102">
          <cell r="A1102" t="str">
            <v>MYL</v>
          </cell>
          <cell r="B1102" t="str">
            <v>Year 2</v>
          </cell>
          <cell r="D1102">
            <v>9429300000</v>
          </cell>
          <cell r="E1102">
            <v>5213200000</v>
          </cell>
          <cell r="F1102">
            <v>2180700000</v>
          </cell>
          <cell r="G1102">
            <v>671900000</v>
          </cell>
          <cell r="H1102" t="str">
            <v xml:space="preserve"> $-   </v>
          </cell>
          <cell r="M1102">
            <v>0.44712757044531404</v>
          </cell>
          <cell r="N1102">
            <v>0.14460246253698578</v>
          </cell>
        </row>
        <row r="1103">
          <cell r="A1103" t="str">
            <v>NBL</v>
          </cell>
          <cell r="B1103" t="str">
            <v>Year 1</v>
          </cell>
          <cell r="D1103">
            <v>5015000000</v>
          </cell>
          <cell r="E1103">
            <v>844000000</v>
          </cell>
          <cell r="F1103">
            <v>446000000</v>
          </cell>
          <cell r="G1103" t="str">
            <v xml:space="preserve"> $-   </v>
          </cell>
          <cell r="H1103">
            <v>1568000000</v>
          </cell>
          <cell r="M1103">
            <v>0.83170488534396814</v>
          </cell>
          <cell r="N1103">
            <v>0.43010967098703889</v>
          </cell>
        </row>
        <row r="1104">
          <cell r="A1104" t="str">
            <v>NBL</v>
          </cell>
          <cell r="B1104" t="str">
            <v>Year 2</v>
          </cell>
          <cell r="D1104">
            <v>5115000000</v>
          </cell>
          <cell r="E1104">
            <v>945000000</v>
          </cell>
          <cell r="F1104">
            <v>495000000</v>
          </cell>
          <cell r="G1104" t="str">
            <v xml:space="preserve"> $-   </v>
          </cell>
          <cell r="H1104">
            <v>1759000000</v>
          </cell>
          <cell r="M1104">
            <v>0.81524926686217003</v>
          </cell>
          <cell r="N1104">
            <v>0.37458455522971651</v>
          </cell>
        </row>
        <row r="1105">
          <cell r="A1105" t="str">
            <v>NBL</v>
          </cell>
          <cell r="B1105" t="str">
            <v>Year 3</v>
          </cell>
          <cell r="D1105">
            <v>3183000000</v>
          </cell>
          <cell r="E1105">
            <v>979000000</v>
          </cell>
          <cell r="F1105">
            <v>745000000</v>
          </cell>
          <cell r="G1105" t="str">
            <v xml:space="preserve"> $-   </v>
          </cell>
          <cell r="H1105">
            <v>2131000000</v>
          </cell>
          <cell r="M1105">
            <v>0.69242852654728249</v>
          </cell>
          <cell r="N1105">
            <v>-0.21112158341187559</v>
          </cell>
        </row>
        <row r="1106">
          <cell r="A1106" t="str">
            <v>NBL</v>
          </cell>
          <cell r="B1106" t="str">
            <v>Year 4</v>
          </cell>
          <cell r="D1106">
            <v>3491000000</v>
          </cell>
          <cell r="E1106">
            <v>1083000000</v>
          </cell>
          <cell r="F1106">
            <v>233000000</v>
          </cell>
          <cell r="G1106" t="str">
            <v xml:space="preserve"> $-   </v>
          </cell>
          <cell r="H1106">
            <v>2454000000</v>
          </cell>
          <cell r="M1106">
            <v>0.68977370380979663</v>
          </cell>
          <cell r="N1106">
            <v>-7.9919793755370949E-2</v>
          </cell>
        </row>
        <row r="1107">
          <cell r="A1107" t="str">
            <v>NDAQ</v>
          </cell>
          <cell r="B1107" t="str">
            <v>Year 1</v>
          </cell>
          <cell r="D1107">
            <v>3023000000</v>
          </cell>
          <cell r="E1107">
            <v>1446000000</v>
          </cell>
          <cell r="F1107">
            <v>832000000</v>
          </cell>
          <cell r="G1107" t="str">
            <v xml:space="preserve"> $-   </v>
          </cell>
          <cell r="H1107">
            <v>104000000</v>
          </cell>
          <cell r="M1107">
            <v>0.52166721799536886</v>
          </cell>
          <cell r="N1107">
            <v>0.2120410188554416</v>
          </cell>
        </row>
        <row r="1108">
          <cell r="A1108" t="str">
            <v>NDAQ</v>
          </cell>
          <cell r="B1108" t="str">
            <v>Year 2</v>
          </cell>
          <cell r="D1108">
            <v>3100000000</v>
          </cell>
          <cell r="E1108">
            <v>1316000000</v>
          </cell>
          <cell r="F1108">
            <v>1054000000</v>
          </cell>
          <cell r="G1108" t="str">
            <v xml:space="preserve"> $-   </v>
          </cell>
          <cell r="H1108">
            <v>122000000</v>
          </cell>
          <cell r="M1108">
            <v>0.5754838709677419</v>
          </cell>
          <cell r="N1108">
            <v>0.19612903225806452</v>
          </cell>
        </row>
        <row r="1109">
          <cell r="A1109" t="str">
            <v>NDAQ</v>
          </cell>
          <cell r="B1109" t="str">
            <v>Year 3</v>
          </cell>
          <cell r="D1109">
            <v>3383000000</v>
          </cell>
          <cell r="E1109">
            <v>1433000000</v>
          </cell>
          <cell r="F1109">
            <v>1095000000</v>
          </cell>
          <cell r="G1109" t="str">
            <v xml:space="preserve"> $-   </v>
          </cell>
          <cell r="H1109">
            <v>137000000</v>
          </cell>
          <cell r="M1109">
            <v>0.57641146911025709</v>
          </cell>
          <cell r="N1109">
            <v>0.21223765888264853</v>
          </cell>
        </row>
        <row r="1110">
          <cell r="A1110" t="str">
            <v>NDAQ</v>
          </cell>
          <cell r="B1110" t="str">
            <v>Year 4</v>
          </cell>
          <cell r="D1110">
            <v>3292000000</v>
          </cell>
          <cell r="E1110">
            <v>1313000000</v>
          </cell>
          <cell r="F1110">
            <v>1050000000</v>
          </cell>
          <cell r="G1110" t="str">
            <v xml:space="preserve"> $-   </v>
          </cell>
          <cell r="H1110">
            <v>138000000</v>
          </cell>
          <cell r="M1110">
            <v>0.6011543134872418</v>
          </cell>
          <cell r="N1110">
            <v>0.24027946537059539</v>
          </cell>
        </row>
        <row r="1111">
          <cell r="A1111" t="str">
            <v>NEE</v>
          </cell>
          <cell r="B1111" t="str">
            <v>Year 1</v>
          </cell>
          <cell r="D1111">
            <v>14256000000</v>
          </cell>
          <cell r="E1111">
            <v>8276000000</v>
          </cell>
          <cell r="F1111">
            <v>1186000000</v>
          </cell>
          <cell r="G1111" t="str">
            <v xml:space="preserve"> $-   </v>
          </cell>
          <cell r="H1111">
            <v>1518000000</v>
          </cell>
          <cell r="M1111">
            <v>0.41947250280583614</v>
          </cell>
          <cell r="N1111">
            <v>0.22979797979797981</v>
          </cell>
        </row>
        <row r="1112">
          <cell r="A1112" t="str">
            <v>NEE</v>
          </cell>
          <cell r="B1112" t="str">
            <v>Year 2</v>
          </cell>
          <cell r="D1112">
            <v>15136000000</v>
          </cell>
          <cell r="E1112">
            <v>8152000000</v>
          </cell>
          <cell r="F1112">
            <v>1280000000</v>
          </cell>
          <cell r="G1112" t="str">
            <v xml:space="preserve"> $-   </v>
          </cell>
          <cell r="H1112">
            <v>2163000000</v>
          </cell>
          <cell r="M1112">
            <v>0.46141649048625788</v>
          </cell>
          <cell r="N1112">
            <v>0.23394556025369978</v>
          </cell>
        </row>
        <row r="1113">
          <cell r="A1113" t="str">
            <v>NEE</v>
          </cell>
          <cell r="B1113" t="str">
            <v>Year 3</v>
          </cell>
          <cell r="D1113">
            <v>17021000000</v>
          </cell>
          <cell r="E1113">
            <v>8751000000</v>
          </cell>
          <cell r="F1113">
            <v>1324000000</v>
          </cell>
          <cell r="G1113" t="str">
            <v xml:space="preserve"> $-   </v>
          </cell>
          <cell r="H1113">
            <v>2551000000</v>
          </cell>
          <cell r="M1113">
            <v>0.48587039539392518</v>
          </cell>
          <cell r="N1113">
            <v>0.25821044591974618</v>
          </cell>
        </row>
        <row r="1114">
          <cell r="A1114" t="str">
            <v>NEE</v>
          </cell>
          <cell r="B1114" t="str">
            <v>Year 4</v>
          </cell>
          <cell r="D1114">
            <v>17486000000</v>
          </cell>
          <cell r="E1114">
            <v>8596000000</v>
          </cell>
          <cell r="F1114">
            <v>1399000000</v>
          </cell>
          <cell r="G1114" t="str">
            <v xml:space="preserve"> $-   </v>
          </cell>
          <cell r="H1114">
            <v>2831000000</v>
          </cell>
          <cell r="M1114">
            <v>0.50840672538030418</v>
          </cell>
          <cell r="N1114">
            <v>0.26649891341644744</v>
          </cell>
        </row>
        <row r="1115">
          <cell r="A1115" t="str">
            <v>NEM</v>
          </cell>
          <cell r="B1115" t="str">
            <v>Year 1</v>
          </cell>
          <cell r="D1115">
            <v>9964000000</v>
          </cell>
          <cell r="E1115">
            <v>4334000000</v>
          </cell>
          <cell r="F1115">
            <v>757000000</v>
          </cell>
          <cell r="G1115">
            <v>704000000</v>
          </cell>
          <cell r="H1115">
            <v>1032000000</v>
          </cell>
          <cell r="M1115">
            <v>0.56503412284223198</v>
          </cell>
          <cell r="N1115">
            <v>0.31483340024086715</v>
          </cell>
        </row>
        <row r="1116">
          <cell r="A1116" t="str">
            <v>NEM</v>
          </cell>
          <cell r="B1116" t="str">
            <v>Year 2</v>
          </cell>
          <cell r="D1116">
            <v>8414000000</v>
          </cell>
          <cell r="E1116">
            <v>5299000000</v>
          </cell>
          <cell r="F1116">
            <v>584000000</v>
          </cell>
          <cell r="G1116">
            <v>469000000</v>
          </cell>
          <cell r="H1116">
            <v>1362000000</v>
          </cell>
          <cell r="M1116">
            <v>0.37021630615640599</v>
          </cell>
          <cell r="N1116">
            <v>8.3194675540765387E-2</v>
          </cell>
        </row>
        <row r="1117">
          <cell r="A1117" t="str">
            <v>NEM</v>
          </cell>
          <cell r="B1117" t="str">
            <v>Year 3</v>
          </cell>
          <cell r="D1117">
            <v>7292000000</v>
          </cell>
          <cell r="E1117">
            <v>4457000000</v>
          </cell>
          <cell r="F1117">
            <v>545000000</v>
          </cell>
          <cell r="G1117">
            <v>325000000</v>
          </cell>
          <cell r="H1117">
            <v>1229000000</v>
          </cell>
          <cell r="M1117">
            <v>0.38878222709818977</v>
          </cell>
          <cell r="N1117">
            <v>0.10093252879868349</v>
          </cell>
        </row>
        <row r="1118">
          <cell r="A1118" t="str">
            <v>NEM</v>
          </cell>
          <cell r="B1118" t="str">
            <v>Year 4</v>
          </cell>
          <cell r="D1118">
            <v>7729000000</v>
          </cell>
          <cell r="E1118">
            <v>4312000000</v>
          </cell>
          <cell r="F1118">
            <v>670000000</v>
          </cell>
          <cell r="G1118">
            <v>289000000</v>
          </cell>
          <cell r="H1118">
            <v>1239000000</v>
          </cell>
          <cell r="M1118">
            <v>0.44210117738387888</v>
          </cell>
          <cell r="N1118">
            <v>0.15771768663475222</v>
          </cell>
        </row>
        <row r="1119">
          <cell r="A1119" t="str">
            <v>NFLX</v>
          </cell>
          <cell r="B1119" t="str">
            <v>Year 1</v>
          </cell>
          <cell r="D1119">
            <v>4374562000</v>
          </cell>
          <cell r="E1119">
            <v>3117203000</v>
          </cell>
          <cell r="F1119">
            <v>650243000</v>
          </cell>
          <cell r="G1119">
            <v>378769000</v>
          </cell>
          <cell r="H1119" t="str">
            <v xml:space="preserve"> $-   </v>
          </cell>
          <cell r="M1119">
            <v>0.28742511821754957</v>
          </cell>
          <cell r="N1119">
            <v>5.2198825848164911E-2</v>
          </cell>
        </row>
        <row r="1120">
          <cell r="A1120" t="str">
            <v>NFLX</v>
          </cell>
          <cell r="B1120" t="str">
            <v>Year 2</v>
          </cell>
          <cell r="D1120">
            <v>5504656000</v>
          </cell>
          <cell r="E1120">
            <v>3752760000</v>
          </cell>
          <cell r="F1120">
            <v>876927000</v>
          </cell>
          <cell r="G1120">
            <v>472321000</v>
          </cell>
          <cell r="H1120" t="str">
            <v xml:space="preserve"> $-   </v>
          </cell>
          <cell r="M1120">
            <v>0.31825712633087333</v>
          </cell>
          <cell r="N1120">
            <v>7.3146805177289914E-2</v>
          </cell>
        </row>
        <row r="1121">
          <cell r="A1121" t="str">
            <v>NFLX</v>
          </cell>
          <cell r="B1121" t="str">
            <v>Year 3</v>
          </cell>
          <cell r="D1121">
            <v>6779511000</v>
          </cell>
          <cell r="E1121">
            <v>4591476000</v>
          </cell>
          <cell r="F1121">
            <v>1231421000</v>
          </cell>
          <cell r="G1121">
            <v>650788000</v>
          </cell>
          <cell r="H1121" t="str">
            <v xml:space="preserve"> $-   </v>
          </cell>
          <cell r="M1121">
            <v>0.32274230398033132</v>
          </cell>
          <cell r="N1121">
            <v>4.5110333178897413E-2</v>
          </cell>
        </row>
        <row r="1122">
          <cell r="A1122" t="str">
            <v>NFLX</v>
          </cell>
          <cell r="B1122" t="str">
            <v>Year 4</v>
          </cell>
          <cell r="D1122">
            <v>8830669000</v>
          </cell>
          <cell r="E1122">
            <v>6029901000</v>
          </cell>
          <cell r="F1122">
            <v>1568877000</v>
          </cell>
          <cell r="G1122">
            <v>852098000</v>
          </cell>
          <cell r="H1122" t="str">
            <v xml:space="preserve"> $-   </v>
          </cell>
          <cell r="M1122">
            <v>0.31716373923651764</v>
          </cell>
          <cell r="N1122">
            <v>4.3008406271370835E-2</v>
          </cell>
        </row>
        <row r="1123">
          <cell r="A1123" t="str">
            <v>NFX</v>
          </cell>
          <cell r="B1123" t="str">
            <v>Year 1</v>
          </cell>
          <cell r="D1123">
            <v>1562000000</v>
          </cell>
          <cell r="E1123">
            <v>413000000</v>
          </cell>
          <cell r="F1123">
            <v>311000000</v>
          </cell>
          <cell r="G1123" t="str">
            <v xml:space="preserve"> $-   </v>
          </cell>
          <cell r="H1123">
            <v>704000000</v>
          </cell>
          <cell r="M1123">
            <v>0.73559539052496792</v>
          </cell>
          <cell r="N1123">
            <v>8.5787451984635082E-2</v>
          </cell>
        </row>
        <row r="1124">
          <cell r="A1124" t="str">
            <v>NFX</v>
          </cell>
          <cell r="B1124" t="str">
            <v>Year 2</v>
          </cell>
          <cell r="D1124">
            <v>1857000000</v>
          </cell>
          <cell r="E1124">
            <v>411000000</v>
          </cell>
          <cell r="F1124">
            <v>311000000</v>
          </cell>
          <cell r="G1124" t="str">
            <v xml:space="preserve"> $-   </v>
          </cell>
          <cell r="H1124">
            <v>685000000</v>
          </cell>
          <cell r="M1124">
            <v>0.77867528271405495</v>
          </cell>
          <cell r="N1124">
            <v>0.24232633279483037</v>
          </cell>
        </row>
        <row r="1125">
          <cell r="A1125" t="str">
            <v>NFX</v>
          </cell>
          <cell r="B1125" t="str">
            <v>Year 3</v>
          </cell>
          <cell r="D1125">
            <v>2288000000</v>
          </cell>
          <cell r="E1125">
            <v>485000000</v>
          </cell>
          <cell r="F1125">
            <v>358000000</v>
          </cell>
          <cell r="G1125" t="str">
            <v xml:space="preserve"> $-   </v>
          </cell>
          <cell r="H1125">
            <v>870000000</v>
          </cell>
          <cell r="M1125">
            <v>0.78802447552447552</v>
          </cell>
          <cell r="N1125">
            <v>0.2513111888111888</v>
          </cell>
        </row>
        <row r="1126">
          <cell r="A1126" t="str">
            <v>NFX</v>
          </cell>
          <cell r="B1126" t="str">
            <v>Year 4</v>
          </cell>
          <cell r="D1126">
            <v>1557000000</v>
          </cell>
          <cell r="E1126">
            <v>497000000</v>
          </cell>
          <cell r="F1126">
            <v>5204000000</v>
          </cell>
          <cell r="G1126" t="str">
            <v xml:space="preserve"> $-   </v>
          </cell>
          <cell r="H1126">
            <v>917000000</v>
          </cell>
          <cell r="M1126">
            <v>0.680796403339756</v>
          </cell>
          <cell r="N1126">
            <v>-3.2504816955684008</v>
          </cell>
        </row>
        <row r="1127">
          <cell r="A1127" t="str">
            <v>NKE</v>
          </cell>
          <cell r="B1127" t="str">
            <v>Year 1</v>
          </cell>
          <cell r="D1127">
            <v>25313000000</v>
          </cell>
          <cell r="E1127">
            <v>14279000000</v>
          </cell>
          <cell r="F1127">
            <v>7796000000</v>
          </cell>
          <cell r="G1127" t="str">
            <v xml:space="preserve"> $-   </v>
          </cell>
          <cell r="H1127" t="str">
            <v xml:space="preserve"> $-   </v>
          </cell>
          <cell r="M1127">
            <v>0.4359025006913444</v>
          </cell>
          <cell r="N1127">
            <v>0.12791846086990874</v>
          </cell>
        </row>
        <row r="1128">
          <cell r="A1128" t="str">
            <v>NKE</v>
          </cell>
          <cell r="B1128" t="str">
            <v>Year 2</v>
          </cell>
          <cell r="D1128">
            <v>27799000000</v>
          </cell>
          <cell r="E1128">
            <v>15353000000</v>
          </cell>
          <cell r="F1128">
            <v>8766000000</v>
          </cell>
          <cell r="G1128" t="str">
            <v xml:space="preserve"> $-   </v>
          </cell>
          <cell r="H1128" t="str">
            <v xml:space="preserve"> $-   </v>
          </cell>
          <cell r="M1128">
            <v>0.44771394654483976</v>
          </cell>
          <cell r="N1128">
            <v>0.13237886254901254</v>
          </cell>
        </row>
        <row r="1129">
          <cell r="A1129" t="str">
            <v>NKE</v>
          </cell>
          <cell r="B1129" t="str">
            <v>Year 3</v>
          </cell>
          <cell r="D1129">
            <v>30601000000</v>
          </cell>
          <cell r="E1129">
            <v>16534000000</v>
          </cell>
          <cell r="F1129">
            <v>9892000000</v>
          </cell>
          <cell r="G1129" t="str">
            <v xml:space="preserve"> $-   </v>
          </cell>
          <cell r="H1129" t="str">
            <v xml:space="preserve"> $-   </v>
          </cell>
          <cell r="M1129">
            <v>0.45969085977582436</v>
          </cell>
          <cell r="N1129">
            <v>0.13643344988725858</v>
          </cell>
        </row>
        <row r="1130">
          <cell r="A1130" t="str">
            <v>NKE</v>
          </cell>
          <cell r="B1130" t="str">
            <v>Year 4</v>
          </cell>
          <cell r="D1130">
            <v>32376000000</v>
          </cell>
          <cell r="E1130">
            <v>17405000000</v>
          </cell>
          <cell r="F1130">
            <v>10469000000</v>
          </cell>
          <cell r="G1130" t="str">
            <v xml:space="preserve"> $-   </v>
          </cell>
          <cell r="H1130" t="str">
            <v xml:space="preserve"> $-   </v>
          </cell>
          <cell r="M1130">
            <v>0.46241042747714356</v>
          </cell>
          <cell r="N1130">
            <v>0.13905361996540647</v>
          </cell>
        </row>
        <row r="1131">
          <cell r="A1131" t="str">
            <v>NLSN</v>
          </cell>
          <cell r="B1131" t="str">
            <v>Year 1</v>
          </cell>
          <cell r="D1131">
            <v>5703000000</v>
          </cell>
          <cell r="E1131">
            <v>2398000000</v>
          </cell>
          <cell r="F1131">
            <v>1815000000</v>
          </cell>
          <cell r="G1131" t="str">
            <v xml:space="preserve"> $-   </v>
          </cell>
          <cell r="H1131">
            <v>510000000</v>
          </cell>
          <cell r="M1131">
            <v>0.57951955111344899</v>
          </cell>
          <cell r="N1131">
            <v>0.17183938278099245</v>
          </cell>
        </row>
        <row r="1132">
          <cell r="A1132" t="str">
            <v>NLSN</v>
          </cell>
          <cell r="B1132" t="str">
            <v>Year 2</v>
          </cell>
          <cell r="D1132">
            <v>6288000000</v>
          </cell>
          <cell r="E1132">
            <v>2620000000</v>
          </cell>
          <cell r="F1132">
            <v>1917000000</v>
          </cell>
          <cell r="G1132" t="str">
            <v xml:space="preserve"> $-   </v>
          </cell>
          <cell r="H1132">
            <v>573000000</v>
          </cell>
          <cell r="M1132">
            <v>0.58333333333333326</v>
          </cell>
          <cell r="N1132">
            <v>0.18734096692111959</v>
          </cell>
        </row>
        <row r="1133">
          <cell r="A1133" t="str">
            <v>NLSN</v>
          </cell>
          <cell r="B1133" t="str">
            <v>Year 3</v>
          </cell>
          <cell r="D1133">
            <v>6172000000</v>
          </cell>
          <cell r="E1133">
            <v>2539000000</v>
          </cell>
          <cell r="F1133">
            <v>1915000000</v>
          </cell>
          <cell r="G1133" t="str">
            <v xml:space="preserve"> $-   </v>
          </cell>
          <cell r="H1133">
            <v>574000000</v>
          </cell>
          <cell r="M1133">
            <v>0.58862605314322747</v>
          </cell>
          <cell r="N1133">
            <v>0.18535320803629293</v>
          </cell>
        </row>
        <row r="1134">
          <cell r="A1134" t="str">
            <v>NLSN</v>
          </cell>
          <cell r="B1134" t="str">
            <v>Year 4</v>
          </cell>
          <cell r="D1134">
            <v>6309000000</v>
          </cell>
          <cell r="E1134">
            <v>2607000000</v>
          </cell>
          <cell r="F1134">
            <v>1851000000</v>
          </cell>
          <cell r="G1134" t="str">
            <v xml:space="preserve"> $-   </v>
          </cell>
          <cell r="H1134">
            <v>603000000</v>
          </cell>
          <cell r="M1134">
            <v>0.58678078934854971</v>
          </cell>
          <cell r="N1134">
            <v>0.19781264859724204</v>
          </cell>
        </row>
        <row r="1135">
          <cell r="A1135" t="str">
            <v>NOV</v>
          </cell>
          <cell r="B1135" t="str">
            <v>Year 1</v>
          </cell>
          <cell r="D1135">
            <v>17194000000</v>
          </cell>
          <cell r="E1135">
            <v>12151000000</v>
          </cell>
          <cell r="F1135">
            <v>1654000000</v>
          </cell>
          <cell r="G1135" t="str">
            <v xml:space="preserve"> $-   </v>
          </cell>
          <cell r="H1135" t="str">
            <v xml:space="preserve"> $-   </v>
          </cell>
          <cell r="M1135">
            <v>0.29329998836803539</v>
          </cell>
          <cell r="N1135">
            <v>0.19710364080493195</v>
          </cell>
        </row>
        <row r="1136">
          <cell r="A1136" t="str">
            <v>NOV</v>
          </cell>
          <cell r="B1136" t="str">
            <v>Year 2</v>
          </cell>
          <cell r="D1136">
            <v>19221000000</v>
          </cell>
          <cell r="E1136">
            <v>14117000000</v>
          </cell>
          <cell r="F1136">
            <v>1905000000</v>
          </cell>
          <cell r="G1136" t="str">
            <v xml:space="preserve"> $-   </v>
          </cell>
          <cell r="H1136" t="str">
            <v xml:space="preserve"> $-   </v>
          </cell>
          <cell r="M1136">
            <v>0.26554289579106183</v>
          </cell>
          <cell r="N1136">
            <v>0.16643254773424901</v>
          </cell>
        </row>
        <row r="1137">
          <cell r="A1137" t="str">
            <v>NOV</v>
          </cell>
          <cell r="B1137" t="str">
            <v>Year 3</v>
          </cell>
          <cell r="D1137">
            <v>21440000000</v>
          </cell>
          <cell r="E1137">
            <v>15631000000</v>
          </cell>
          <cell r="F1137">
            <v>2092000000</v>
          </cell>
          <cell r="G1137" t="str">
            <v xml:space="preserve"> $-   </v>
          </cell>
          <cell r="H1137" t="str">
            <v xml:space="preserve"> $-   </v>
          </cell>
          <cell r="M1137">
            <v>0.27094216417910444</v>
          </cell>
          <cell r="N1137">
            <v>0.17336753731343282</v>
          </cell>
        </row>
        <row r="1138">
          <cell r="A1138" t="str">
            <v>NOV</v>
          </cell>
          <cell r="B1138" t="str">
            <v>Year 4</v>
          </cell>
          <cell r="D1138">
            <v>14757000000</v>
          </cell>
          <cell r="E1138">
            <v>11694000000</v>
          </cell>
          <cell r="F1138">
            <v>1764000000</v>
          </cell>
          <cell r="G1138" t="str">
            <v xml:space="preserve"> $-   </v>
          </cell>
          <cell r="H1138" t="str">
            <v xml:space="preserve"> $-   </v>
          </cell>
          <cell r="M1138">
            <v>0.20756251270583448</v>
          </cell>
          <cell r="N1138">
            <v>8.8026021549095348E-2</v>
          </cell>
        </row>
        <row r="1139">
          <cell r="A1139" t="str">
            <v>NSC</v>
          </cell>
          <cell r="B1139" t="str">
            <v>Year 1</v>
          </cell>
          <cell r="D1139">
            <v>11245000000</v>
          </cell>
          <cell r="E1139">
            <v>4070000000</v>
          </cell>
          <cell r="F1139">
            <v>3002000000</v>
          </cell>
          <cell r="G1139" t="str">
            <v xml:space="preserve"> $-   </v>
          </cell>
          <cell r="H1139">
            <v>916000000</v>
          </cell>
          <cell r="M1139">
            <v>0.63806136060471319</v>
          </cell>
          <cell r="N1139">
            <v>0.28963983992885728</v>
          </cell>
        </row>
        <row r="1140">
          <cell r="A1140" t="str">
            <v>NSC</v>
          </cell>
          <cell r="B1140" t="str">
            <v>Year 2</v>
          </cell>
          <cell r="D1140">
            <v>11624000000</v>
          </cell>
          <cell r="E1140">
            <v>4201000000</v>
          </cell>
          <cell r="F1140">
            <v>2897000000</v>
          </cell>
          <cell r="G1140" t="str">
            <v xml:space="preserve"> $-   </v>
          </cell>
          <cell r="H1140">
            <v>951000000</v>
          </cell>
          <cell r="M1140">
            <v>0.63859256710254653</v>
          </cell>
          <cell r="N1140">
            <v>0.30755333792154166</v>
          </cell>
        </row>
        <row r="1141">
          <cell r="A1141" t="str">
            <v>NSC</v>
          </cell>
          <cell r="B1141" t="str">
            <v>Year 3</v>
          </cell>
          <cell r="D1141">
            <v>10511000000</v>
          </cell>
          <cell r="E1141">
            <v>3662000000</v>
          </cell>
          <cell r="F1141">
            <v>2911000000</v>
          </cell>
          <cell r="G1141" t="str">
            <v xml:space="preserve"> $-   </v>
          </cell>
          <cell r="H1141">
            <v>1054000000</v>
          </cell>
          <cell r="M1141">
            <v>0.65160308248501564</v>
          </cell>
          <cell r="N1141">
            <v>0.27437922176767199</v>
          </cell>
        </row>
        <row r="1142">
          <cell r="A1142" t="str">
            <v>NSC</v>
          </cell>
          <cell r="B1142" t="str">
            <v>Year 4</v>
          </cell>
          <cell r="D1142">
            <v>9888000000</v>
          </cell>
          <cell r="E1142">
            <v>3045000000</v>
          </cell>
          <cell r="F1142">
            <v>2743000000</v>
          </cell>
          <cell r="G1142" t="str">
            <v xml:space="preserve"> $-   </v>
          </cell>
          <cell r="H1142">
            <v>1026000000</v>
          </cell>
          <cell r="M1142">
            <v>0.69205097087378642</v>
          </cell>
          <cell r="N1142">
            <v>0.31088187702265374</v>
          </cell>
        </row>
        <row r="1143">
          <cell r="A1143" t="str">
            <v>NTAP</v>
          </cell>
          <cell r="B1143" t="str">
            <v>Year 1</v>
          </cell>
          <cell r="D1143">
            <v>6332400000</v>
          </cell>
          <cell r="E1143">
            <v>2571300000</v>
          </cell>
          <cell r="F1143">
            <v>2247400000</v>
          </cell>
          <cell r="G1143">
            <v>904200000</v>
          </cell>
          <cell r="H1143" t="str">
            <v xml:space="preserve"> $-   </v>
          </cell>
          <cell r="M1143">
            <v>0.59394542353610014</v>
          </cell>
          <cell r="N1143">
            <v>9.6251026467058298E-2</v>
          </cell>
        </row>
        <row r="1144">
          <cell r="A1144" t="str">
            <v>NTAP</v>
          </cell>
          <cell r="B1144" t="str">
            <v>Year 2</v>
          </cell>
          <cell r="D1144">
            <v>6325000000</v>
          </cell>
          <cell r="E1144">
            <v>2406000000</v>
          </cell>
          <cell r="F1144">
            <v>2179000000</v>
          </cell>
          <cell r="G1144">
            <v>918000000</v>
          </cell>
          <cell r="H1144" t="str">
            <v xml:space="preserve"> $-   </v>
          </cell>
          <cell r="M1144">
            <v>0.61960474308300395</v>
          </cell>
          <cell r="N1144">
            <v>0.12996047430830041</v>
          </cell>
        </row>
        <row r="1145">
          <cell r="A1145" t="str">
            <v>NTAP</v>
          </cell>
          <cell r="B1145" t="str">
            <v>Year 3</v>
          </cell>
          <cell r="D1145">
            <v>6123000000</v>
          </cell>
          <cell r="E1145">
            <v>2290000000</v>
          </cell>
          <cell r="F1145">
            <v>2197000000</v>
          </cell>
          <cell r="G1145">
            <v>920000000</v>
          </cell>
          <cell r="H1145" t="str">
            <v xml:space="preserve"> $-   </v>
          </cell>
          <cell r="M1145">
            <v>0.62600032663726934</v>
          </cell>
          <cell r="N1145">
            <v>0.11693614241384942</v>
          </cell>
        </row>
        <row r="1146">
          <cell r="A1146" t="str">
            <v>NTAP</v>
          </cell>
          <cell r="B1146" t="str">
            <v>Year 4</v>
          </cell>
          <cell r="D1146">
            <v>5546000000</v>
          </cell>
          <cell r="E1146">
            <v>2173000000</v>
          </cell>
          <cell r="F1146">
            <v>2099000000</v>
          </cell>
          <cell r="G1146">
            <v>861000000</v>
          </cell>
          <cell r="H1146" t="str">
            <v xml:space="preserve"> $-   </v>
          </cell>
          <cell r="M1146">
            <v>0.60818608005769925</v>
          </cell>
          <cell r="N1146">
            <v>7.4468085106382975E-2</v>
          </cell>
        </row>
        <row r="1147">
          <cell r="A1147" t="str">
            <v>NUE</v>
          </cell>
          <cell r="B1147" t="str">
            <v>Year 1</v>
          </cell>
          <cell r="D1147">
            <v>19429273000</v>
          </cell>
          <cell r="E1147">
            <v>17915735000</v>
          </cell>
          <cell r="F1147">
            <v>454900000</v>
          </cell>
          <cell r="G1147" t="str">
            <v xml:space="preserve"> $-   </v>
          </cell>
          <cell r="H1147" t="str">
            <v xml:space="preserve"> $-   </v>
          </cell>
          <cell r="M1147">
            <v>7.7899878188957494E-2</v>
          </cell>
          <cell r="N1147">
            <v>5.448675305555694E-2</v>
          </cell>
        </row>
        <row r="1148">
          <cell r="A1148" t="str">
            <v>NUE</v>
          </cell>
          <cell r="B1148" t="str">
            <v>Year 2</v>
          </cell>
          <cell r="D1148">
            <v>19052046000</v>
          </cell>
          <cell r="E1148">
            <v>17641421000</v>
          </cell>
          <cell r="F1148">
            <v>467904000</v>
          </cell>
          <cell r="G1148" t="str">
            <v xml:space="preserve"> $-   </v>
          </cell>
          <cell r="H1148" t="str">
            <v xml:space="preserve"> $-   </v>
          </cell>
          <cell r="M1148">
            <v>7.4040604352939354E-2</v>
          </cell>
          <cell r="N1148">
            <v>4.9481352291507172E-2</v>
          </cell>
        </row>
        <row r="1149">
          <cell r="A1149" t="str">
            <v>NUE</v>
          </cell>
          <cell r="B1149" t="str">
            <v>Year 3</v>
          </cell>
          <cell r="D1149">
            <v>21105141000</v>
          </cell>
          <cell r="E1149">
            <v>19198615000</v>
          </cell>
          <cell r="F1149">
            <v>520805000</v>
          </cell>
          <cell r="G1149" t="str">
            <v xml:space="preserve"> $-   </v>
          </cell>
          <cell r="H1149" t="str">
            <v xml:space="preserve"> $-   </v>
          </cell>
          <cell r="M1149">
            <v>9.03346724857228E-2</v>
          </cell>
          <cell r="N1149">
            <v>6.5657983521645272E-2</v>
          </cell>
        </row>
        <row r="1150">
          <cell r="A1150" t="str">
            <v>NUE</v>
          </cell>
          <cell r="B1150" t="str">
            <v>Year 4</v>
          </cell>
          <cell r="D1150">
            <v>16439276000</v>
          </cell>
          <cell r="E1150">
            <v>14858014000</v>
          </cell>
          <cell r="F1150">
            <v>458989000</v>
          </cell>
          <cell r="G1150" t="str">
            <v xml:space="preserve"> $-   </v>
          </cell>
          <cell r="H1150" t="str">
            <v xml:space="preserve"> $-   </v>
          </cell>
          <cell r="M1150">
            <v>9.6188055970348074E-2</v>
          </cell>
          <cell r="N1150">
            <v>6.8267787462172907E-2</v>
          </cell>
        </row>
        <row r="1151">
          <cell r="A1151" t="str">
            <v>NVDA</v>
          </cell>
          <cell r="B1151" t="str">
            <v>Year 1</v>
          </cell>
          <cell r="D1151">
            <v>4280159000</v>
          </cell>
          <cell r="E1151">
            <v>2053816000</v>
          </cell>
          <cell r="F1151">
            <v>430822000</v>
          </cell>
          <cell r="G1151">
            <v>1147282000</v>
          </cell>
          <cell r="H1151" t="str">
            <v xml:space="preserve"> $-   </v>
          </cell>
          <cell r="M1151">
            <v>0.52015427464260089</v>
          </cell>
          <cell r="N1151">
            <v>0.15145208390622872</v>
          </cell>
        </row>
        <row r="1152">
          <cell r="A1152" t="str">
            <v>NVDA</v>
          </cell>
          <cell r="B1152" t="str">
            <v>Year 2</v>
          </cell>
          <cell r="D1152">
            <v>4130000000</v>
          </cell>
          <cell r="E1152">
            <v>1862000000</v>
          </cell>
          <cell r="F1152">
            <v>436000000</v>
          </cell>
          <cell r="G1152">
            <v>1336000000</v>
          </cell>
          <cell r="H1152" t="str">
            <v xml:space="preserve"> $-   </v>
          </cell>
          <cell r="M1152">
            <v>0.54915254237288136</v>
          </cell>
          <cell r="N1152">
            <v>0.12009685230024213</v>
          </cell>
        </row>
        <row r="1153">
          <cell r="A1153" t="str">
            <v>NVDA</v>
          </cell>
          <cell r="B1153" t="str">
            <v>Year 3</v>
          </cell>
          <cell r="D1153">
            <v>4682000000</v>
          </cell>
          <cell r="E1153">
            <v>2083000000</v>
          </cell>
          <cell r="F1153">
            <v>480000000</v>
          </cell>
          <cell r="G1153">
            <v>1360000000</v>
          </cell>
          <cell r="H1153" t="str">
            <v xml:space="preserve"> $-   </v>
          </cell>
          <cell r="M1153">
            <v>0.55510465612985904</v>
          </cell>
          <cell r="N1153">
            <v>0.16211020931225972</v>
          </cell>
        </row>
        <row r="1154">
          <cell r="A1154" t="str">
            <v>NVDA</v>
          </cell>
          <cell r="B1154" t="str">
            <v>Year 4</v>
          </cell>
          <cell r="D1154">
            <v>5010000000</v>
          </cell>
          <cell r="E1154">
            <v>2199000000</v>
          </cell>
          <cell r="F1154">
            <v>602000000</v>
          </cell>
          <cell r="G1154">
            <v>1331000000</v>
          </cell>
          <cell r="H1154" t="str">
            <v xml:space="preserve"> $-   </v>
          </cell>
          <cell r="M1154">
            <v>0.56107784431137731</v>
          </cell>
          <cell r="N1154">
            <v>0.17524950099800399</v>
          </cell>
        </row>
        <row r="1155">
          <cell r="A1155" t="str">
            <v>NWL</v>
          </cell>
          <cell r="B1155" t="str">
            <v>Year 1</v>
          </cell>
          <cell r="D1155">
            <v>5508500000</v>
          </cell>
          <cell r="E1155">
            <v>3414400000</v>
          </cell>
          <cell r="F1155">
            <v>1403500000</v>
          </cell>
          <cell r="G1155" t="str">
            <v xml:space="preserve"> $-   </v>
          </cell>
          <cell r="H1155" t="str">
            <v xml:space="preserve"> $-   </v>
          </cell>
          <cell r="M1155">
            <v>0.3801579377325951</v>
          </cell>
          <cell r="N1155">
            <v>0.12536988290823273</v>
          </cell>
        </row>
        <row r="1156">
          <cell r="A1156" t="str">
            <v>NWL</v>
          </cell>
          <cell r="B1156" t="str">
            <v>Year 2</v>
          </cell>
          <cell r="D1156">
            <v>5607000000</v>
          </cell>
          <cell r="E1156">
            <v>3482100000</v>
          </cell>
          <cell r="F1156">
            <v>1399500000</v>
          </cell>
          <cell r="G1156" t="str">
            <v xml:space="preserve"> $-   </v>
          </cell>
          <cell r="H1156" t="str">
            <v xml:space="preserve"> $-   </v>
          </cell>
          <cell r="M1156">
            <v>0.37897271268057786</v>
          </cell>
          <cell r="N1156">
            <v>0.12937399678972714</v>
          </cell>
        </row>
        <row r="1157">
          <cell r="A1157" t="str">
            <v>NWL</v>
          </cell>
          <cell r="B1157" t="str">
            <v>Year 3</v>
          </cell>
          <cell r="D1157">
            <v>5727000000</v>
          </cell>
          <cell r="E1157">
            <v>3523600000</v>
          </cell>
          <cell r="F1157">
            <v>1545900000</v>
          </cell>
          <cell r="G1157" t="str">
            <v xml:space="preserve"> $-   </v>
          </cell>
          <cell r="H1157" t="str">
            <v xml:space="preserve"> $-   </v>
          </cell>
          <cell r="M1157">
            <v>0.3847389558232932</v>
          </cell>
          <cell r="N1157">
            <v>0.11480705430417322</v>
          </cell>
        </row>
        <row r="1158">
          <cell r="A1158" t="str">
            <v>NWL</v>
          </cell>
          <cell r="B1158" t="str">
            <v>Year 4</v>
          </cell>
          <cell r="D1158">
            <v>5915700000</v>
          </cell>
          <cell r="E1158">
            <v>3611100000</v>
          </cell>
          <cell r="F1158">
            <v>1626000000</v>
          </cell>
          <cell r="G1158" t="str">
            <v xml:space="preserve"> $-   </v>
          </cell>
          <cell r="H1158" t="str">
            <v xml:space="preserve"> $-   </v>
          </cell>
          <cell r="M1158">
            <v>0.38957350778437039</v>
          </cell>
          <cell r="N1158">
            <v>0.11471169937623611</v>
          </cell>
        </row>
        <row r="1159">
          <cell r="A1159" t="str">
            <v>O</v>
          </cell>
          <cell r="B1159" t="str">
            <v>Year 1</v>
          </cell>
          <cell r="D1159">
            <v>484581000</v>
          </cell>
          <cell r="E1159">
            <v>21306000</v>
          </cell>
          <cell r="F1159">
            <v>38123000</v>
          </cell>
          <cell r="G1159" t="str">
            <v xml:space="preserve"> $-   </v>
          </cell>
          <cell r="H1159">
            <v>147515000</v>
          </cell>
          <cell r="M1159">
            <v>0.95603211846935809</v>
          </cell>
          <cell r="N1159">
            <v>0.57294239765900845</v>
          </cell>
        </row>
        <row r="1160">
          <cell r="A1160" t="str">
            <v>O</v>
          </cell>
          <cell r="B1160" t="str">
            <v>Year 2</v>
          </cell>
          <cell r="D1160">
            <v>780209000</v>
          </cell>
          <cell r="E1160">
            <v>38851000</v>
          </cell>
          <cell r="F1160">
            <v>56881000</v>
          </cell>
          <cell r="G1160" t="str">
            <v xml:space="preserve"> $-   </v>
          </cell>
          <cell r="H1160">
            <v>306769000</v>
          </cell>
          <cell r="M1160">
            <v>0.95020436831669464</v>
          </cell>
          <cell r="N1160">
            <v>0.48411130863653201</v>
          </cell>
        </row>
        <row r="1161">
          <cell r="A1161" t="str">
            <v>O</v>
          </cell>
          <cell r="B1161" t="str">
            <v>Year 3</v>
          </cell>
          <cell r="D1161">
            <v>933505000</v>
          </cell>
          <cell r="E1161">
            <v>53871000</v>
          </cell>
          <cell r="F1161">
            <v>51085000</v>
          </cell>
          <cell r="G1161" t="str">
            <v xml:space="preserve"> $-   </v>
          </cell>
          <cell r="H1161">
            <v>374661000</v>
          </cell>
          <cell r="M1161">
            <v>0.94229168563639187</v>
          </cell>
          <cell r="N1161">
            <v>0.48621914183641224</v>
          </cell>
        </row>
        <row r="1162">
          <cell r="A1162" t="str">
            <v>O</v>
          </cell>
          <cell r="B1162" t="str">
            <v>Year 4</v>
          </cell>
          <cell r="D1162">
            <v>1023285000</v>
          </cell>
          <cell r="E1162">
            <v>55352000</v>
          </cell>
          <cell r="F1162">
            <v>49298000</v>
          </cell>
          <cell r="G1162" t="str">
            <v xml:space="preserve"> $-   </v>
          </cell>
          <cell r="H1162">
            <v>409215000</v>
          </cell>
          <cell r="M1162">
            <v>0.94590754286440237</v>
          </cell>
          <cell r="N1162">
            <v>0.4978280733129089</v>
          </cell>
        </row>
        <row r="1163">
          <cell r="A1163" t="str">
            <v>OKE</v>
          </cell>
          <cell r="B1163" t="str">
            <v>Year 1</v>
          </cell>
          <cell r="D1163">
            <v>10184121000</v>
          </cell>
          <cell r="E1163">
            <v>8540319000</v>
          </cell>
          <cell r="F1163">
            <v>491725000</v>
          </cell>
          <cell r="G1163" t="str">
            <v xml:space="preserve"> $-   </v>
          </cell>
          <cell r="H1163">
            <v>205334000</v>
          </cell>
          <cell r="M1163">
            <v>0.16140833362054519</v>
          </cell>
          <cell r="N1163">
            <v>9.2962662167898433E-2</v>
          </cell>
        </row>
        <row r="1164">
          <cell r="A1164" t="str">
            <v>OKE</v>
          </cell>
          <cell r="B1164" t="str">
            <v>Year 2</v>
          </cell>
          <cell r="D1164">
            <v>11871879000</v>
          </cell>
          <cell r="E1164">
            <v>10222213000</v>
          </cell>
          <cell r="F1164">
            <v>541586000</v>
          </cell>
          <cell r="G1164" t="str">
            <v xml:space="preserve"> $-   </v>
          </cell>
          <cell r="H1164">
            <v>239343000</v>
          </cell>
          <cell r="M1164">
            <v>0.13895576260506026</v>
          </cell>
          <cell r="N1164">
            <v>7.3176032201810681E-2</v>
          </cell>
        </row>
        <row r="1165">
          <cell r="A1165" t="str">
            <v>OKE</v>
          </cell>
          <cell r="B1165" t="str">
            <v>Year 3</v>
          </cell>
          <cell r="D1165">
            <v>12195091000</v>
          </cell>
          <cell r="E1165">
            <v>10088548000</v>
          </cell>
          <cell r="F1165">
            <v>674887000</v>
          </cell>
          <cell r="G1165" t="str">
            <v xml:space="preserve"> $-   </v>
          </cell>
          <cell r="H1165">
            <v>294684000</v>
          </cell>
          <cell r="M1165">
            <v>0.17273696440641562</v>
          </cell>
          <cell r="N1165">
            <v>9.3231940622665294E-2</v>
          </cell>
        </row>
        <row r="1166">
          <cell r="A1166" t="str">
            <v>OKE</v>
          </cell>
          <cell r="B1166" t="str">
            <v>Year 4</v>
          </cell>
          <cell r="D1166">
            <v>7763206000</v>
          </cell>
          <cell r="E1166">
            <v>5641052000</v>
          </cell>
          <cell r="F1166">
            <v>693331000</v>
          </cell>
          <cell r="G1166" t="str">
            <v xml:space="preserve"> $-   </v>
          </cell>
          <cell r="H1166">
            <v>354620000</v>
          </cell>
          <cell r="M1166">
            <v>0.27336051626093649</v>
          </cell>
          <cell r="N1166">
            <v>0.13837105443292372</v>
          </cell>
        </row>
        <row r="1167">
          <cell r="A1167" t="str">
            <v>OMC</v>
          </cell>
          <cell r="B1167" t="str">
            <v>Year 1</v>
          </cell>
          <cell r="D1167">
            <v>15317800000</v>
          </cell>
          <cell r="E1167">
            <v>12602100000</v>
          </cell>
          <cell r="F1167">
            <v>477200000</v>
          </cell>
          <cell r="G1167" t="str">
            <v xml:space="preserve"> $-   </v>
          </cell>
          <cell r="H1167">
            <v>294400000</v>
          </cell>
          <cell r="M1167">
            <v>0.17729047252216379</v>
          </cell>
          <cell r="N1167">
            <v>0.12691770358667695</v>
          </cell>
        </row>
        <row r="1168">
          <cell r="A1168" t="str">
            <v>OMC</v>
          </cell>
          <cell r="B1168" t="str">
            <v>Year 2</v>
          </cell>
          <cell r="D1168">
            <v>15134400000</v>
          </cell>
          <cell r="E1168">
            <v>12491400000</v>
          </cell>
          <cell r="F1168">
            <v>431800000</v>
          </cell>
          <cell r="G1168" t="str">
            <v xml:space="preserve"> $-   </v>
          </cell>
          <cell r="H1168">
            <v>291100000</v>
          </cell>
          <cell r="M1168">
            <v>0.17463526799873141</v>
          </cell>
          <cell r="N1168">
            <v>0.12686991225288086</v>
          </cell>
        </row>
        <row r="1169">
          <cell r="A1169" t="str">
            <v>OMC</v>
          </cell>
          <cell r="B1169" t="str">
            <v>Year 3</v>
          </cell>
          <cell r="D1169">
            <v>15416900000</v>
          </cell>
          <cell r="E1169">
            <v>12671200000</v>
          </cell>
          <cell r="F1169">
            <v>443900000</v>
          </cell>
          <cell r="G1169" t="str">
            <v xml:space="preserve"> $-   </v>
          </cell>
          <cell r="H1169">
            <v>292900000</v>
          </cell>
          <cell r="M1169">
            <v>0.17809676394087004</v>
          </cell>
          <cell r="N1169">
            <v>0.1303050548424132</v>
          </cell>
        </row>
        <row r="1170">
          <cell r="A1170" t="str">
            <v>ORLY</v>
          </cell>
          <cell r="B1170" t="str">
            <v>Year 1</v>
          </cell>
          <cell r="D1170">
            <v>6182184000</v>
          </cell>
          <cell r="E1170">
            <v>3084766000</v>
          </cell>
          <cell r="F1170">
            <v>2120025000</v>
          </cell>
          <cell r="G1170" t="str">
            <v xml:space="preserve"> $-   </v>
          </cell>
          <cell r="H1170" t="str">
            <v xml:space="preserve"> $-   </v>
          </cell>
          <cell r="M1170">
            <v>0.50102326297632027</v>
          </cell>
          <cell r="N1170">
            <v>0.15809833547497129</v>
          </cell>
        </row>
        <row r="1171">
          <cell r="A1171" t="str">
            <v>ORLY</v>
          </cell>
          <cell r="B1171" t="str">
            <v>Year 2</v>
          </cell>
          <cell r="D1171">
            <v>6649237000</v>
          </cell>
          <cell r="E1171">
            <v>3280236000</v>
          </cell>
          <cell r="F1171">
            <v>2265516000</v>
          </cell>
          <cell r="G1171" t="str">
            <v xml:space="preserve"> $-   </v>
          </cell>
          <cell r="H1171" t="str">
            <v xml:space="preserve"> $-   </v>
          </cell>
          <cell r="M1171">
            <v>0.50667482599883262</v>
          </cell>
          <cell r="N1171">
            <v>0.16595663532522603</v>
          </cell>
        </row>
        <row r="1172">
          <cell r="A1172" t="str">
            <v>ORLY</v>
          </cell>
          <cell r="B1172" t="str">
            <v>Year 3</v>
          </cell>
          <cell r="D1172">
            <v>7216081000</v>
          </cell>
          <cell r="E1172">
            <v>3507180000</v>
          </cell>
          <cell r="F1172">
            <v>2438527000</v>
          </cell>
          <cell r="G1172" t="str">
            <v xml:space="preserve"> $-   </v>
          </cell>
          <cell r="H1172" t="str">
            <v xml:space="preserve"> $-   </v>
          </cell>
          <cell r="M1172">
            <v>0.51397718512306056</v>
          </cell>
          <cell r="N1172">
            <v>0.17604763582892155</v>
          </cell>
        </row>
        <row r="1173">
          <cell r="A1173" t="str">
            <v>ORLY</v>
          </cell>
          <cell r="B1173" t="str">
            <v>Year 4</v>
          </cell>
          <cell r="D1173">
            <v>7966674000</v>
          </cell>
          <cell r="E1173">
            <v>3804031000</v>
          </cell>
          <cell r="F1173">
            <v>2648622000</v>
          </cell>
          <cell r="G1173" t="str">
            <v xml:space="preserve"> $-   </v>
          </cell>
          <cell r="H1173" t="str">
            <v xml:space="preserve"> $-   </v>
          </cell>
          <cell r="M1173">
            <v>0.52250700857095445</v>
          </cell>
          <cell r="N1173">
            <v>0.19004430205127007</v>
          </cell>
        </row>
        <row r="1174">
          <cell r="A1174" t="str">
            <v>OXY</v>
          </cell>
          <cell r="B1174" t="str">
            <v>Year 1</v>
          </cell>
          <cell r="D1174">
            <v>20100000000</v>
          </cell>
          <cell r="E1174">
            <v>6530000000</v>
          </cell>
          <cell r="F1174">
            <v>1879000000</v>
          </cell>
          <cell r="G1174" t="str">
            <v xml:space="preserve"> $-   </v>
          </cell>
          <cell r="H1174">
            <v>3585000000</v>
          </cell>
          <cell r="M1174">
            <v>0.67512437810945269</v>
          </cell>
          <cell r="N1174">
            <v>0.40328358208955223</v>
          </cell>
        </row>
        <row r="1175">
          <cell r="A1175" t="str">
            <v>OXY</v>
          </cell>
          <cell r="B1175" t="str">
            <v>Year 2</v>
          </cell>
          <cell r="D1175">
            <v>20170000000</v>
          </cell>
          <cell r="E1175">
            <v>6497000000</v>
          </cell>
          <cell r="F1175">
            <v>2108000000</v>
          </cell>
          <cell r="G1175" t="str">
            <v xml:space="preserve"> $-   </v>
          </cell>
          <cell r="H1175">
            <v>4203000000</v>
          </cell>
          <cell r="M1175">
            <v>0.67788795240456123</v>
          </cell>
          <cell r="N1175">
            <v>0.36499752107089739</v>
          </cell>
        </row>
        <row r="1176">
          <cell r="A1176" t="str">
            <v>OXY</v>
          </cell>
          <cell r="B1176" t="str">
            <v>Year 3</v>
          </cell>
          <cell r="D1176">
            <v>19312000000</v>
          </cell>
          <cell r="E1176">
            <v>6803000000</v>
          </cell>
          <cell r="F1176">
            <v>2053000000</v>
          </cell>
          <cell r="G1176" t="str">
            <v xml:space="preserve"> $-   </v>
          </cell>
          <cell r="H1176">
            <v>4261000000</v>
          </cell>
          <cell r="M1176">
            <v>0.64773198011598998</v>
          </cell>
          <cell r="N1176">
            <v>0.32078500414250205</v>
          </cell>
        </row>
        <row r="1177">
          <cell r="A1177" t="str">
            <v>OXY</v>
          </cell>
          <cell r="B1177" t="str">
            <v>Year 4</v>
          </cell>
          <cell r="D1177">
            <v>12480000000</v>
          </cell>
          <cell r="E1177">
            <v>5804000000</v>
          </cell>
          <cell r="F1177">
            <v>1613000000</v>
          </cell>
          <cell r="G1177" t="str">
            <v xml:space="preserve"> $-   </v>
          </cell>
          <cell r="H1177">
            <v>4544000000</v>
          </cell>
          <cell r="M1177">
            <v>0.53493589743589742</v>
          </cell>
          <cell r="N1177">
            <v>4.158653846153846E-2</v>
          </cell>
        </row>
        <row r="1178">
          <cell r="A1178" t="str">
            <v>PBCT</v>
          </cell>
          <cell r="B1178" t="str">
            <v>Year 1</v>
          </cell>
          <cell r="D1178">
            <v>1355300000</v>
          </cell>
          <cell r="E1178">
            <v>90800000</v>
          </cell>
          <cell r="F1178">
            <v>803800000</v>
          </cell>
          <cell r="G1178" t="str">
            <v xml:space="preserve"> $-   </v>
          </cell>
          <cell r="H1178">
            <v>76000000</v>
          </cell>
          <cell r="M1178">
            <v>0.93300376300450083</v>
          </cell>
          <cell r="N1178">
            <v>0.28384859440714233</v>
          </cell>
        </row>
        <row r="1179">
          <cell r="A1179" t="str">
            <v>PBCT</v>
          </cell>
          <cell r="B1179" t="str">
            <v>Year 2</v>
          </cell>
          <cell r="D1179">
            <v>1346100000</v>
          </cell>
          <cell r="E1179">
            <v>81100000</v>
          </cell>
          <cell r="F1179">
            <v>812800000</v>
          </cell>
          <cell r="G1179" t="str">
            <v xml:space="preserve"> $-   </v>
          </cell>
          <cell r="H1179">
            <v>69900000</v>
          </cell>
          <cell r="M1179">
            <v>0.93975187578931729</v>
          </cell>
          <cell r="N1179">
            <v>0.28400564594012334</v>
          </cell>
        </row>
        <row r="1180">
          <cell r="A1180" t="str">
            <v>PBCT</v>
          </cell>
          <cell r="B1180" t="str">
            <v>Year 3</v>
          </cell>
          <cell r="D1180">
            <v>1381400000</v>
          </cell>
          <cell r="E1180">
            <v>80900000</v>
          </cell>
          <cell r="F1180">
            <v>816700000</v>
          </cell>
          <cell r="G1180" t="str">
            <v xml:space="preserve"> $-   </v>
          </cell>
          <cell r="H1180">
            <v>65400000</v>
          </cell>
          <cell r="M1180">
            <v>0.94143622412045747</v>
          </cell>
          <cell r="N1180">
            <v>0.30288113508035325</v>
          </cell>
        </row>
        <row r="1181">
          <cell r="A1181" t="str">
            <v>PBCT</v>
          </cell>
          <cell r="B1181" t="str">
            <v>Year 4</v>
          </cell>
          <cell r="D1181">
            <v>1421300000</v>
          </cell>
          <cell r="E1181">
            <v>95500000</v>
          </cell>
          <cell r="F1181">
            <v>836700000</v>
          </cell>
          <cell r="G1181" t="str">
            <v xml:space="preserve"> $-   </v>
          </cell>
          <cell r="H1181">
            <v>57300000</v>
          </cell>
          <cell r="M1181">
            <v>0.93280799268275527</v>
          </cell>
          <cell r="N1181">
            <v>0.30380637444592978</v>
          </cell>
        </row>
        <row r="1182">
          <cell r="A1182" t="str">
            <v>PBI</v>
          </cell>
          <cell r="B1182" t="str">
            <v>Year 1</v>
          </cell>
          <cell r="D1182">
            <v>3823713000</v>
          </cell>
          <cell r="E1182">
            <v>1582398000</v>
          </cell>
          <cell r="F1182">
            <v>1489735000</v>
          </cell>
          <cell r="G1182">
            <v>114250000</v>
          </cell>
          <cell r="H1182" t="str">
            <v xml:space="preserve"> $-   </v>
          </cell>
          <cell r="M1182">
            <v>0.58616193213245871</v>
          </cell>
          <cell r="N1182">
            <v>0.16667830456940674</v>
          </cell>
        </row>
        <row r="1183">
          <cell r="A1183" t="str">
            <v>PBI</v>
          </cell>
          <cell r="B1183" t="str">
            <v>Year 2</v>
          </cell>
          <cell r="D1183">
            <v>3791335000</v>
          </cell>
          <cell r="E1183">
            <v>1650622000</v>
          </cell>
          <cell r="F1183">
            <v>1420096000</v>
          </cell>
          <cell r="G1183">
            <v>110412000</v>
          </cell>
          <cell r="H1183" t="str">
            <v xml:space="preserve"> $-   </v>
          </cell>
          <cell r="M1183">
            <v>0.56463303823059685</v>
          </cell>
          <cell r="N1183">
            <v>0.16094726527727041</v>
          </cell>
        </row>
        <row r="1184">
          <cell r="A1184" t="str">
            <v>PBI</v>
          </cell>
          <cell r="B1184" t="str">
            <v>Year 3</v>
          </cell>
          <cell r="D1184">
            <v>3821504000</v>
          </cell>
          <cell r="E1184">
            <v>1680791000</v>
          </cell>
          <cell r="F1184">
            <v>1378400000</v>
          </cell>
          <cell r="G1184">
            <v>109931000</v>
          </cell>
          <cell r="H1184" t="str">
            <v xml:space="preserve"> $-   </v>
          </cell>
          <cell r="M1184">
            <v>0.56017552251678926</v>
          </cell>
          <cell r="N1184">
            <v>0.17071341545108942</v>
          </cell>
        </row>
        <row r="1185">
          <cell r="A1185" t="str">
            <v>PBI</v>
          </cell>
          <cell r="B1185" t="str">
            <v>Year 4</v>
          </cell>
          <cell r="D1185">
            <v>3578060000</v>
          </cell>
          <cell r="E1185">
            <v>1558591000</v>
          </cell>
          <cell r="F1185">
            <v>1279961000</v>
          </cell>
          <cell r="G1185">
            <v>110156000</v>
          </cell>
          <cell r="H1185" t="str">
            <v xml:space="preserve"> $-   </v>
          </cell>
          <cell r="M1185">
            <v>0.56440333588592706</v>
          </cell>
          <cell r="N1185">
            <v>0.17589196380161318</v>
          </cell>
        </row>
        <row r="1186">
          <cell r="A1186" t="str">
            <v>PCAR</v>
          </cell>
          <cell r="B1186" t="str">
            <v>Year 1</v>
          </cell>
          <cell r="D1186">
            <v>16596800000</v>
          </cell>
          <cell r="E1186">
            <v>13908300000</v>
          </cell>
          <cell r="F1186">
            <v>571600000</v>
          </cell>
          <cell r="G1186">
            <v>279300000</v>
          </cell>
          <cell r="H1186">
            <v>517400000</v>
          </cell>
          <cell r="M1186">
            <v>0.16198905813168807</v>
          </cell>
          <cell r="N1186">
            <v>7.9545454545454544E-2</v>
          </cell>
        </row>
        <row r="1187">
          <cell r="A1187" t="str">
            <v>PCAR</v>
          </cell>
          <cell r="B1187" t="str">
            <v>Year 2</v>
          </cell>
          <cell r="D1187">
            <v>16661000000</v>
          </cell>
          <cell r="E1187">
            <v>13900700000</v>
          </cell>
          <cell r="F1187">
            <v>559500000</v>
          </cell>
          <cell r="G1187">
            <v>251400000</v>
          </cell>
          <cell r="H1187">
            <v>571700000</v>
          </cell>
          <cell r="M1187">
            <v>0.16567432927195247</v>
          </cell>
          <cell r="N1187">
            <v>8.2690114638977255E-2</v>
          </cell>
        </row>
        <row r="1188">
          <cell r="A1188" t="str">
            <v>PCAR</v>
          </cell>
          <cell r="B1188" t="str">
            <v>Year 3</v>
          </cell>
          <cell r="D1188">
            <v>18534400000</v>
          </cell>
          <cell r="E1188">
            <v>15481600000</v>
          </cell>
          <cell r="F1188">
            <v>561400000</v>
          </cell>
          <cell r="G1188">
            <v>215600000</v>
          </cell>
          <cell r="H1188">
            <v>588500000</v>
          </cell>
          <cell r="M1188">
            <v>0.16470994475138123</v>
          </cell>
          <cell r="N1188">
            <v>9.1036127417127077E-2</v>
          </cell>
        </row>
        <row r="1189">
          <cell r="A1189" t="str">
            <v>PCAR</v>
          </cell>
          <cell r="B1189" t="str">
            <v>Year 4</v>
          </cell>
          <cell r="D1189">
            <v>18671300000</v>
          </cell>
          <cell r="E1189">
            <v>15292100000</v>
          </cell>
          <cell r="F1189">
            <v>541500000</v>
          </cell>
          <cell r="G1189">
            <v>239800000</v>
          </cell>
          <cell r="H1189">
            <v>583700000</v>
          </cell>
          <cell r="M1189">
            <v>0.18098364870148298</v>
          </cell>
          <cell r="N1189">
            <v>0.10787679486698837</v>
          </cell>
        </row>
        <row r="1190">
          <cell r="A1190" t="str">
            <v>PCG</v>
          </cell>
          <cell r="B1190" t="str">
            <v>Year 1</v>
          </cell>
          <cell r="D1190">
            <v>15598000000</v>
          </cell>
          <cell r="E1190">
            <v>11759000000</v>
          </cell>
          <cell r="F1190" t="str">
            <v xml:space="preserve"> $-   </v>
          </cell>
          <cell r="G1190" t="str">
            <v xml:space="preserve"> $-   </v>
          </cell>
          <cell r="H1190">
            <v>2077000000</v>
          </cell>
          <cell r="M1190">
            <v>0.24612129760225665</v>
          </cell>
          <cell r="N1190">
            <v>0.11296320041030901</v>
          </cell>
        </row>
        <row r="1191">
          <cell r="A1191" t="str">
            <v>PCG</v>
          </cell>
          <cell r="B1191" t="str">
            <v>Year 2</v>
          </cell>
          <cell r="D1191">
            <v>17090000000</v>
          </cell>
          <cell r="E1191">
            <v>12207000000</v>
          </cell>
          <cell r="F1191" t="str">
            <v xml:space="preserve"> $-   </v>
          </cell>
          <cell r="G1191" t="str">
            <v xml:space="preserve"> $-   </v>
          </cell>
          <cell r="H1191">
            <v>2433000000</v>
          </cell>
          <cell r="M1191">
            <v>0.28572264482153309</v>
          </cell>
          <cell r="N1191">
            <v>0.14335868929198362</v>
          </cell>
        </row>
        <row r="1192">
          <cell r="A1192" t="str">
            <v>PCG</v>
          </cell>
          <cell r="B1192" t="str">
            <v>Year 3</v>
          </cell>
          <cell r="D1192">
            <v>16833000000</v>
          </cell>
          <cell r="E1192">
            <v>12713000000</v>
          </cell>
          <cell r="F1192" t="str">
            <v xml:space="preserve"> $-   </v>
          </cell>
          <cell r="G1192" t="str">
            <v xml:space="preserve"> $-   </v>
          </cell>
          <cell r="H1192">
            <v>2612000000</v>
          </cell>
          <cell r="M1192">
            <v>0.24475732192716693</v>
          </cell>
          <cell r="N1192">
            <v>8.958593239470089E-2</v>
          </cell>
        </row>
        <row r="1193">
          <cell r="A1193" t="str">
            <v>PCG</v>
          </cell>
          <cell r="B1193" t="str">
            <v>Year 4</v>
          </cell>
          <cell r="D1193">
            <v>17666000000</v>
          </cell>
          <cell r="E1193">
            <v>12734000000</v>
          </cell>
          <cell r="F1193" t="str">
            <v xml:space="preserve"> $-   </v>
          </cell>
          <cell r="G1193" t="str">
            <v xml:space="preserve"> $-   </v>
          </cell>
          <cell r="H1193">
            <v>2755000000</v>
          </cell>
          <cell r="M1193">
            <v>0.27918034642816714</v>
          </cell>
          <cell r="N1193">
            <v>0.12323106532321974</v>
          </cell>
        </row>
        <row r="1194">
          <cell r="A1194" t="str">
            <v>PCLN</v>
          </cell>
          <cell r="B1194" t="str">
            <v>Year 1</v>
          </cell>
          <cell r="D1194">
            <v>5260956000</v>
          </cell>
          <cell r="E1194">
            <v>1177275000</v>
          </cell>
          <cell r="F1194">
            <v>2188747000</v>
          </cell>
          <cell r="G1194" t="str">
            <v xml:space="preserve"> $-   </v>
          </cell>
          <cell r="H1194">
            <v>65141000</v>
          </cell>
          <cell r="M1194">
            <v>0.77622413112749844</v>
          </cell>
          <cell r="N1194">
            <v>0.3478061781927087</v>
          </cell>
        </row>
        <row r="1195">
          <cell r="A1195" t="str">
            <v>PCLN</v>
          </cell>
          <cell r="B1195" t="str">
            <v>Year 2</v>
          </cell>
          <cell r="D1195">
            <v>6793306000</v>
          </cell>
          <cell r="E1195">
            <v>1077420000</v>
          </cell>
          <cell r="F1195">
            <v>3185497000</v>
          </cell>
          <cell r="G1195" t="str">
            <v xml:space="preserve"> $-   </v>
          </cell>
          <cell r="H1195">
            <v>117975000</v>
          </cell>
          <cell r="M1195">
            <v>0.84139975440529247</v>
          </cell>
          <cell r="N1195">
            <v>0.35511634541414738</v>
          </cell>
        </row>
        <row r="1196">
          <cell r="A1196" t="str">
            <v>PCLN</v>
          </cell>
          <cell r="B1196" t="str">
            <v>Year 3</v>
          </cell>
          <cell r="D1196">
            <v>8441971000</v>
          </cell>
          <cell r="E1196">
            <v>857841000</v>
          </cell>
          <cell r="F1196">
            <v>4302998000</v>
          </cell>
          <cell r="G1196" t="str">
            <v xml:space="preserve"> $-   </v>
          </cell>
          <cell r="H1196">
            <v>207820000</v>
          </cell>
          <cell r="M1196">
            <v>0.89838380160273001</v>
          </cell>
          <cell r="N1196">
            <v>0.36405147565657359</v>
          </cell>
        </row>
        <row r="1197">
          <cell r="A1197" t="str">
            <v>PCLN</v>
          </cell>
          <cell r="B1197" t="str">
            <v>Year 4</v>
          </cell>
          <cell r="D1197">
            <v>9223987000</v>
          </cell>
          <cell r="E1197">
            <v>632180000</v>
          </cell>
          <cell r="F1197">
            <v>5060406000</v>
          </cell>
          <cell r="G1197" t="str">
            <v xml:space="preserve"> $-   </v>
          </cell>
          <cell r="H1197">
            <v>272494000</v>
          </cell>
          <cell r="M1197">
            <v>0.93146347669397189</v>
          </cell>
          <cell r="N1197">
            <v>0.3533078483306622</v>
          </cell>
        </row>
        <row r="1198">
          <cell r="A1198" t="str">
            <v>PDCO</v>
          </cell>
          <cell r="B1198" t="str">
            <v>Year 1</v>
          </cell>
          <cell r="D1198">
            <v>3637212000</v>
          </cell>
          <cell r="E1198">
            <v>2446443000</v>
          </cell>
          <cell r="F1198" t="str">
            <v xml:space="preserve"> $-   </v>
          </cell>
          <cell r="G1198" t="str">
            <v xml:space="preserve"> $-   </v>
          </cell>
          <cell r="H1198" t="str">
            <v xml:space="preserve"> $-   </v>
          </cell>
          <cell r="M1198">
            <v>0.32738509605708987</v>
          </cell>
          <cell r="N1198">
            <v>0.32738509605708987</v>
          </cell>
        </row>
        <row r="1199">
          <cell r="A1199" t="str">
            <v>PDCO</v>
          </cell>
          <cell r="B1199" t="str">
            <v>Year 2</v>
          </cell>
          <cell r="D1199">
            <v>3585141000</v>
          </cell>
          <cell r="E1199">
            <v>2566444000</v>
          </cell>
          <cell r="F1199" t="str">
            <v xml:space="preserve"> $-   </v>
          </cell>
          <cell r="G1199" t="str">
            <v xml:space="preserve"> $-   </v>
          </cell>
          <cell r="H1199" t="str">
            <v xml:space="preserve"> $-   </v>
          </cell>
          <cell r="M1199">
            <v>0.2841441940498296</v>
          </cell>
          <cell r="N1199">
            <v>0.28414419404982955</v>
          </cell>
        </row>
        <row r="1200">
          <cell r="A1200" t="str">
            <v>PDCO</v>
          </cell>
          <cell r="B1200" t="str">
            <v>Year 3</v>
          </cell>
          <cell r="D1200">
            <v>3910865000</v>
          </cell>
          <cell r="E1200">
            <v>2850316000</v>
          </cell>
          <cell r="F1200" t="str">
            <v xml:space="preserve"> $-   </v>
          </cell>
          <cell r="G1200" t="str">
            <v xml:space="preserve"> $-   </v>
          </cell>
          <cell r="H1200" t="str">
            <v xml:space="preserve"> $-   </v>
          </cell>
          <cell r="M1200">
            <v>0.27118016091069364</v>
          </cell>
          <cell r="N1200">
            <v>0.27118016091069369</v>
          </cell>
        </row>
        <row r="1201">
          <cell r="A1201" t="str">
            <v>PDCO</v>
          </cell>
          <cell r="B1201" t="str">
            <v>Year 4</v>
          </cell>
          <cell r="D1201">
            <v>5386703000</v>
          </cell>
          <cell r="E1201">
            <v>4063955000</v>
          </cell>
          <cell r="F1201" t="str">
            <v xml:space="preserve"> $-   </v>
          </cell>
          <cell r="G1201" t="str">
            <v xml:space="preserve"> $-   </v>
          </cell>
          <cell r="H1201" t="str">
            <v xml:space="preserve"> $-   </v>
          </cell>
          <cell r="M1201">
            <v>0.24555799716449933</v>
          </cell>
          <cell r="N1201">
            <v>0.24555799716449933</v>
          </cell>
        </row>
        <row r="1202">
          <cell r="A1202" t="str">
            <v>PEG</v>
          </cell>
          <cell r="B1202" t="str">
            <v>Year 1</v>
          </cell>
          <cell r="D1202">
            <v>9781000000</v>
          </cell>
          <cell r="E1202">
            <v>6351000000</v>
          </cell>
          <cell r="F1202">
            <v>98000000</v>
          </cell>
          <cell r="G1202" t="str">
            <v xml:space="preserve"> $-   </v>
          </cell>
          <cell r="H1202">
            <v>1054000000</v>
          </cell>
          <cell r="M1202">
            <v>0.35067988958184237</v>
          </cell>
          <cell r="N1202">
            <v>0.2329005214190778</v>
          </cell>
        </row>
        <row r="1203">
          <cell r="A1203" t="str">
            <v>PEG</v>
          </cell>
          <cell r="B1203" t="str">
            <v>Year 2</v>
          </cell>
          <cell r="D1203">
            <v>9968000000</v>
          </cell>
          <cell r="E1203">
            <v>6423000000</v>
          </cell>
          <cell r="F1203">
            <v>68000000</v>
          </cell>
          <cell r="G1203" t="str">
            <v xml:space="preserve"> $-   </v>
          </cell>
          <cell r="H1203">
            <v>1178000000</v>
          </cell>
          <cell r="M1203">
            <v>0.35563804173354741</v>
          </cell>
          <cell r="N1203">
            <v>0.23063804173354735</v>
          </cell>
        </row>
        <row r="1204">
          <cell r="A1204" t="str">
            <v>PEG</v>
          </cell>
          <cell r="B1204" t="str">
            <v>Year 3</v>
          </cell>
          <cell r="D1204">
            <v>10886000000</v>
          </cell>
          <cell r="E1204">
            <v>7036000000</v>
          </cell>
          <cell r="F1204" t="str">
            <v xml:space="preserve"> $-   </v>
          </cell>
          <cell r="G1204" t="str">
            <v xml:space="preserve"> $-   </v>
          </cell>
          <cell r="H1204">
            <v>1227000000</v>
          </cell>
          <cell r="M1204">
            <v>0.35366525812970784</v>
          </cell>
          <cell r="N1204">
            <v>0.24095168105823994</v>
          </cell>
        </row>
        <row r="1205">
          <cell r="A1205" t="str">
            <v>PEG</v>
          </cell>
          <cell r="B1205" t="str">
            <v>Year 4</v>
          </cell>
          <cell r="D1205">
            <v>10415000000</v>
          </cell>
          <cell r="E1205">
            <v>6239000000</v>
          </cell>
          <cell r="F1205" t="str">
            <v xml:space="preserve"> $-   </v>
          </cell>
          <cell r="G1205" t="str">
            <v xml:space="preserve"> $-   </v>
          </cell>
          <cell r="H1205">
            <v>1214000000</v>
          </cell>
          <cell r="M1205">
            <v>0.40096015362457993</v>
          </cell>
          <cell r="N1205">
            <v>0.28439750360057608</v>
          </cell>
        </row>
        <row r="1206">
          <cell r="A1206" t="str">
            <v>PEP</v>
          </cell>
          <cell r="B1206" t="str">
            <v>Year 1</v>
          </cell>
          <cell r="D1206">
            <v>66415000000</v>
          </cell>
          <cell r="E1206">
            <v>31243000000</v>
          </cell>
          <cell r="F1206">
            <v>25357000000</v>
          </cell>
          <cell r="G1206" t="str">
            <v xml:space="preserve"> $-   </v>
          </cell>
          <cell r="H1206">
            <v>110000000</v>
          </cell>
          <cell r="M1206">
            <v>0.52957916133403593</v>
          </cell>
          <cell r="N1206">
            <v>0.14612662802077844</v>
          </cell>
        </row>
        <row r="1207">
          <cell r="A1207" t="str">
            <v>PEP</v>
          </cell>
          <cell r="B1207" t="str">
            <v>Year 2</v>
          </cell>
          <cell r="D1207">
            <v>66683000000</v>
          </cell>
          <cell r="E1207">
            <v>31238000000</v>
          </cell>
          <cell r="F1207">
            <v>25772000000</v>
          </cell>
          <cell r="G1207" t="str">
            <v xml:space="preserve"> $-   </v>
          </cell>
          <cell r="H1207">
            <v>92000000</v>
          </cell>
          <cell r="M1207">
            <v>0.5315447715309749</v>
          </cell>
          <cell r="N1207">
            <v>0.14367979844937989</v>
          </cell>
        </row>
        <row r="1208">
          <cell r="A1208" t="str">
            <v>PEP</v>
          </cell>
          <cell r="B1208" t="str">
            <v>Year 3</v>
          </cell>
          <cell r="D1208">
            <v>63056000000</v>
          </cell>
          <cell r="E1208">
            <v>28731000000</v>
          </cell>
          <cell r="F1208">
            <v>24538000000</v>
          </cell>
          <cell r="G1208" t="str">
            <v xml:space="preserve"> $-   </v>
          </cell>
          <cell r="H1208">
            <v>75000000</v>
          </cell>
          <cell r="M1208">
            <v>0.54435739659984783</v>
          </cell>
          <cell r="N1208">
            <v>0.15402182187262117</v>
          </cell>
        </row>
        <row r="1209">
          <cell r="A1209" t="str">
            <v>PEP</v>
          </cell>
          <cell r="B1209" t="str">
            <v>Year 4</v>
          </cell>
          <cell r="D1209">
            <v>62799000000</v>
          </cell>
          <cell r="E1209">
            <v>28209000000</v>
          </cell>
          <cell r="F1209">
            <v>24735000000</v>
          </cell>
          <cell r="G1209" t="str">
            <v xml:space="preserve"> $-   </v>
          </cell>
          <cell r="H1209">
            <v>70000000</v>
          </cell>
          <cell r="M1209">
            <v>0.55080494912339373</v>
          </cell>
          <cell r="N1209">
            <v>0.1558145830347617</v>
          </cell>
        </row>
        <row r="1210">
          <cell r="A1210" t="str">
            <v>PFE</v>
          </cell>
          <cell r="B1210" t="str">
            <v>Year 1</v>
          </cell>
          <cell r="D1210">
            <v>54657000000</v>
          </cell>
          <cell r="E1210">
            <v>9821000000</v>
          </cell>
          <cell r="F1210">
            <v>15171000000</v>
          </cell>
          <cell r="G1210">
            <v>7482000000</v>
          </cell>
          <cell r="H1210">
            <v>5109000000</v>
          </cell>
          <cell r="M1210">
            <v>0.8203157875477981</v>
          </cell>
          <cell r="N1210">
            <v>0.31238450701648462</v>
          </cell>
        </row>
        <row r="1211">
          <cell r="A1211" t="str">
            <v>PFE</v>
          </cell>
          <cell r="B1211" t="str">
            <v>Year 2</v>
          </cell>
          <cell r="D1211">
            <v>51584000000</v>
          </cell>
          <cell r="E1211">
            <v>9586000000</v>
          </cell>
          <cell r="F1211">
            <v>14355000000</v>
          </cell>
          <cell r="G1211">
            <v>6678000000</v>
          </cell>
          <cell r="H1211">
            <v>4599000000</v>
          </cell>
          <cell r="M1211">
            <v>0.81416718362282881</v>
          </cell>
          <cell r="N1211">
            <v>0.31726892059553352</v>
          </cell>
        </row>
        <row r="1212">
          <cell r="A1212" t="str">
            <v>PFE</v>
          </cell>
          <cell r="B1212" t="str">
            <v>Year 3</v>
          </cell>
          <cell r="D1212">
            <v>49605000000</v>
          </cell>
          <cell r="E1212">
            <v>9577000000</v>
          </cell>
          <cell r="F1212">
            <v>14097000000</v>
          </cell>
          <cell r="G1212">
            <v>8393000000</v>
          </cell>
          <cell r="H1212">
            <v>4039000000</v>
          </cell>
          <cell r="M1212">
            <v>0.80693478479991931</v>
          </cell>
          <cell r="N1212">
            <v>0.27212982562241711</v>
          </cell>
        </row>
        <row r="1213">
          <cell r="A1213" t="str">
            <v>PFE</v>
          </cell>
          <cell r="B1213" t="str">
            <v>Year 4</v>
          </cell>
          <cell r="D1213">
            <v>48851000000</v>
          </cell>
          <cell r="E1213">
            <v>9648000000</v>
          </cell>
          <cell r="F1213">
            <v>14809000000</v>
          </cell>
          <cell r="G1213">
            <v>7690000000</v>
          </cell>
          <cell r="H1213">
            <v>3728000000</v>
          </cell>
          <cell r="M1213">
            <v>0.80250148410472666</v>
          </cell>
          <cell r="N1213">
            <v>0.2656240404495302</v>
          </cell>
        </row>
        <row r="1214">
          <cell r="A1214" t="str">
            <v>PFG</v>
          </cell>
          <cell r="B1214" t="str">
            <v>Year 1</v>
          </cell>
          <cell r="D1214">
            <v>9289500000</v>
          </cell>
          <cell r="E1214">
            <v>4683600000</v>
          </cell>
          <cell r="F1214">
            <v>189000000</v>
          </cell>
          <cell r="G1214" t="str">
            <v xml:space="preserve"> $-   </v>
          </cell>
          <cell r="H1214">
            <v>3292900000</v>
          </cell>
          <cell r="M1214">
            <v>0.49581785887292107</v>
          </cell>
          <cell r="N1214">
            <v>0.12099682437160235</v>
          </cell>
        </row>
        <row r="1215">
          <cell r="A1215" t="str">
            <v>PFG</v>
          </cell>
          <cell r="B1215" t="str">
            <v>Year 2</v>
          </cell>
          <cell r="D1215">
            <v>10477600000</v>
          </cell>
          <cell r="E1215">
            <v>5231000000</v>
          </cell>
          <cell r="F1215">
            <v>177400000</v>
          </cell>
          <cell r="G1215" t="str">
            <v xml:space="preserve"> $-   </v>
          </cell>
          <cell r="H1215">
            <v>3574300000</v>
          </cell>
          <cell r="M1215">
            <v>0.50074444529281514</v>
          </cell>
          <cell r="N1215">
            <v>0.14267580361914942</v>
          </cell>
        </row>
        <row r="1216">
          <cell r="A1216" t="str">
            <v>PFG</v>
          </cell>
          <cell r="B1216" t="str">
            <v>Year 3</v>
          </cell>
          <cell r="D1216">
            <v>11964400000</v>
          </cell>
          <cell r="E1216">
            <v>6697700000</v>
          </cell>
          <cell r="F1216">
            <v>163500000</v>
          </cell>
          <cell r="G1216" t="str">
            <v xml:space="preserve"> $-   </v>
          </cell>
          <cell r="H1216">
            <v>3672400000</v>
          </cell>
          <cell r="M1216">
            <v>0.44019758617231119</v>
          </cell>
          <cell r="N1216">
            <v>0.11958811139714487</v>
          </cell>
        </row>
        <row r="1217">
          <cell r="A1217" t="str">
            <v>PFG</v>
          </cell>
          <cell r="B1217" t="str">
            <v>Year 4</v>
          </cell>
          <cell r="D1217">
            <v>12394100000</v>
          </cell>
          <cell r="E1217">
            <v>6913200000</v>
          </cell>
          <cell r="F1217">
            <v>156600000</v>
          </cell>
          <cell r="G1217" t="str">
            <v xml:space="preserve"> $-   </v>
          </cell>
          <cell r="H1217">
            <v>3732600000</v>
          </cell>
          <cell r="M1217">
            <v>0.44221847491951816</v>
          </cell>
          <cell r="N1217">
            <v>0.12842400819744879</v>
          </cell>
        </row>
        <row r="1218">
          <cell r="A1218" t="str">
            <v>PG</v>
          </cell>
          <cell r="B1218" t="str">
            <v>Year 1</v>
          </cell>
          <cell r="D1218">
            <v>2104745000</v>
          </cell>
          <cell r="E1218">
            <v>155355000</v>
          </cell>
          <cell r="F1218">
            <v>346393000</v>
          </cell>
          <cell r="G1218">
            <v>859947000</v>
          </cell>
          <cell r="H1218" t="str">
            <v xml:space="preserve"> $-   </v>
          </cell>
          <cell r="M1218">
            <v>0.92618820807271185</v>
          </cell>
          <cell r="N1218">
            <v>0.35303564089711581</v>
          </cell>
        </row>
        <row r="1219">
          <cell r="A1219" t="str">
            <v>PG</v>
          </cell>
          <cell r="B1219" t="str">
            <v>Year 2</v>
          </cell>
          <cell r="D1219">
            <v>2819557000</v>
          </cell>
          <cell r="E1219">
            <v>205018000</v>
          </cell>
          <cell r="F1219">
            <v>519267000</v>
          </cell>
          <cell r="G1219">
            <v>1271353000</v>
          </cell>
          <cell r="H1219" t="str">
            <v xml:space="preserve"> $-   </v>
          </cell>
          <cell r="M1219">
            <v>0.92728715894021652</v>
          </cell>
          <cell r="N1219">
            <v>0.29221576297269392</v>
          </cell>
        </row>
        <row r="1220">
          <cell r="A1220" t="str">
            <v>PG</v>
          </cell>
          <cell r="B1220" t="str">
            <v>Year 3</v>
          </cell>
          <cell r="D1220">
            <v>4103728000</v>
          </cell>
          <cell r="E1220">
            <v>392709000</v>
          </cell>
          <cell r="F1220">
            <v>838526000</v>
          </cell>
          <cell r="G1220">
            <v>1620577000</v>
          </cell>
          <cell r="H1220" t="str">
            <v xml:space="preserve"> $-   </v>
          </cell>
          <cell r="M1220">
            <v>0.90430433011154732</v>
          </cell>
          <cell r="N1220">
            <v>0.30506797721486412</v>
          </cell>
        </row>
        <row r="1221">
          <cell r="A1221" t="str">
            <v>PG</v>
          </cell>
          <cell r="B1221" t="str">
            <v>Year 4</v>
          </cell>
          <cell r="D1221">
            <v>4860427000</v>
          </cell>
          <cell r="E1221">
            <v>299694000</v>
          </cell>
          <cell r="F1221">
            <v>1177697000</v>
          </cell>
          <cell r="G1221">
            <v>2052295000</v>
          </cell>
          <cell r="H1221" t="str">
            <v xml:space="preserve"> $-   </v>
          </cell>
          <cell r="M1221">
            <v>0.93833998535519614</v>
          </cell>
          <cell r="N1221">
            <v>0.27379096527938801</v>
          </cell>
        </row>
        <row r="1222">
          <cell r="A1222" t="str">
            <v>PGR</v>
          </cell>
          <cell r="B1222" t="str">
            <v>Year 1</v>
          </cell>
          <cell r="D1222">
            <v>17083900000</v>
          </cell>
          <cell r="E1222">
            <v>15590900000</v>
          </cell>
          <cell r="F1222">
            <v>15400000</v>
          </cell>
          <cell r="G1222" t="str">
            <v xml:space="preserve"> $-   </v>
          </cell>
          <cell r="H1222">
            <v>36100000</v>
          </cell>
          <cell r="M1222">
            <v>8.7392223087234155E-2</v>
          </cell>
          <cell r="N1222">
            <v>8.4377688935196302E-2</v>
          </cell>
        </row>
        <row r="1223">
          <cell r="A1223" t="str">
            <v>PGR</v>
          </cell>
          <cell r="B1223" t="str">
            <v>Year 2</v>
          </cell>
          <cell r="D1223">
            <v>18170900000</v>
          </cell>
          <cell r="E1223">
            <v>16275100000</v>
          </cell>
          <cell r="F1223">
            <v>18800000</v>
          </cell>
          <cell r="G1223" t="str">
            <v xml:space="preserve"> $-   </v>
          </cell>
          <cell r="H1223">
            <v>38800000</v>
          </cell>
          <cell r="M1223">
            <v>0.10433165115651954</v>
          </cell>
          <cell r="N1223">
            <v>0.10116174762945149</v>
          </cell>
        </row>
        <row r="1224">
          <cell r="A1224" t="str">
            <v>PGR</v>
          </cell>
          <cell r="B1224" t="str">
            <v>Year 3</v>
          </cell>
          <cell r="D1224">
            <v>19391400000</v>
          </cell>
          <cell r="E1224">
            <v>17297300000</v>
          </cell>
          <cell r="F1224">
            <v>18900000</v>
          </cell>
          <cell r="G1224" t="str">
            <v xml:space="preserve"> $-   </v>
          </cell>
          <cell r="H1224">
            <v>50900000</v>
          </cell>
          <cell r="M1224">
            <v>0.10799117134399783</v>
          </cell>
          <cell r="N1224">
            <v>0.10439163753003909</v>
          </cell>
        </row>
        <row r="1225">
          <cell r="A1225" t="str">
            <v>PGR</v>
          </cell>
          <cell r="B1225" t="str">
            <v>Year 4</v>
          </cell>
          <cell r="D1225">
            <v>20853800000</v>
          </cell>
          <cell r="E1225">
            <v>18705900000</v>
          </cell>
          <cell r="F1225">
            <v>22800000</v>
          </cell>
          <cell r="G1225" t="str">
            <v xml:space="preserve"> $-   </v>
          </cell>
          <cell r="H1225">
            <v>77500000</v>
          </cell>
          <cell r="M1225">
            <v>0.10299801475030934</v>
          </cell>
          <cell r="N1225">
            <v>9.8188339775005032E-2</v>
          </cell>
        </row>
        <row r="1226">
          <cell r="A1226" t="str">
            <v>PH</v>
          </cell>
          <cell r="B1226" t="str">
            <v>Year 1</v>
          </cell>
          <cell r="D1226">
            <v>13015704000</v>
          </cell>
          <cell r="E1226">
            <v>10086675000</v>
          </cell>
          <cell r="F1226">
            <v>1554973000</v>
          </cell>
          <cell r="G1226" t="str">
            <v xml:space="preserve"> $-   </v>
          </cell>
          <cell r="H1226" t="str">
            <v xml:space="preserve"> $-   </v>
          </cell>
          <cell r="M1226">
            <v>0.22503807707981072</v>
          </cell>
          <cell r="N1226">
            <v>0.1055690879264003</v>
          </cell>
        </row>
        <row r="1227">
          <cell r="A1227" t="str">
            <v>PH</v>
          </cell>
          <cell r="B1227" t="str">
            <v>Year 2</v>
          </cell>
          <cell r="D1227">
            <v>13215971000</v>
          </cell>
          <cell r="E1227">
            <v>10188227000</v>
          </cell>
          <cell r="F1227">
            <v>1633992000</v>
          </cell>
          <cell r="G1227" t="str">
            <v xml:space="preserve"> $-   </v>
          </cell>
          <cell r="H1227" t="str">
            <v xml:space="preserve"> $-   </v>
          </cell>
          <cell r="M1227">
            <v>0.22909735501084261</v>
          </cell>
          <cell r="N1227">
            <v>0.10545967451048432</v>
          </cell>
        </row>
        <row r="1228">
          <cell r="A1228" t="str">
            <v>PH</v>
          </cell>
          <cell r="B1228" t="str">
            <v>Year 3</v>
          </cell>
          <cell r="D1228">
            <v>12711744000</v>
          </cell>
          <cell r="E1228">
            <v>9655245000</v>
          </cell>
          <cell r="F1228">
            <v>1544746000</v>
          </cell>
          <cell r="G1228" t="str">
            <v xml:space="preserve"> $-   </v>
          </cell>
          <cell r="H1228" t="str">
            <v xml:space="preserve"> $-   </v>
          </cell>
          <cell r="M1228">
            <v>0.24044686551271011</v>
          </cell>
          <cell r="N1228">
            <v>0.11892569579752393</v>
          </cell>
        </row>
        <row r="1229">
          <cell r="A1229" t="str">
            <v>PH</v>
          </cell>
          <cell r="B1229" t="str">
            <v>Year 4</v>
          </cell>
          <cell r="D1229">
            <v>11360753000</v>
          </cell>
          <cell r="E1229">
            <v>8823384000</v>
          </cell>
          <cell r="F1229">
            <v>1359360000</v>
          </cell>
          <cell r="G1229" t="str">
            <v xml:space="preserve"> $-   </v>
          </cell>
          <cell r="H1229" t="str">
            <v xml:space="preserve"> $-   </v>
          </cell>
          <cell r="M1229">
            <v>0.22334514270312888</v>
          </cell>
          <cell r="N1229">
            <v>0.10369110216549907</v>
          </cell>
        </row>
        <row r="1230">
          <cell r="A1230" t="str">
            <v>PHM</v>
          </cell>
          <cell r="B1230" t="str">
            <v>Year 1</v>
          </cell>
          <cell r="D1230">
            <v>5679595000</v>
          </cell>
          <cell r="E1230">
            <v>4507196000</v>
          </cell>
          <cell r="F1230">
            <v>568500000</v>
          </cell>
          <cell r="G1230" t="str">
            <v xml:space="preserve"> $-   </v>
          </cell>
          <cell r="H1230" t="str">
            <v xml:space="preserve"> $-   </v>
          </cell>
          <cell r="M1230">
            <v>0.20642299318877488</v>
          </cell>
          <cell r="N1230">
            <v>0.10632782795252126</v>
          </cell>
        </row>
        <row r="1231">
          <cell r="A1231" t="str">
            <v>PHM</v>
          </cell>
          <cell r="B1231" t="str">
            <v>Year 2</v>
          </cell>
          <cell r="D1231">
            <v>5822363000</v>
          </cell>
          <cell r="E1231">
            <v>4244479000</v>
          </cell>
          <cell r="F1231">
            <v>861390000</v>
          </cell>
          <cell r="G1231" t="str">
            <v xml:space="preserve"> $-   </v>
          </cell>
          <cell r="H1231" t="str">
            <v xml:space="preserve"> $-   </v>
          </cell>
          <cell r="M1231">
            <v>0.27100405797439975</v>
          </cell>
          <cell r="N1231">
            <v>0.12305897107411544</v>
          </cell>
        </row>
        <row r="1232">
          <cell r="A1232" t="str">
            <v>PHM</v>
          </cell>
          <cell r="B1232" t="str">
            <v>Year 3</v>
          </cell>
          <cell r="D1232">
            <v>5981964000</v>
          </cell>
          <cell r="E1232">
            <v>4353850000</v>
          </cell>
          <cell r="F1232">
            <v>794728000</v>
          </cell>
          <cell r="G1232" t="str">
            <v xml:space="preserve"> $-   </v>
          </cell>
          <cell r="H1232" t="str">
            <v xml:space="preserve"> $-   </v>
          </cell>
          <cell r="M1232">
            <v>0.27217047778956882</v>
          </cell>
          <cell r="N1232">
            <v>0.13931645192114162</v>
          </cell>
        </row>
        <row r="1233">
          <cell r="A1233" t="str">
            <v>PHM</v>
          </cell>
          <cell r="B1233" t="str">
            <v>Year 4</v>
          </cell>
          <cell r="D1233">
            <v>7668476000</v>
          </cell>
          <cell r="E1233">
            <v>5728662000</v>
          </cell>
          <cell r="F1233">
            <v>957150000</v>
          </cell>
          <cell r="G1233" t="str">
            <v xml:space="preserve"> $-   </v>
          </cell>
          <cell r="H1233" t="str">
            <v xml:space="preserve"> $-   </v>
          </cell>
          <cell r="M1233">
            <v>0.25295951894483337</v>
          </cell>
          <cell r="N1233">
            <v>0.12814332339307055</v>
          </cell>
        </row>
        <row r="1234">
          <cell r="A1234" t="str">
            <v>PKI</v>
          </cell>
          <cell r="B1234" t="str">
            <v>Year 1</v>
          </cell>
          <cell r="D1234">
            <v>2105188000</v>
          </cell>
          <cell r="E1234">
            <v>1143659000</v>
          </cell>
          <cell r="F1234">
            <v>627370000</v>
          </cell>
          <cell r="G1234">
            <v>131835000</v>
          </cell>
          <cell r="H1234" t="str">
            <v xml:space="preserve"> $-   </v>
          </cell>
          <cell r="M1234">
            <v>0.4567425807101313</v>
          </cell>
          <cell r="N1234">
            <v>9.6107331031717827E-2</v>
          </cell>
        </row>
        <row r="1235">
          <cell r="A1235" t="str">
            <v>PKI</v>
          </cell>
          <cell r="B1235" t="str">
            <v>Year 2</v>
          </cell>
          <cell r="D1235">
            <v>2157586000</v>
          </cell>
          <cell r="E1235">
            <v>1181444000</v>
          </cell>
          <cell r="F1235">
            <v>581898000</v>
          </cell>
          <cell r="G1235">
            <v>132400000</v>
          </cell>
          <cell r="H1235" t="str">
            <v xml:space="preserve"> $-   </v>
          </cell>
          <cell r="M1235">
            <v>0.45242321742910829</v>
          </cell>
          <cell r="N1235">
            <v>0.12135970478117675</v>
          </cell>
        </row>
        <row r="1236">
          <cell r="A1236" t="str">
            <v>PKI</v>
          </cell>
          <cell r="B1236" t="str">
            <v>Year 3</v>
          </cell>
          <cell r="D1236">
            <v>2237219000</v>
          </cell>
          <cell r="E1236">
            <v>1232611000</v>
          </cell>
          <cell r="F1236">
            <v>659335000</v>
          </cell>
          <cell r="G1236">
            <v>121141000</v>
          </cell>
          <cell r="H1236" t="str">
            <v xml:space="preserve"> $-   </v>
          </cell>
          <cell r="M1236">
            <v>0.44904320944887377</v>
          </cell>
          <cell r="N1236">
            <v>0.10018330793722027</v>
          </cell>
        </row>
        <row r="1237">
          <cell r="A1237" t="str">
            <v>PKI</v>
          </cell>
          <cell r="B1237" t="str">
            <v>Year 4</v>
          </cell>
          <cell r="D1237">
            <v>2262359000</v>
          </cell>
          <cell r="E1237">
            <v>1237859000</v>
          </cell>
          <cell r="F1237">
            <v>598848000</v>
          </cell>
          <cell r="G1237">
            <v>125928000</v>
          </cell>
          <cell r="H1237" t="str">
            <v xml:space="preserve"> $-   </v>
          </cell>
          <cell r="M1237">
            <v>0.45284590111472145</v>
          </cell>
          <cell r="N1237">
            <v>0.13248295252875428</v>
          </cell>
        </row>
        <row r="1238">
          <cell r="A1238" t="str">
            <v>PM</v>
          </cell>
          <cell r="B1238" t="str">
            <v>Year 1</v>
          </cell>
          <cell r="D1238">
            <v>80029000000</v>
          </cell>
          <cell r="E1238">
            <v>59222000000</v>
          </cell>
          <cell r="F1238">
            <v>6890000000</v>
          </cell>
          <cell r="G1238" t="str">
            <v xml:space="preserve"> $-   </v>
          </cell>
          <cell r="H1238">
            <v>93000000</v>
          </cell>
          <cell r="M1238">
            <v>0.25999325244598837</v>
          </cell>
          <cell r="N1238">
            <v>0.1727373826987717</v>
          </cell>
        </row>
        <row r="1239">
          <cell r="A1239" t="str">
            <v>PM</v>
          </cell>
          <cell r="B1239" t="str">
            <v>Year 2</v>
          </cell>
          <cell r="D1239">
            <v>80106000000</v>
          </cell>
          <cell r="E1239">
            <v>60775000000</v>
          </cell>
          <cell r="F1239">
            <v>7001000000</v>
          </cell>
          <cell r="G1239" t="str">
            <v xml:space="preserve"> $-   </v>
          </cell>
          <cell r="H1239">
            <v>93000000</v>
          </cell>
          <cell r="M1239">
            <v>0.24131775397598187</v>
          </cell>
          <cell r="N1239">
            <v>0.15276009287693806</v>
          </cell>
        </row>
        <row r="1240">
          <cell r="A1240" t="str">
            <v>PM</v>
          </cell>
          <cell r="B1240" t="str">
            <v>Year 3</v>
          </cell>
          <cell r="D1240">
            <v>73908000000</v>
          </cell>
          <cell r="E1240">
            <v>56479000000</v>
          </cell>
          <cell r="F1240">
            <v>6656000000</v>
          </cell>
          <cell r="G1240" t="str">
            <v xml:space="preserve"> $-   </v>
          </cell>
          <cell r="H1240">
            <v>82000000</v>
          </cell>
          <cell r="M1240">
            <v>0.23582020890837252</v>
          </cell>
          <cell r="N1240">
            <v>0.14465281160361532</v>
          </cell>
        </row>
        <row r="1241">
          <cell r="A1241" t="str">
            <v>PM</v>
          </cell>
          <cell r="B1241" t="str">
            <v>Year 4</v>
          </cell>
          <cell r="D1241">
            <v>74953000000</v>
          </cell>
          <cell r="E1241">
            <v>57659000000</v>
          </cell>
          <cell r="F1241">
            <v>6405000000</v>
          </cell>
          <cell r="G1241" t="str">
            <v xml:space="preserve"> $-   </v>
          </cell>
          <cell r="H1241">
            <v>74000000</v>
          </cell>
          <cell r="M1241">
            <v>0.23073125825517327</v>
          </cell>
          <cell r="N1241">
            <v>0.14429042199778527</v>
          </cell>
        </row>
        <row r="1242">
          <cell r="A1242" t="str">
            <v>PNC</v>
          </cell>
          <cell r="B1242" t="str">
            <v>Year 1</v>
          </cell>
          <cell r="D1242">
            <v>16606000000</v>
          </cell>
          <cell r="E1242">
            <v>386000000</v>
          </cell>
          <cell r="F1242">
            <v>10486000000</v>
          </cell>
          <cell r="G1242" t="str">
            <v xml:space="preserve"> $-   </v>
          </cell>
          <cell r="H1242">
            <v>987000000</v>
          </cell>
          <cell r="M1242">
            <v>0.97675538961821029</v>
          </cell>
          <cell r="N1242">
            <v>0.28586053233770925</v>
          </cell>
        </row>
        <row r="1243">
          <cell r="A1243" t="str">
            <v>PNC</v>
          </cell>
          <cell r="B1243" t="str">
            <v>Year 2</v>
          </cell>
          <cell r="D1243">
            <v>16872000000</v>
          </cell>
          <cell r="E1243">
            <v>344000000</v>
          </cell>
          <cell r="F1243">
            <v>9681000000</v>
          </cell>
          <cell r="G1243" t="str">
            <v xml:space="preserve"> $-   </v>
          </cell>
          <cell r="H1243">
            <v>643000000</v>
          </cell>
          <cell r="M1243">
            <v>0.97961119013750597</v>
          </cell>
          <cell r="N1243">
            <v>0.36770981507823614</v>
          </cell>
        </row>
        <row r="1244">
          <cell r="A1244" t="str">
            <v>PNC</v>
          </cell>
          <cell r="B1244" t="str">
            <v>Year 3</v>
          </cell>
          <cell r="D1244">
            <v>16281000000</v>
          </cell>
          <cell r="E1244">
            <v>325000000</v>
          </cell>
          <cell r="F1244">
            <v>9488000000</v>
          </cell>
          <cell r="G1244" t="str">
            <v xml:space="preserve"> $-   </v>
          </cell>
          <cell r="H1244">
            <v>273000000</v>
          </cell>
          <cell r="M1244">
            <v>0.98003808119894353</v>
          </cell>
          <cell r="N1244">
            <v>0.38050488299244517</v>
          </cell>
        </row>
        <row r="1245">
          <cell r="A1245" t="str">
            <v>PNC</v>
          </cell>
          <cell r="B1245" t="str">
            <v>Year 4</v>
          </cell>
          <cell r="D1245">
            <v>16270000000</v>
          </cell>
          <cell r="E1245">
            <v>403000000</v>
          </cell>
          <cell r="F1245">
            <v>9463000000</v>
          </cell>
          <cell r="G1245" t="str">
            <v xml:space="preserve"> $-   </v>
          </cell>
          <cell r="H1245">
            <v>255000000</v>
          </cell>
          <cell r="M1245">
            <v>0.97523048555623848</v>
          </cell>
          <cell r="N1245">
            <v>0.37793484941610328</v>
          </cell>
        </row>
        <row r="1246">
          <cell r="A1246" t="str">
            <v>PNR</v>
          </cell>
          <cell r="B1246" t="str">
            <v>Year 1</v>
          </cell>
          <cell r="D1246">
            <v>4306800000</v>
          </cell>
          <cell r="E1246">
            <v>3040900000</v>
          </cell>
          <cell r="F1246">
            <v>1117700000</v>
          </cell>
          <cell r="G1246">
            <v>92300000</v>
          </cell>
          <cell r="H1246" t="str">
            <v xml:space="preserve"> $-   </v>
          </cell>
          <cell r="M1246">
            <v>0.29393052846661094</v>
          </cell>
          <cell r="N1246">
            <v>1.2979474319680506E-2</v>
          </cell>
        </row>
        <row r="1247">
          <cell r="A1247" t="str">
            <v>PNR</v>
          </cell>
          <cell r="B1247" t="str">
            <v>Year 2</v>
          </cell>
          <cell r="D1247">
            <v>6999700000</v>
          </cell>
          <cell r="E1247">
            <v>4629600000</v>
          </cell>
          <cell r="F1247">
            <v>1493700000</v>
          </cell>
          <cell r="G1247">
            <v>122800000</v>
          </cell>
          <cell r="H1247" t="str">
            <v xml:space="preserve"> $-   </v>
          </cell>
          <cell r="M1247">
            <v>0.33860022572395965</v>
          </cell>
          <cell r="N1247">
            <v>0.10766175693243996</v>
          </cell>
        </row>
        <row r="1248">
          <cell r="A1248" t="str">
            <v>PNR</v>
          </cell>
          <cell r="B1248" t="str">
            <v>Year 3</v>
          </cell>
          <cell r="D1248">
            <v>7039000000</v>
          </cell>
          <cell r="E1248">
            <v>4576000000</v>
          </cell>
          <cell r="F1248">
            <v>1493800000</v>
          </cell>
          <cell r="G1248">
            <v>117300000</v>
          </cell>
          <cell r="H1248" t="str">
            <v xml:space="preserve"> $-   </v>
          </cell>
          <cell r="M1248">
            <v>0.34990765733769003</v>
          </cell>
          <cell r="N1248">
            <v>0.12102571387981248</v>
          </cell>
        </row>
        <row r="1249">
          <cell r="A1249" t="str">
            <v>PNR</v>
          </cell>
          <cell r="B1249" t="str">
            <v>Year 4</v>
          </cell>
          <cell r="D1249">
            <v>6449000000</v>
          </cell>
          <cell r="E1249">
            <v>4263200000</v>
          </cell>
          <cell r="F1249">
            <v>1334300000</v>
          </cell>
          <cell r="G1249">
            <v>119600000</v>
          </cell>
          <cell r="H1249" t="str">
            <v xml:space="preserve"> $-   </v>
          </cell>
          <cell r="M1249">
            <v>0.33893626918902153</v>
          </cell>
          <cell r="N1249">
            <v>0.11349046363777329</v>
          </cell>
        </row>
        <row r="1250">
          <cell r="A1250" t="str">
            <v>PNW</v>
          </cell>
          <cell r="B1250" t="str">
            <v>Year 1</v>
          </cell>
          <cell r="D1250">
            <v>3301804000</v>
          </cell>
          <cell r="E1250">
            <v>1879559000</v>
          </cell>
          <cell r="F1250">
            <v>166154000</v>
          </cell>
          <cell r="G1250" t="str">
            <v xml:space="preserve"> $-   </v>
          </cell>
          <cell r="H1250">
            <v>404336000</v>
          </cell>
          <cell r="M1250">
            <v>0.43074785783771541</v>
          </cell>
          <cell r="N1250">
            <v>0.25796655404136648</v>
          </cell>
        </row>
        <row r="1251">
          <cell r="A1251" t="str">
            <v>PNW</v>
          </cell>
          <cell r="B1251" t="str">
            <v>Year 2</v>
          </cell>
          <cell r="D1251">
            <v>3454628000</v>
          </cell>
          <cell r="E1251">
            <v>2020436000</v>
          </cell>
          <cell r="F1251">
            <v>172161000</v>
          </cell>
          <cell r="G1251" t="str">
            <v xml:space="preserve"> $-   </v>
          </cell>
          <cell r="H1251">
            <v>415708000</v>
          </cell>
          <cell r="M1251">
            <v>0.4151509221832278</v>
          </cell>
          <cell r="N1251">
            <v>0.24498238305253128</v>
          </cell>
        </row>
        <row r="1252">
          <cell r="A1252" t="str">
            <v>PNW</v>
          </cell>
          <cell r="B1252" t="str">
            <v>Year 3</v>
          </cell>
          <cell r="D1252">
            <v>3491632000</v>
          </cell>
          <cell r="E1252">
            <v>2087854000</v>
          </cell>
          <cell r="F1252">
            <v>175178000</v>
          </cell>
          <cell r="G1252" t="str">
            <v xml:space="preserve"> $-   </v>
          </cell>
          <cell r="H1252">
            <v>417358000</v>
          </cell>
          <cell r="M1252">
            <v>0.40204065033199377</v>
          </cell>
          <cell r="N1252">
            <v>0.23233891773245291</v>
          </cell>
        </row>
        <row r="1253">
          <cell r="A1253" t="str">
            <v>PNW</v>
          </cell>
          <cell r="B1253" t="str">
            <v>Year 4</v>
          </cell>
          <cell r="D1253">
            <v>3495443000</v>
          </cell>
          <cell r="E1253">
            <v>1969675000</v>
          </cell>
          <cell r="F1253">
            <v>176744000</v>
          </cell>
          <cell r="G1253" t="str">
            <v xml:space="preserve"> $-   </v>
          </cell>
          <cell r="H1253">
            <v>494422000</v>
          </cell>
          <cell r="M1253">
            <v>0.43650203994171843</v>
          </cell>
          <cell r="N1253">
            <v>0.24449032640497928</v>
          </cell>
        </row>
        <row r="1254">
          <cell r="A1254" t="str">
            <v>PPG</v>
          </cell>
          <cell r="B1254" t="str">
            <v>Year 1</v>
          </cell>
          <cell r="D1254">
            <v>14265000000</v>
          </cell>
          <cell r="E1254">
            <v>8314000000</v>
          </cell>
          <cell r="F1254">
            <v>3486000000</v>
          </cell>
          <cell r="G1254">
            <v>463000000</v>
          </cell>
          <cell r="H1254">
            <v>452000000</v>
          </cell>
          <cell r="M1254">
            <v>0.41717490361023479</v>
          </cell>
          <cell r="N1254">
            <v>0.10865755345250613</v>
          </cell>
        </row>
        <row r="1255">
          <cell r="A1255" t="str">
            <v>PPG</v>
          </cell>
          <cell r="B1255" t="str">
            <v>Year 2</v>
          </cell>
          <cell r="D1255">
            <v>14791000000</v>
          </cell>
          <cell r="E1255">
            <v>8348000000</v>
          </cell>
          <cell r="F1255">
            <v>4013000000</v>
          </cell>
          <cell r="G1255">
            <v>483000000</v>
          </cell>
          <cell r="H1255">
            <v>450000000</v>
          </cell>
          <cell r="M1255">
            <v>0.4356027313907106</v>
          </cell>
          <cell r="N1255">
            <v>0.10121019538908796</v>
          </cell>
        </row>
        <row r="1256">
          <cell r="A1256" t="str">
            <v>PPG</v>
          </cell>
          <cell r="B1256" t="str">
            <v>Year 3</v>
          </cell>
          <cell r="D1256">
            <v>14766000000</v>
          </cell>
          <cell r="E1256">
            <v>8206000000</v>
          </cell>
          <cell r="F1256">
            <v>3624000000</v>
          </cell>
          <cell r="G1256">
            <v>476000000</v>
          </cell>
          <cell r="H1256">
            <v>471000000</v>
          </cell>
          <cell r="M1256">
            <v>0.44426384938371932</v>
          </cell>
          <cell r="N1256">
            <v>0.13470134091832589</v>
          </cell>
        </row>
        <row r="1257">
          <cell r="A1257" t="str">
            <v>PPG</v>
          </cell>
          <cell r="B1257" t="str">
            <v>Year 4</v>
          </cell>
          <cell r="D1257">
            <v>14751000000</v>
          </cell>
          <cell r="E1257">
            <v>8063000000</v>
          </cell>
          <cell r="F1257">
            <v>4630000000</v>
          </cell>
          <cell r="G1257">
            <v>466000000</v>
          </cell>
          <cell r="H1257">
            <v>462000000</v>
          </cell>
          <cell r="M1257">
            <v>0.45339299030574198</v>
          </cell>
          <cell r="N1257">
            <v>7.6604975933835001E-2</v>
          </cell>
        </row>
        <row r="1258">
          <cell r="A1258" t="str">
            <v>PPL</v>
          </cell>
          <cell r="B1258" t="str">
            <v>Year 1</v>
          </cell>
          <cell r="D1258">
            <v>12132000000</v>
          </cell>
          <cell r="E1258">
            <v>4876000000</v>
          </cell>
          <cell r="F1258">
            <v>3143000000</v>
          </cell>
          <cell r="G1258" t="str">
            <v xml:space="preserve"> $-   </v>
          </cell>
          <cell r="H1258">
            <v>1087000000</v>
          </cell>
          <cell r="M1258">
            <v>0.59808770194526872</v>
          </cell>
          <cell r="N1258">
            <v>0.249423013517969</v>
          </cell>
        </row>
        <row r="1259">
          <cell r="A1259" t="str">
            <v>PPL</v>
          </cell>
          <cell r="B1259" t="str">
            <v>Year 2</v>
          </cell>
          <cell r="D1259">
            <v>7263000000</v>
          </cell>
          <cell r="E1259">
            <v>1751000000</v>
          </cell>
          <cell r="F1259">
            <v>2108000000</v>
          </cell>
          <cell r="G1259" t="str">
            <v xml:space="preserve"> $-   </v>
          </cell>
          <cell r="H1259">
            <v>843000000</v>
          </cell>
          <cell r="M1259">
            <v>0.7589150488778742</v>
          </cell>
          <cell r="N1259">
            <v>0.35260911469089906</v>
          </cell>
        </row>
        <row r="1260">
          <cell r="A1260" t="str">
            <v>PPL</v>
          </cell>
          <cell r="B1260" t="str">
            <v>Year 3</v>
          </cell>
          <cell r="D1260">
            <v>7852000000</v>
          </cell>
          <cell r="E1260">
            <v>1889000000</v>
          </cell>
          <cell r="F1260">
            <v>2173000000</v>
          </cell>
          <cell r="G1260" t="str">
            <v xml:space="preserve"> $-   </v>
          </cell>
          <cell r="H1260">
            <v>923000000</v>
          </cell>
          <cell r="M1260">
            <v>0.75942435048395307</v>
          </cell>
          <cell r="N1260">
            <v>0.36512990320937339</v>
          </cell>
        </row>
        <row r="1261">
          <cell r="A1261" t="str">
            <v>PPL</v>
          </cell>
          <cell r="B1261" t="str">
            <v>Year 4</v>
          </cell>
          <cell r="D1261">
            <v>7669000000</v>
          </cell>
          <cell r="E1261">
            <v>1718000000</v>
          </cell>
          <cell r="F1261">
            <v>2237000000</v>
          </cell>
          <cell r="G1261" t="str">
            <v xml:space="preserve"> $-   </v>
          </cell>
          <cell r="H1261">
            <v>883000000</v>
          </cell>
          <cell r="M1261">
            <v>0.77598122310601125</v>
          </cell>
          <cell r="N1261">
            <v>0.36914852001564741</v>
          </cell>
        </row>
        <row r="1262">
          <cell r="A1262" t="str">
            <v>PRU</v>
          </cell>
          <cell r="B1262" t="str">
            <v>Year 1</v>
          </cell>
          <cell r="D1262">
            <v>84847000000</v>
          </cell>
          <cell r="E1262">
            <v>66635000000</v>
          </cell>
          <cell r="F1262">
            <v>17504000000</v>
          </cell>
          <cell r="G1262" t="str">
            <v xml:space="preserve"> $-   </v>
          </cell>
          <cell r="H1262" t="str">
            <v xml:space="preserve"> $-   </v>
          </cell>
          <cell r="M1262">
            <v>0.21464518486216366</v>
          </cell>
          <cell r="N1262">
            <v>8.3444317418411972E-3</v>
          </cell>
        </row>
        <row r="1263">
          <cell r="A1263" t="str">
            <v>PRU</v>
          </cell>
          <cell r="B1263" t="str">
            <v>Year 2</v>
          </cell>
          <cell r="D1263">
            <v>41461000000</v>
          </cell>
          <cell r="E1263">
            <v>26973000000</v>
          </cell>
          <cell r="F1263">
            <v>16172000000</v>
          </cell>
          <cell r="G1263" t="str">
            <v xml:space="preserve"> $-   </v>
          </cell>
          <cell r="H1263" t="str">
            <v xml:space="preserve"> $-   </v>
          </cell>
          <cell r="M1263">
            <v>0.34943682014423194</v>
          </cell>
          <cell r="N1263">
            <v>-4.0616482959890017E-2</v>
          </cell>
        </row>
        <row r="1264">
          <cell r="A1264" t="str">
            <v>PRU</v>
          </cell>
          <cell r="B1264" t="str">
            <v>Year 3</v>
          </cell>
          <cell r="D1264">
            <v>54105000000</v>
          </cell>
          <cell r="E1264">
            <v>33560000000</v>
          </cell>
          <cell r="F1264">
            <v>18786000000</v>
          </cell>
          <cell r="G1264" t="str">
            <v xml:space="preserve"> $-   </v>
          </cell>
          <cell r="H1264" t="str">
            <v xml:space="preserve"> $-   </v>
          </cell>
          <cell r="M1264">
            <v>0.37972460955549392</v>
          </cell>
          <cell r="N1264">
            <v>3.2510858515848812E-2</v>
          </cell>
        </row>
        <row r="1265">
          <cell r="A1265" t="str">
            <v>PRU</v>
          </cell>
          <cell r="B1265" t="str">
            <v>Year 4</v>
          </cell>
          <cell r="D1265">
            <v>57119000000</v>
          </cell>
          <cell r="E1265">
            <v>32747000000</v>
          </cell>
          <cell r="F1265">
            <v>16603000000</v>
          </cell>
          <cell r="G1265" t="str">
            <v xml:space="preserve"> $-   </v>
          </cell>
          <cell r="H1265" t="str">
            <v xml:space="preserve"> $-   </v>
          </cell>
          <cell r="M1265">
            <v>0.42668814229940999</v>
          </cell>
          <cell r="N1265">
            <v>0.13601428596439014</v>
          </cell>
        </row>
        <row r="1266">
          <cell r="A1266" t="str">
            <v>PSX</v>
          </cell>
          <cell r="B1266" t="str">
            <v>Year 1</v>
          </cell>
          <cell r="D1266">
            <v>179290000000</v>
          </cell>
          <cell r="E1266">
            <v>158446000000</v>
          </cell>
          <cell r="F1266">
            <v>15443000000</v>
          </cell>
          <cell r="G1266" t="str">
            <v xml:space="preserve"> $-   </v>
          </cell>
          <cell r="H1266">
            <v>931000000</v>
          </cell>
          <cell r="M1266">
            <v>0.1162585754922193</v>
          </cell>
          <cell r="N1266">
            <v>2.4931674940041275E-2</v>
          </cell>
        </row>
        <row r="1267">
          <cell r="A1267" t="str">
            <v>PSX</v>
          </cell>
          <cell r="B1267" t="str">
            <v>Year 2</v>
          </cell>
          <cell r="D1267">
            <v>171596000000</v>
          </cell>
          <cell r="E1267">
            <v>152451000000</v>
          </cell>
          <cell r="F1267">
            <v>15597000000</v>
          </cell>
          <cell r="G1267" t="str">
            <v xml:space="preserve"> $-   </v>
          </cell>
          <cell r="H1267">
            <v>971000000</v>
          </cell>
          <cell r="M1267">
            <v>0.11157019977155647</v>
          </cell>
          <cell r="N1267">
            <v>1.5017832583510105E-2</v>
          </cell>
        </row>
        <row r="1268">
          <cell r="A1268" t="str">
            <v>PSX</v>
          </cell>
          <cell r="B1268" t="str">
            <v>Year 3</v>
          </cell>
          <cell r="D1268">
            <v>161212000000</v>
          </cell>
          <cell r="E1268">
            <v>140183000000</v>
          </cell>
          <cell r="F1268">
            <v>16703000000</v>
          </cell>
          <cell r="G1268" t="str">
            <v xml:space="preserve"> $-   </v>
          </cell>
          <cell r="H1268">
            <v>1019000000</v>
          </cell>
          <cell r="M1268">
            <v>0.13044314319033323</v>
          </cell>
          <cell r="N1268">
            <v>2.051336128824157E-2</v>
          </cell>
        </row>
        <row r="1269">
          <cell r="A1269" t="str">
            <v>PSX</v>
          </cell>
          <cell r="B1269" t="str">
            <v>Year 4</v>
          </cell>
          <cell r="D1269">
            <v>98975000000</v>
          </cell>
          <cell r="E1269">
            <v>77693000000</v>
          </cell>
          <cell r="F1269">
            <v>15747000000</v>
          </cell>
          <cell r="G1269" t="str">
            <v xml:space="preserve"> $-   </v>
          </cell>
          <cell r="H1269">
            <v>1099000000</v>
          </cell>
          <cell r="M1269">
            <v>0.21502399595857535</v>
          </cell>
          <cell r="N1269">
            <v>4.4819398838090427E-2</v>
          </cell>
        </row>
        <row r="1270">
          <cell r="A1270" t="str">
            <v>PVH</v>
          </cell>
          <cell r="B1270" t="str">
            <v>Year 1</v>
          </cell>
          <cell r="D1270">
            <v>6043000000</v>
          </cell>
          <cell r="E1270">
            <v>2793800000</v>
          </cell>
          <cell r="F1270">
            <v>2594300000</v>
          </cell>
          <cell r="G1270" t="str">
            <v xml:space="preserve"> $-   </v>
          </cell>
          <cell r="H1270" t="str">
            <v xml:space="preserve"> $-   </v>
          </cell>
          <cell r="M1270">
            <v>0.53767996028462683</v>
          </cell>
          <cell r="N1270">
            <v>0.10837332450769485</v>
          </cell>
        </row>
        <row r="1271">
          <cell r="A1271" t="str">
            <v>PVH</v>
          </cell>
          <cell r="B1271" t="str">
            <v>Year 2</v>
          </cell>
          <cell r="D1271">
            <v>8186400000</v>
          </cell>
          <cell r="E1271">
            <v>3967100000</v>
          </cell>
          <cell r="F1271">
            <v>3673500000</v>
          </cell>
          <cell r="G1271" t="str">
            <v xml:space="preserve"> $-   </v>
          </cell>
          <cell r="H1271" t="str">
            <v xml:space="preserve"> $-   </v>
          </cell>
          <cell r="M1271">
            <v>0.51540359620834553</v>
          </cell>
          <cell r="N1271">
            <v>6.6671552819310073E-2</v>
          </cell>
        </row>
        <row r="1272">
          <cell r="A1272" t="str">
            <v>PVH</v>
          </cell>
          <cell r="B1272" t="str">
            <v>Year 3</v>
          </cell>
          <cell r="D1272">
            <v>8241200000</v>
          </cell>
          <cell r="E1272">
            <v>3914500000</v>
          </cell>
          <cell r="F1272">
            <v>3713600000</v>
          </cell>
          <cell r="G1272" t="str">
            <v xml:space="preserve"> $-   </v>
          </cell>
          <cell r="H1272" t="str">
            <v xml:space="preserve"> $-   </v>
          </cell>
          <cell r="M1272">
            <v>0.52500849390865412</v>
          </cell>
          <cell r="N1272">
            <v>7.439450565451633E-2</v>
          </cell>
        </row>
        <row r="1273">
          <cell r="A1273" t="str">
            <v>PVH</v>
          </cell>
          <cell r="B1273" t="str">
            <v>Year 4</v>
          </cell>
          <cell r="D1273">
            <v>8020300000</v>
          </cell>
          <cell r="E1273">
            <v>3858700000</v>
          </cell>
          <cell r="F1273">
            <v>3417700000</v>
          </cell>
          <cell r="G1273" t="str">
            <v xml:space="preserve"> $-   </v>
          </cell>
          <cell r="H1273" t="str">
            <v xml:space="preserve"> $-   </v>
          </cell>
          <cell r="M1273">
            <v>0.51888333354113936</v>
          </cell>
          <cell r="N1273">
            <v>9.2752141441093228E-2</v>
          </cell>
        </row>
        <row r="1274">
          <cell r="A1274" t="str">
            <v>PWR</v>
          </cell>
          <cell r="B1274" t="str">
            <v>Year 1</v>
          </cell>
          <cell r="D1274">
            <v>5920269000</v>
          </cell>
          <cell r="E1274">
            <v>4982562000</v>
          </cell>
          <cell r="F1274">
            <v>434894000</v>
          </cell>
          <cell r="G1274" t="str">
            <v xml:space="preserve"> $-   </v>
          </cell>
          <cell r="H1274">
            <v>37691000</v>
          </cell>
          <cell r="M1274">
            <v>0.15838925562335093</v>
          </cell>
          <cell r="N1274">
            <v>7.8564335505700841E-2</v>
          </cell>
        </row>
        <row r="1275">
          <cell r="A1275" t="str">
            <v>PWR</v>
          </cell>
          <cell r="B1275" t="str">
            <v>Year 2</v>
          </cell>
          <cell r="D1275">
            <v>6411577000</v>
          </cell>
          <cell r="E1275">
            <v>5424644000</v>
          </cell>
          <cell r="F1275">
            <v>485069000</v>
          </cell>
          <cell r="G1275" t="str">
            <v xml:space="preserve"> $-   </v>
          </cell>
          <cell r="H1275">
            <v>25865000</v>
          </cell>
          <cell r="M1275">
            <v>0.15392983660650106</v>
          </cell>
          <cell r="N1275">
            <v>7.4240549555904894E-2</v>
          </cell>
        </row>
        <row r="1276">
          <cell r="A1276" t="str">
            <v>PWR</v>
          </cell>
          <cell r="B1276" t="str">
            <v>Year 3</v>
          </cell>
          <cell r="D1276">
            <v>7747229000</v>
          </cell>
          <cell r="E1276">
            <v>6578435000</v>
          </cell>
          <cell r="F1276">
            <v>705477000</v>
          </cell>
          <cell r="G1276" t="str">
            <v xml:space="preserve"> $-   </v>
          </cell>
          <cell r="H1276">
            <v>34257000</v>
          </cell>
          <cell r="M1276">
            <v>0.15086607095259474</v>
          </cell>
          <cell r="N1276">
            <v>5.538238252670729E-2</v>
          </cell>
        </row>
        <row r="1277">
          <cell r="A1277" t="str">
            <v>PWR</v>
          </cell>
          <cell r="B1277" t="str">
            <v>Year 4</v>
          </cell>
          <cell r="D1277">
            <v>7572436000</v>
          </cell>
          <cell r="E1277">
            <v>6648771000</v>
          </cell>
          <cell r="F1277">
            <v>592863000</v>
          </cell>
          <cell r="G1277" t="str">
            <v xml:space="preserve"> $-   </v>
          </cell>
          <cell r="H1277">
            <v>34848000</v>
          </cell>
          <cell r="M1277">
            <v>0.12197726068599324</v>
          </cell>
          <cell r="N1277">
            <v>3.9083063891196965E-2</v>
          </cell>
        </row>
        <row r="1278">
          <cell r="A1278" t="str">
            <v>PX</v>
          </cell>
          <cell r="B1278" t="str">
            <v>Year 1</v>
          </cell>
          <cell r="D1278">
            <v>11224000000</v>
          </cell>
          <cell r="E1278">
            <v>6396000000</v>
          </cell>
          <cell r="F1278">
            <v>1227000000</v>
          </cell>
          <cell r="G1278">
            <v>98000000</v>
          </cell>
          <cell r="H1278">
            <v>1001000000</v>
          </cell>
          <cell r="M1278">
            <v>0.43014967925873127</v>
          </cell>
          <cell r="N1278">
            <v>0.22291518175338559</v>
          </cell>
        </row>
        <row r="1279">
          <cell r="A1279" t="str">
            <v>PX</v>
          </cell>
          <cell r="B1279" t="str">
            <v>Year 2</v>
          </cell>
          <cell r="D1279">
            <v>11925000000</v>
          </cell>
          <cell r="E1279">
            <v>6744000000</v>
          </cell>
          <cell r="F1279">
            <v>1349000000</v>
          </cell>
          <cell r="G1279">
            <v>98000000</v>
          </cell>
          <cell r="H1279">
            <v>1109000000</v>
          </cell>
          <cell r="M1279">
            <v>0.43446540880503148</v>
          </cell>
          <cell r="N1279">
            <v>0.22012578616352202</v>
          </cell>
        </row>
        <row r="1280">
          <cell r="A1280" t="str">
            <v>PX</v>
          </cell>
          <cell r="B1280" t="str">
            <v>Year 3</v>
          </cell>
          <cell r="D1280">
            <v>12273000000</v>
          </cell>
          <cell r="E1280">
            <v>6962000000</v>
          </cell>
          <cell r="F1280">
            <v>1437000000</v>
          </cell>
          <cell r="G1280">
            <v>96000000</v>
          </cell>
          <cell r="H1280">
            <v>1170000000</v>
          </cell>
          <cell r="M1280">
            <v>0.43273853173633181</v>
          </cell>
          <cell r="N1280">
            <v>0.21249898150411473</v>
          </cell>
        </row>
        <row r="1281">
          <cell r="A1281" t="str">
            <v>PX</v>
          </cell>
          <cell r="B1281" t="str">
            <v>Year 4</v>
          </cell>
          <cell r="D1281">
            <v>10776000000</v>
          </cell>
          <cell r="E1281">
            <v>5960000000</v>
          </cell>
          <cell r="F1281">
            <v>1296000000</v>
          </cell>
          <cell r="G1281">
            <v>93000000</v>
          </cell>
          <cell r="H1281">
            <v>1106000000</v>
          </cell>
          <cell r="M1281">
            <v>0.44691907943578324</v>
          </cell>
          <cell r="N1281">
            <v>0.21538604305864886</v>
          </cell>
        </row>
        <row r="1282">
          <cell r="A1282" t="str">
            <v>QCOM</v>
          </cell>
          <cell r="B1282" t="str">
            <v>Year 1</v>
          </cell>
          <cell r="D1282">
            <v>24866000000</v>
          </cell>
          <cell r="E1282">
            <v>9820000000</v>
          </cell>
          <cell r="F1282">
            <v>2849000000</v>
          </cell>
          <cell r="G1282">
            <v>4967000000</v>
          </cell>
          <cell r="H1282" t="str">
            <v xml:space="preserve"> $-   </v>
          </cell>
          <cell r="M1282">
            <v>0.60508324619963005</v>
          </cell>
          <cell r="N1282">
            <v>0.2907584653744068</v>
          </cell>
        </row>
        <row r="1283">
          <cell r="A1283" t="str">
            <v>QCOM</v>
          </cell>
          <cell r="B1283" t="str">
            <v>Year 2</v>
          </cell>
          <cell r="D1283">
            <v>26487000000</v>
          </cell>
          <cell r="E1283">
            <v>10686000000</v>
          </cell>
          <cell r="F1283">
            <v>2774000000</v>
          </cell>
          <cell r="G1283">
            <v>5477000000</v>
          </cell>
          <cell r="H1283" t="str">
            <v xml:space="preserve"> $-   </v>
          </cell>
          <cell r="M1283">
            <v>0.59655680144976775</v>
          </cell>
          <cell r="N1283">
            <v>0.28504549401593232</v>
          </cell>
        </row>
        <row r="1284">
          <cell r="A1284" t="str">
            <v>QCOM</v>
          </cell>
          <cell r="B1284" t="str">
            <v>Year 3</v>
          </cell>
          <cell r="D1284">
            <v>25281000000</v>
          </cell>
          <cell r="E1284">
            <v>10378000000</v>
          </cell>
          <cell r="F1284">
            <v>3637000000</v>
          </cell>
          <cell r="G1284">
            <v>5490000000</v>
          </cell>
          <cell r="H1284" t="str">
            <v xml:space="preserve"> $-   </v>
          </cell>
          <cell r="M1284">
            <v>0.58949408646809864</v>
          </cell>
          <cell r="N1284">
            <v>0.2284719750009889</v>
          </cell>
        </row>
        <row r="1285">
          <cell r="A1285" t="str">
            <v>QCOM</v>
          </cell>
          <cell r="B1285" t="str">
            <v>Year 4</v>
          </cell>
          <cell r="D1285">
            <v>23554000000</v>
          </cell>
          <cell r="E1285">
            <v>9749000000</v>
          </cell>
          <cell r="F1285">
            <v>2159000000</v>
          </cell>
          <cell r="G1285">
            <v>5151000000</v>
          </cell>
          <cell r="H1285" t="str">
            <v xml:space="preserve"> $-   </v>
          </cell>
          <cell r="M1285">
            <v>0.58610002547338036</v>
          </cell>
          <cell r="N1285">
            <v>0.27574934193767514</v>
          </cell>
        </row>
        <row r="1286">
          <cell r="A1286" t="str">
            <v>QRVO</v>
          </cell>
          <cell r="B1286" t="str">
            <v>Year 1</v>
          </cell>
          <cell r="D1286">
            <v>1148231000</v>
          </cell>
          <cell r="E1286">
            <v>743304000</v>
          </cell>
          <cell r="F1286">
            <v>180317000</v>
          </cell>
          <cell r="G1286">
            <v>197269000</v>
          </cell>
          <cell r="H1286" t="str">
            <v xml:space="preserve"> $-   </v>
          </cell>
          <cell r="M1286">
            <v>0.35265290694990814</v>
          </cell>
          <cell r="N1286">
            <v>2.3811410770132491E-2</v>
          </cell>
        </row>
        <row r="1287">
          <cell r="A1287" t="str">
            <v>QRVO</v>
          </cell>
          <cell r="B1287" t="str">
            <v>Year 2</v>
          </cell>
          <cell r="D1287">
            <v>1710966000</v>
          </cell>
          <cell r="E1287">
            <v>1021658000</v>
          </cell>
          <cell r="F1287">
            <v>309348000</v>
          </cell>
          <cell r="G1287">
            <v>257494000</v>
          </cell>
          <cell r="H1287" t="str">
            <v xml:space="preserve"> $-   </v>
          </cell>
          <cell r="M1287">
            <v>0.40287650368271488</v>
          </cell>
          <cell r="N1287">
            <v>7.1577109071717382E-2</v>
          </cell>
        </row>
        <row r="1288">
          <cell r="A1288" t="str">
            <v>QRVO</v>
          </cell>
          <cell r="B1288" t="str">
            <v>Year 3</v>
          </cell>
          <cell r="D1288">
            <v>2610726000</v>
          </cell>
          <cell r="E1288">
            <v>1561173000</v>
          </cell>
          <cell r="F1288">
            <v>588822000</v>
          </cell>
          <cell r="G1288">
            <v>448763000</v>
          </cell>
          <cell r="H1288" t="str">
            <v xml:space="preserve"> $-   </v>
          </cell>
          <cell r="M1288">
            <v>0.40201576113311011</v>
          </cell>
          <cell r="N1288">
            <v>4.5841654773423179E-3</v>
          </cell>
        </row>
        <row r="1289">
          <cell r="A1289" t="str">
            <v>R</v>
          </cell>
          <cell r="B1289" t="str">
            <v>Year 1</v>
          </cell>
          <cell r="D1289">
            <v>6419285000</v>
          </cell>
          <cell r="E1289">
            <v>5099484000</v>
          </cell>
          <cell r="F1289">
            <v>922340000</v>
          </cell>
          <cell r="G1289" t="str">
            <v xml:space="preserve"> $-   </v>
          </cell>
          <cell r="H1289" t="str">
            <v xml:space="preserve"> $-   </v>
          </cell>
          <cell r="M1289">
            <v>0.20559937750076529</v>
          </cell>
          <cell r="N1289">
            <v>6.1916708792334352E-2</v>
          </cell>
        </row>
        <row r="1290">
          <cell r="A1290" t="str">
            <v>R</v>
          </cell>
          <cell r="B1290" t="str">
            <v>Year 2</v>
          </cell>
          <cell r="D1290">
            <v>6638774000</v>
          </cell>
          <cell r="E1290">
            <v>5253040000</v>
          </cell>
          <cell r="F1290">
            <v>1030014000</v>
          </cell>
          <cell r="G1290" t="str">
            <v xml:space="preserve"> $-   </v>
          </cell>
          <cell r="H1290" t="str">
            <v xml:space="preserve"> $-   </v>
          </cell>
          <cell r="M1290">
            <v>0.20873341975491255</v>
          </cell>
          <cell r="N1290">
            <v>5.3582182493333859E-2</v>
          </cell>
        </row>
        <row r="1291">
          <cell r="A1291" t="str">
            <v>R</v>
          </cell>
          <cell r="B1291" t="str">
            <v>Year 3</v>
          </cell>
          <cell r="D1291">
            <v>6571893000</v>
          </cell>
          <cell r="E1291">
            <v>5086449000</v>
          </cell>
          <cell r="F1291">
            <v>961579000</v>
          </cell>
          <cell r="G1291" t="str">
            <v xml:space="preserve"> $-   </v>
          </cell>
          <cell r="H1291" t="str">
            <v xml:space="preserve"> $-   </v>
          </cell>
          <cell r="M1291">
            <v>0.22602985167287415</v>
          </cell>
          <cell r="N1291">
            <v>7.9712953330189643E-2</v>
          </cell>
        </row>
        <row r="1292">
          <cell r="A1292" t="str">
            <v>R</v>
          </cell>
          <cell r="B1292" t="str">
            <v>Year 4</v>
          </cell>
          <cell r="D1292">
            <v>6786984000</v>
          </cell>
          <cell r="E1292">
            <v>5285568000</v>
          </cell>
          <cell r="F1292">
            <v>956158000</v>
          </cell>
          <cell r="G1292" t="str">
            <v xml:space="preserve"> $-   </v>
          </cell>
          <cell r="H1292" t="str">
            <v xml:space="preserve"> $-   </v>
          </cell>
          <cell r="M1292">
            <v>0.22121991152476561</v>
          </cell>
          <cell r="N1292">
            <v>8.0338777872468833E-2</v>
          </cell>
        </row>
        <row r="1293">
          <cell r="A1293" t="str">
            <v>RCL</v>
          </cell>
          <cell r="B1293" t="str">
            <v>Year 1</v>
          </cell>
          <cell r="D1293">
            <v>7688024000</v>
          </cell>
          <cell r="E1293">
            <v>5157434000</v>
          </cell>
          <cell r="F1293">
            <v>1011543000</v>
          </cell>
          <cell r="G1293" t="str">
            <v xml:space="preserve"> $-   </v>
          </cell>
          <cell r="H1293">
            <v>730493000</v>
          </cell>
          <cell r="M1293">
            <v>0.32916000262226031</v>
          </cell>
          <cell r="N1293">
            <v>0.10256913870196034</v>
          </cell>
        </row>
        <row r="1294">
          <cell r="A1294" t="str">
            <v>RCL</v>
          </cell>
          <cell r="B1294" t="str">
            <v>Year 2</v>
          </cell>
          <cell r="D1294">
            <v>7959894000</v>
          </cell>
          <cell r="E1294">
            <v>5305270000</v>
          </cell>
          <cell r="F1294">
            <v>1044819000</v>
          </cell>
          <cell r="G1294" t="str">
            <v xml:space="preserve"> $-   </v>
          </cell>
          <cell r="H1294">
            <v>754711000</v>
          </cell>
          <cell r="M1294">
            <v>0.33349991846625093</v>
          </cell>
          <cell r="N1294">
            <v>0.1074252998846467</v>
          </cell>
        </row>
        <row r="1295">
          <cell r="A1295" t="str">
            <v>RCL</v>
          </cell>
          <cell r="B1295" t="str">
            <v>Year 3</v>
          </cell>
          <cell r="D1295">
            <v>8073855000</v>
          </cell>
          <cell r="E1295">
            <v>5306281000</v>
          </cell>
          <cell r="F1295">
            <v>1048952000</v>
          </cell>
          <cell r="G1295" t="str">
            <v xml:space="preserve"> $-   </v>
          </cell>
          <cell r="H1295">
            <v>772445000</v>
          </cell>
          <cell r="M1295">
            <v>0.34278222732511299</v>
          </cell>
          <cell r="N1295">
            <v>0.11719023935901747</v>
          </cell>
        </row>
        <row r="1296">
          <cell r="A1296" t="str">
            <v>RCL</v>
          </cell>
          <cell r="B1296" t="str">
            <v>Year 4</v>
          </cell>
          <cell r="D1296">
            <v>8299074000</v>
          </cell>
          <cell r="E1296">
            <v>5099393000</v>
          </cell>
          <cell r="F1296">
            <v>1086504000</v>
          </cell>
          <cell r="G1296" t="str">
            <v xml:space="preserve"> $-   </v>
          </cell>
          <cell r="H1296">
            <v>827008000</v>
          </cell>
          <cell r="M1296">
            <v>0.38554674895054553</v>
          </cell>
          <cell r="N1296">
            <v>0.15497741073281188</v>
          </cell>
        </row>
        <row r="1297">
          <cell r="A1297" t="str">
            <v>REGN</v>
          </cell>
          <cell r="B1297" t="str">
            <v>Year 1</v>
          </cell>
          <cell r="D1297">
            <v>2104745000</v>
          </cell>
          <cell r="E1297">
            <v>155355000</v>
          </cell>
          <cell r="F1297">
            <v>346393000</v>
          </cell>
          <cell r="G1297">
            <v>859947000</v>
          </cell>
          <cell r="H1297" t="str">
            <v xml:space="preserve"> $-   </v>
          </cell>
          <cell r="M1297">
            <v>0.92618820807271185</v>
          </cell>
          <cell r="N1297">
            <v>0.35303564089711581</v>
          </cell>
        </row>
        <row r="1298">
          <cell r="A1298" t="str">
            <v>REGN</v>
          </cell>
          <cell r="B1298" t="str">
            <v>Year 2</v>
          </cell>
          <cell r="D1298">
            <v>2819557000</v>
          </cell>
          <cell r="E1298">
            <v>205018000</v>
          </cell>
          <cell r="F1298">
            <v>519267000</v>
          </cell>
          <cell r="G1298">
            <v>1271353000</v>
          </cell>
          <cell r="H1298" t="str">
            <v xml:space="preserve"> $-   </v>
          </cell>
          <cell r="M1298">
            <v>0.92728715894021652</v>
          </cell>
          <cell r="N1298">
            <v>0.29221576297269392</v>
          </cell>
        </row>
        <row r="1299">
          <cell r="A1299" t="str">
            <v>REGN</v>
          </cell>
          <cell r="B1299" t="str">
            <v>Year 3</v>
          </cell>
          <cell r="D1299">
            <v>4103728000</v>
          </cell>
          <cell r="E1299">
            <v>392709000</v>
          </cell>
          <cell r="F1299">
            <v>838526000</v>
          </cell>
          <cell r="G1299">
            <v>1620577000</v>
          </cell>
          <cell r="H1299" t="str">
            <v xml:space="preserve"> $-   </v>
          </cell>
          <cell r="M1299">
            <v>0.90430433011154732</v>
          </cell>
          <cell r="N1299">
            <v>0.30506797721486412</v>
          </cell>
        </row>
        <row r="1300">
          <cell r="A1300" t="str">
            <v>REGN</v>
          </cell>
          <cell r="B1300" t="str">
            <v>Year 4</v>
          </cell>
          <cell r="D1300">
            <v>4860427000</v>
          </cell>
          <cell r="E1300">
            <v>299694000</v>
          </cell>
          <cell r="F1300">
            <v>1177697000</v>
          </cell>
          <cell r="G1300">
            <v>2052295000</v>
          </cell>
          <cell r="H1300" t="str">
            <v xml:space="preserve"> $-   </v>
          </cell>
          <cell r="M1300">
            <v>0.93833998535519614</v>
          </cell>
          <cell r="N1300">
            <v>0.27379096527938801</v>
          </cell>
        </row>
        <row r="1301">
          <cell r="A1301" t="str">
            <v>RHI</v>
          </cell>
          <cell r="B1301" t="str">
            <v>Year 1</v>
          </cell>
          <cell r="D1301">
            <v>4245895000</v>
          </cell>
          <cell r="E1301">
            <v>2522803000</v>
          </cell>
          <cell r="F1301">
            <v>1324815000</v>
          </cell>
          <cell r="G1301" t="str">
            <v xml:space="preserve"> $-   </v>
          </cell>
          <cell r="H1301">
            <v>1700000</v>
          </cell>
          <cell r="M1301">
            <v>0.40582539134858497</v>
          </cell>
          <cell r="N1301">
            <v>9.3402451073330825E-2</v>
          </cell>
        </row>
        <row r="1302">
          <cell r="A1302" t="str">
            <v>RHI</v>
          </cell>
          <cell r="B1302" t="str">
            <v>Year 2</v>
          </cell>
          <cell r="D1302">
            <v>4695014000</v>
          </cell>
          <cell r="E1302">
            <v>2772098000</v>
          </cell>
          <cell r="F1302">
            <v>1425734000</v>
          </cell>
          <cell r="G1302" t="str">
            <v xml:space="preserve"> $-   </v>
          </cell>
          <cell r="H1302">
            <v>557000</v>
          </cell>
          <cell r="M1302">
            <v>0.40956555188120847</v>
          </cell>
          <cell r="N1302">
            <v>0.10577710737390772</v>
          </cell>
        </row>
        <row r="1303">
          <cell r="A1303" t="str">
            <v>RHI</v>
          </cell>
          <cell r="B1303" t="str">
            <v>Year 3</v>
          </cell>
          <cell r="D1303">
            <v>5094933000</v>
          </cell>
          <cell r="E1303">
            <v>2980462000</v>
          </cell>
          <cell r="F1303">
            <v>1533799000</v>
          </cell>
          <cell r="G1303" t="str">
            <v xml:space="preserve"> $-   </v>
          </cell>
          <cell r="H1303">
            <v>192000</v>
          </cell>
          <cell r="M1303">
            <v>0.41501448596085566</v>
          </cell>
          <cell r="N1303">
            <v>0.11393280343431406</v>
          </cell>
        </row>
        <row r="1304">
          <cell r="A1304" t="str">
            <v>RHI</v>
          </cell>
          <cell r="B1304" t="str">
            <v>Year 4</v>
          </cell>
          <cell r="D1304">
            <v>5250399000</v>
          </cell>
          <cell r="E1304">
            <v>3089723000</v>
          </cell>
          <cell r="F1304">
            <v>1606217000</v>
          </cell>
          <cell r="G1304" t="str">
            <v xml:space="preserve"> $-   </v>
          </cell>
          <cell r="H1304">
            <v>1237000</v>
          </cell>
          <cell r="M1304">
            <v>0.41152605735297454</v>
          </cell>
          <cell r="N1304">
            <v>0.10536761110917475</v>
          </cell>
        </row>
        <row r="1305">
          <cell r="A1305" t="str">
            <v>RHT</v>
          </cell>
          <cell r="B1305" t="str">
            <v>Year 1</v>
          </cell>
          <cell r="D1305">
            <v>1328817000</v>
          </cell>
          <cell r="E1305">
            <v>200600000</v>
          </cell>
          <cell r="F1305">
            <v>660887000</v>
          </cell>
          <cell r="G1305">
            <v>263150000</v>
          </cell>
          <cell r="H1305" t="str">
            <v xml:space="preserve"> $-   </v>
          </cell>
          <cell r="M1305">
            <v>0.84903865618817342</v>
          </cell>
          <cell r="N1305">
            <v>0.1536554694890267</v>
          </cell>
        </row>
        <row r="1306">
          <cell r="A1306" t="str">
            <v>RHT</v>
          </cell>
          <cell r="B1306" t="str">
            <v>Year 2</v>
          </cell>
          <cell r="D1306">
            <v>1534615000</v>
          </cell>
          <cell r="E1306">
            <v>232600000</v>
          </cell>
          <cell r="F1306">
            <v>750292000</v>
          </cell>
          <cell r="G1306">
            <v>317263000</v>
          </cell>
          <cell r="H1306" t="str">
            <v xml:space="preserve"> $-   </v>
          </cell>
          <cell r="M1306">
            <v>0.84843103970702749</v>
          </cell>
          <cell r="N1306">
            <v>0.15278099067192749</v>
          </cell>
        </row>
        <row r="1307">
          <cell r="A1307" t="str">
            <v>RHT</v>
          </cell>
          <cell r="B1307" t="str">
            <v>Year 3</v>
          </cell>
          <cell r="D1307">
            <v>1789489000</v>
          </cell>
          <cell r="E1307">
            <v>273199000</v>
          </cell>
          <cell r="F1307">
            <v>898440000</v>
          </cell>
          <cell r="G1307">
            <v>367856000</v>
          </cell>
          <cell r="H1307" t="str">
            <v xml:space="preserve"> $-   </v>
          </cell>
          <cell r="M1307">
            <v>0.84733127725289181</v>
          </cell>
          <cell r="N1307">
            <v>0.13970133373270247</v>
          </cell>
        </row>
        <row r="1308">
          <cell r="A1308" t="str">
            <v>RHT</v>
          </cell>
          <cell r="B1308" t="str">
            <v>Year 4</v>
          </cell>
          <cell r="D1308">
            <v>2052230000</v>
          </cell>
          <cell r="E1308">
            <v>309629000</v>
          </cell>
          <cell r="F1308">
            <v>1041231000</v>
          </cell>
          <cell r="G1308">
            <v>413322000</v>
          </cell>
          <cell r="H1308" t="str">
            <v xml:space="preserve"> $-   </v>
          </cell>
          <cell r="M1308">
            <v>0.84912558533887528</v>
          </cell>
          <cell r="N1308">
            <v>0.14035853681117613</v>
          </cell>
        </row>
        <row r="1309">
          <cell r="A1309" t="str">
            <v>RL</v>
          </cell>
          <cell r="B1309" t="str">
            <v>Year 1</v>
          </cell>
          <cell r="D1309">
            <v>6945000000</v>
          </cell>
          <cell r="E1309">
            <v>2789000000</v>
          </cell>
          <cell r="F1309">
            <v>2971000000</v>
          </cell>
          <cell r="G1309" t="str">
            <v xml:space="preserve"> $-   </v>
          </cell>
          <cell r="H1309">
            <v>27000000</v>
          </cell>
          <cell r="M1309">
            <v>0.59841612670986322</v>
          </cell>
          <cell r="N1309">
            <v>0.16673866090712744</v>
          </cell>
        </row>
        <row r="1310">
          <cell r="A1310" t="str">
            <v>RL</v>
          </cell>
          <cell r="B1310" t="str">
            <v>Year 2</v>
          </cell>
          <cell r="D1310">
            <v>7450000000</v>
          </cell>
          <cell r="E1310">
            <v>3140000000</v>
          </cell>
          <cell r="F1310">
            <v>3142000000</v>
          </cell>
          <cell r="G1310" t="str">
            <v xml:space="preserve"> $-   </v>
          </cell>
          <cell r="H1310">
            <v>35000000</v>
          </cell>
          <cell r="M1310">
            <v>0.57852348993288594</v>
          </cell>
          <cell r="N1310">
            <v>0.15208053691275167</v>
          </cell>
        </row>
        <row r="1311">
          <cell r="A1311" t="str">
            <v>RL</v>
          </cell>
          <cell r="B1311" t="str">
            <v>Year 3</v>
          </cell>
          <cell r="D1311">
            <v>7620000000</v>
          </cell>
          <cell r="E1311">
            <v>3242000000</v>
          </cell>
          <cell r="F1311">
            <v>3301000000</v>
          </cell>
          <cell r="G1311" t="str">
            <v xml:space="preserve"> $-   </v>
          </cell>
          <cell r="H1311">
            <v>25000000</v>
          </cell>
          <cell r="M1311">
            <v>0.57454068241469813</v>
          </cell>
          <cell r="N1311">
            <v>0.13805774278215224</v>
          </cell>
        </row>
        <row r="1312">
          <cell r="A1312" t="str">
            <v>RL</v>
          </cell>
          <cell r="B1312" t="str">
            <v>Year 4</v>
          </cell>
          <cell r="D1312">
            <v>7405000000</v>
          </cell>
          <cell r="E1312">
            <v>3218000000</v>
          </cell>
          <cell r="F1312">
            <v>3389000000</v>
          </cell>
          <cell r="G1312" t="str">
            <v xml:space="preserve"> $-   </v>
          </cell>
          <cell r="H1312">
            <v>24000000</v>
          </cell>
          <cell r="M1312">
            <v>0.56542876434841327</v>
          </cell>
          <cell r="N1312">
            <v>0.10452397029034437</v>
          </cell>
        </row>
        <row r="1313">
          <cell r="A1313" t="str">
            <v>ROK</v>
          </cell>
          <cell r="B1313" t="str">
            <v>Year 1</v>
          </cell>
          <cell r="D1313">
            <v>6351900000</v>
          </cell>
          <cell r="E1313">
            <v>3778100000</v>
          </cell>
          <cell r="F1313">
            <v>1537700000</v>
          </cell>
          <cell r="G1313" t="str">
            <v xml:space="preserve"> $-   </v>
          </cell>
          <cell r="H1313" t="str">
            <v xml:space="preserve"> $-   </v>
          </cell>
          <cell r="M1313">
            <v>0.40520159322407467</v>
          </cell>
          <cell r="N1313">
            <v>0.16311654780459389</v>
          </cell>
        </row>
        <row r="1314">
          <cell r="A1314" t="str">
            <v>ROK</v>
          </cell>
          <cell r="B1314" t="str">
            <v>Year 2</v>
          </cell>
          <cell r="D1314">
            <v>6623500000</v>
          </cell>
          <cell r="E1314">
            <v>3869600000</v>
          </cell>
          <cell r="F1314">
            <v>1570100000</v>
          </cell>
          <cell r="G1314" t="str">
            <v xml:space="preserve"> $-   </v>
          </cell>
          <cell r="H1314" t="str">
            <v xml:space="preserve"> $-   </v>
          </cell>
          <cell r="M1314">
            <v>0.41577715709217178</v>
          </cell>
          <cell r="N1314">
            <v>0.1787272590020382</v>
          </cell>
        </row>
        <row r="1315">
          <cell r="A1315" t="str">
            <v>ROK</v>
          </cell>
          <cell r="B1315" t="str">
            <v>Year 3</v>
          </cell>
          <cell r="D1315">
            <v>6307900000</v>
          </cell>
          <cell r="E1315">
            <v>3604800000</v>
          </cell>
          <cell r="F1315">
            <v>1506400000</v>
          </cell>
          <cell r="G1315" t="str">
            <v xml:space="preserve"> $-   </v>
          </cell>
          <cell r="H1315" t="str">
            <v xml:space="preserve"> $-   </v>
          </cell>
          <cell r="M1315">
            <v>0.42852613389559124</v>
          </cell>
          <cell r="N1315">
            <v>0.18971448501085938</v>
          </cell>
        </row>
        <row r="1316">
          <cell r="A1316" t="str">
            <v>ROK</v>
          </cell>
          <cell r="B1316" t="str">
            <v>Year 4</v>
          </cell>
          <cell r="D1316">
            <v>5879500000</v>
          </cell>
          <cell r="E1316">
            <v>3404000000</v>
          </cell>
          <cell r="F1316">
            <v>1467400000</v>
          </cell>
          <cell r="G1316" t="str">
            <v xml:space="preserve"> $-   </v>
          </cell>
          <cell r="H1316" t="str">
            <v xml:space="preserve"> $-   </v>
          </cell>
          <cell r="M1316">
            <v>0.42103920401394679</v>
          </cell>
          <cell r="N1316">
            <v>0.1714601581767157</v>
          </cell>
        </row>
        <row r="1317">
          <cell r="A1317" t="str">
            <v>ROP</v>
          </cell>
          <cell r="B1317" t="str">
            <v>Year 1</v>
          </cell>
          <cell r="D1317">
            <v>2993489000</v>
          </cell>
          <cell r="E1317">
            <v>1321772000</v>
          </cell>
          <cell r="F1317">
            <v>914130000</v>
          </cell>
          <cell r="G1317" t="str">
            <v xml:space="preserve"> $-   </v>
          </cell>
          <cell r="H1317" t="str">
            <v xml:space="preserve"> $-   </v>
          </cell>
          <cell r="M1317">
            <v>0.55845102487431886</v>
          </cell>
          <cell r="N1317">
            <v>0.25307826419271962</v>
          </cell>
        </row>
        <row r="1318">
          <cell r="A1318" t="str">
            <v>ROP</v>
          </cell>
          <cell r="B1318" t="str">
            <v>Year 2</v>
          </cell>
          <cell r="D1318">
            <v>3238128000</v>
          </cell>
          <cell r="E1318">
            <v>1355200000</v>
          </cell>
          <cell r="F1318">
            <v>1040567000</v>
          </cell>
          <cell r="G1318" t="str">
            <v xml:space="preserve"> $-   </v>
          </cell>
          <cell r="H1318" t="str">
            <v xml:space="preserve"> $-   </v>
          </cell>
          <cell r="M1318">
            <v>0.58148658731217551</v>
          </cell>
          <cell r="N1318">
            <v>0.26013826507167104</v>
          </cell>
        </row>
        <row r="1319">
          <cell r="A1319" t="str">
            <v>ROP</v>
          </cell>
          <cell r="B1319" t="str">
            <v>Year 3</v>
          </cell>
          <cell r="D1319">
            <v>3549494000</v>
          </cell>
          <cell r="E1319">
            <v>1447595000</v>
          </cell>
          <cell r="F1319">
            <v>1102426000</v>
          </cell>
          <cell r="G1319" t="str">
            <v xml:space="preserve"> $-   </v>
          </cell>
          <cell r="H1319" t="str">
            <v xml:space="preserve"> $-   </v>
          </cell>
          <cell r="M1319">
            <v>0.59216863023292898</v>
          </cell>
          <cell r="N1319">
            <v>0.28158182546582694</v>
          </cell>
        </row>
        <row r="1320">
          <cell r="A1320" t="str">
            <v>ROP</v>
          </cell>
          <cell r="B1320" t="str">
            <v>Year 4</v>
          </cell>
          <cell r="D1320">
            <v>3582395000</v>
          </cell>
          <cell r="E1320">
            <v>1417749000</v>
          </cell>
          <cell r="F1320">
            <v>1136728000</v>
          </cell>
          <cell r="G1320" t="str">
            <v xml:space="preserve"> $-   </v>
          </cell>
          <cell r="H1320" t="str">
            <v xml:space="preserve"> $-   </v>
          </cell>
          <cell r="M1320">
            <v>0.60424548381739029</v>
          </cell>
          <cell r="N1320">
            <v>0.28693597439701651</v>
          </cell>
        </row>
        <row r="1321">
          <cell r="A1321" t="str">
            <v>ROST</v>
          </cell>
          <cell r="B1321" t="str">
            <v>Year 1</v>
          </cell>
          <cell r="D1321">
            <v>9721065000</v>
          </cell>
          <cell r="E1321">
            <v>7011428000</v>
          </cell>
          <cell r="F1321">
            <v>1437886000</v>
          </cell>
          <cell r="G1321" t="str">
            <v xml:space="preserve"> $-   </v>
          </cell>
          <cell r="H1321" t="str">
            <v xml:space="preserve"> $-   </v>
          </cell>
          <cell r="M1321">
            <v>0.27873869786900918</v>
          </cell>
          <cell r="N1321">
            <v>0.13082424610883683</v>
          </cell>
        </row>
        <row r="1322">
          <cell r="A1322" t="str">
            <v>ROST</v>
          </cell>
          <cell r="B1322" t="str">
            <v>Year 2</v>
          </cell>
          <cell r="D1322">
            <v>10230353000</v>
          </cell>
          <cell r="E1322">
            <v>7360924000</v>
          </cell>
          <cell r="F1322">
            <v>1526366000</v>
          </cell>
          <cell r="G1322" t="str">
            <v xml:space="preserve"> $-   </v>
          </cell>
          <cell r="H1322" t="str">
            <v xml:space="preserve"> $-   </v>
          </cell>
          <cell r="M1322">
            <v>0.28048191494467489</v>
          </cell>
          <cell r="N1322">
            <v>0.13128217569814063</v>
          </cell>
        </row>
        <row r="1323">
          <cell r="A1323" t="str">
            <v>ROST</v>
          </cell>
          <cell r="B1323" t="str">
            <v>Year 3</v>
          </cell>
          <cell r="D1323">
            <v>11041677000</v>
          </cell>
          <cell r="E1323">
            <v>7937956000</v>
          </cell>
          <cell r="F1323">
            <v>1615371000</v>
          </cell>
          <cell r="G1323" t="str">
            <v xml:space="preserve"> $-   </v>
          </cell>
          <cell r="H1323" t="str">
            <v xml:space="preserve"> $-   </v>
          </cell>
          <cell r="M1323">
            <v>0.28109145014837877</v>
          </cell>
          <cell r="N1323">
            <v>0.13479383611746656</v>
          </cell>
        </row>
        <row r="1324">
          <cell r="A1324" t="str">
            <v>ROST</v>
          </cell>
          <cell r="B1324" t="str">
            <v>Year 4</v>
          </cell>
          <cell r="D1324">
            <v>11939999000</v>
          </cell>
          <cell r="E1324">
            <v>8576873000</v>
          </cell>
          <cell r="F1324">
            <v>1738755000</v>
          </cell>
          <cell r="G1324" t="str">
            <v xml:space="preserve"> $-   </v>
          </cell>
          <cell r="H1324" t="str">
            <v xml:space="preserve"> $-   </v>
          </cell>
          <cell r="M1324">
            <v>0.28166886781146294</v>
          </cell>
          <cell r="N1324">
            <v>0.1360444837558194</v>
          </cell>
        </row>
        <row r="1325">
          <cell r="A1325" t="str">
            <v>RRC</v>
          </cell>
          <cell r="B1325" t="str">
            <v>Year 1</v>
          </cell>
          <cell r="D1325">
            <v>1367135000</v>
          </cell>
          <cell r="E1325">
            <v>328784000</v>
          </cell>
          <cell r="F1325">
            <v>248136000</v>
          </cell>
          <cell r="G1325" t="str">
            <v xml:space="preserve"> $-   </v>
          </cell>
          <cell r="H1325">
            <v>445228000</v>
          </cell>
          <cell r="M1325">
            <v>0.75950875370757098</v>
          </cell>
          <cell r="N1325">
            <v>0.25234303854410867</v>
          </cell>
        </row>
        <row r="1326">
          <cell r="A1326" t="str">
            <v>RRC</v>
          </cell>
          <cell r="B1326" t="str">
            <v>Year 2</v>
          </cell>
          <cell r="D1326">
            <v>1832253000</v>
          </cell>
          <cell r="E1326">
            <v>516119000</v>
          </cell>
          <cell r="F1326">
            <v>391707000</v>
          </cell>
          <cell r="G1326" t="str">
            <v xml:space="preserve"> $-   </v>
          </cell>
          <cell r="H1326">
            <v>492397000</v>
          </cell>
          <cell r="M1326">
            <v>0.71831455590467042</v>
          </cell>
          <cell r="N1326">
            <v>0.23579167287487043</v>
          </cell>
        </row>
        <row r="1327">
          <cell r="A1327" t="str">
            <v>RRC</v>
          </cell>
          <cell r="B1327" t="str">
            <v>Year 3</v>
          </cell>
          <cell r="D1327">
            <v>2042537000</v>
          </cell>
          <cell r="E1327">
            <v>605752000</v>
          </cell>
          <cell r="F1327">
            <v>191802000</v>
          </cell>
          <cell r="G1327" t="str">
            <v xml:space="preserve"> $-   </v>
          </cell>
          <cell r="H1327">
            <v>551032000</v>
          </cell>
          <cell r="M1327">
            <v>0.70343156574397425</v>
          </cell>
          <cell r="N1327">
            <v>0.33974953697289206</v>
          </cell>
        </row>
        <row r="1328">
          <cell r="A1328" t="str">
            <v>RRC</v>
          </cell>
          <cell r="B1328" t="str">
            <v>Year 4</v>
          </cell>
          <cell r="D1328">
            <v>1181704000</v>
          </cell>
          <cell r="E1328">
            <v>648968000</v>
          </cell>
          <cell r="F1328">
            <v>165318000</v>
          </cell>
          <cell r="G1328" t="str">
            <v xml:space="preserve"> $-   </v>
          </cell>
          <cell r="H1328">
            <v>581155000</v>
          </cell>
          <cell r="M1328">
            <v>0.45082017154888199</v>
          </cell>
          <cell r="N1328">
            <v>-0.18087185961966787</v>
          </cell>
        </row>
        <row r="1329">
          <cell r="A1329" t="str">
            <v>RSG</v>
          </cell>
          <cell r="B1329" t="str">
            <v>Year 1</v>
          </cell>
          <cell r="D1329">
            <v>8417200000</v>
          </cell>
          <cell r="E1329">
            <v>5234700000</v>
          </cell>
          <cell r="F1329">
            <v>1088100000</v>
          </cell>
          <cell r="G1329" t="str">
            <v xml:space="preserve"> $-   </v>
          </cell>
          <cell r="H1329">
            <v>877400000</v>
          </cell>
          <cell r="M1329">
            <v>0.37809485339542837</v>
          </cell>
          <cell r="N1329">
            <v>0.14458489759064772</v>
          </cell>
        </row>
        <row r="1330">
          <cell r="A1330" t="str">
            <v>RSG</v>
          </cell>
          <cell r="B1330" t="str">
            <v>Year 2</v>
          </cell>
          <cell r="D1330">
            <v>8803300000</v>
          </cell>
          <cell r="E1330">
            <v>5643100000</v>
          </cell>
          <cell r="F1330">
            <v>998400000</v>
          </cell>
          <cell r="G1330" t="str">
            <v xml:space="preserve"> $-   </v>
          </cell>
          <cell r="H1330">
            <v>906900000</v>
          </cell>
          <cell r="M1330">
            <v>0.35897901923142461</v>
          </cell>
          <cell r="N1330">
            <v>0.14254881692092738</v>
          </cell>
        </row>
        <row r="1331">
          <cell r="A1331" t="str">
            <v>RSG</v>
          </cell>
          <cell r="B1331" t="str">
            <v>Year 3</v>
          </cell>
          <cell r="D1331">
            <v>9115000000</v>
          </cell>
          <cell r="E1331">
            <v>5518600000</v>
          </cell>
          <cell r="F1331">
            <v>1067000000</v>
          </cell>
          <cell r="G1331" t="str">
            <v xml:space="preserve"> $-   </v>
          </cell>
          <cell r="H1331">
            <v>970600000</v>
          </cell>
          <cell r="M1331">
            <v>0.39455842018650578</v>
          </cell>
          <cell r="N1331">
            <v>0.17101481075150851</v>
          </cell>
        </row>
        <row r="1332">
          <cell r="A1332" t="str">
            <v>RSG</v>
          </cell>
          <cell r="B1332" t="str">
            <v>Year 4</v>
          </cell>
          <cell r="D1332">
            <v>9387700000</v>
          </cell>
          <cell r="E1332">
            <v>5764000000</v>
          </cell>
          <cell r="F1332">
            <v>1054500000</v>
          </cell>
          <cell r="G1332" t="str">
            <v xml:space="preserve"> $-   </v>
          </cell>
          <cell r="H1332">
            <v>991100000</v>
          </cell>
          <cell r="M1332">
            <v>0.38600509176901687</v>
          </cell>
          <cell r="N1332">
            <v>0.16810294321292754</v>
          </cell>
        </row>
        <row r="1333">
          <cell r="A1333" t="str">
            <v>SBUX</v>
          </cell>
          <cell r="B1333" t="str">
            <v>Year 1</v>
          </cell>
          <cell r="D1333">
            <v>14866800000</v>
          </cell>
          <cell r="E1333">
            <v>6382300000</v>
          </cell>
          <cell r="F1333">
            <v>5655800000</v>
          </cell>
          <cell r="G1333" t="str">
            <v xml:space="preserve"> $-   </v>
          </cell>
          <cell r="H1333">
            <v>621400000</v>
          </cell>
          <cell r="M1333">
            <v>0.57070115963085533</v>
          </cell>
          <cell r="N1333">
            <v>0.14847176258508893</v>
          </cell>
        </row>
        <row r="1334">
          <cell r="A1334" t="str">
            <v>SBUX</v>
          </cell>
          <cell r="B1334" t="str">
            <v>Year 2</v>
          </cell>
          <cell r="D1334">
            <v>16447800000</v>
          </cell>
          <cell r="E1334">
            <v>6858800000</v>
          </cell>
          <cell r="F1334">
            <v>6086800000</v>
          </cell>
          <cell r="G1334" t="str">
            <v xml:space="preserve"> $-   </v>
          </cell>
          <cell r="H1334">
            <v>709600000</v>
          </cell>
          <cell r="M1334">
            <v>0.58299590218752662</v>
          </cell>
          <cell r="N1334">
            <v>0.1697856248252046</v>
          </cell>
        </row>
        <row r="1335">
          <cell r="A1335" t="str">
            <v>SBUX</v>
          </cell>
          <cell r="B1335" t="str">
            <v>Year 3</v>
          </cell>
          <cell r="D1335">
            <v>19162700000</v>
          </cell>
          <cell r="E1335">
            <v>7787500000</v>
          </cell>
          <cell r="F1335">
            <v>7130200000</v>
          </cell>
          <cell r="G1335" t="str">
            <v xml:space="preserve"> $-   </v>
          </cell>
          <cell r="H1335">
            <v>893900000</v>
          </cell>
          <cell r="M1335">
            <v>0.59361154743329492</v>
          </cell>
          <cell r="N1335">
            <v>0.17487619176838337</v>
          </cell>
        </row>
        <row r="1336">
          <cell r="A1336" t="str">
            <v>SBUX</v>
          </cell>
          <cell r="B1336" t="str">
            <v>Year 4</v>
          </cell>
          <cell r="D1336">
            <v>21315900000</v>
          </cell>
          <cell r="E1336">
            <v>8511100000</v>
          </cell>
          <cell r="F1336">
            <v>7970300000</v>
          </cell>
          <cell r="G1336" t="str">
            <v xml:space="preserve"> $-   </v>
          </cell>
          <cell r="H1336">
            <v>980800000</v>
          </cell>
          <cell r="M1336">
            <v>0.60071589752250665</v>
          </cell>
          <cell r="N1336">
            <v>0.18078992676828096</v>
          </cell>
        </row>
        <row r="1337">
          <cell r="A1337" t="str">
            <v>SCG</v>
          </cell>
          <cell r="B1337" t="str">
            <v>Year 1</v>
          </cell>
          <cell r="D1337">
            <v>4176000000</v>
          </cell>
          <cell r="E1337">
            <v>2754000000</v>
          </cell>
          <cell r="F1337">
            <v>207000000</v>
          </cell>
          <cell r="G1337" t="str">
            <v xml:space="preserve"> $-   </v>
          </cell>
          <cell r="H1337">
            <v>356000000</v>
          </cell>
          <cell r="M1337">
            <v>0.34051724137931039</v>
          </cell>
          <cell r="N1337">
            <v>0.20569923371647508</v>
          </cell>
        </row>
        <row r="1338">
          <cell r="A1338" t="str">
            <v>SCG</v>
          </cell>
          <cell r="B1338" t="str">
            <v>Year 2</v>
          </cell>
          <cell r="D1338">
            <v>4495000000</v>
          </cell>
          <cell r="E1338">
            <v>2987000000</v>
          </cell>
          <cell r="F1338">
            <v>220000000</v>
          </cell>
          <cell r="G1338" t="str">
            <v xml:space="preserve"> $-   </v>
          </cell>
          <cell r="H1338">
            <v>378000000</v>
          </cell>
          <cell r="M1338">
            <v>0.3354838709677419</v>
          </cell>
          <cell r="N1338">
            <v>0.20244716351501668</v>
          </cell>
        </row>
        <row r="1339">
          <cell r="A1339" t="str">
            <v>SCG</v>
          </cell>
          <cell r="B1339" t="str">
            <v>Year 3</v>
          </cell>
          <cell r="D1339">
            <v>4951000000</v>
          </cell>
          <cell r="E1339">
            <v>3331000000</v>
          </cell>
          <cell r="F1339">
            <v>229000000</v>
          </cell>
          <cell r="G1339" t="str">
            <v xml:space="preserve"> $-   </v>
          </cell>
          <cell r="H1339">
            <v>384000000</v>
          </cell>
          <cell r="M1339">
            <v>0.32720662492425767</v>
          </cell>
          <cell r="N1339">
            <v>0.20339325388810342</v>
          </cell>
        </row>
        <row r="1340">
          <cell r="A1340" t="str">
            <v>SCG</v>
          </cell>
          <cell r="B1340" t="str">
            <v>Year 4</v>
          </cell>
          <cell r="D1340">
            <v>4380000000</v>
          </cell>
          <cell r="E1340">
            <v>2714000000</v>
          </cell>
          <cell r="F1340">
            <v>234000000</v>
          </cell>
          <cell r="G1340" t="str">
            <v xml:space="preserve"> $-   </v>
          </cell>
          <cell r="H1340">
            <v>358000000</v>
          </cell>
          <cell r="M1340">
            <v>0.38036529680365294</v>
          </cell>
          <cell r="N1340">
            <v>0.24520547945205479</v>
          </cell>
        </row>
        <row r="1341">
          <cell r="A1341" t="str">
            <v>SE</v>
          </cell>
          <cell r="B1341" t="str">
            <v>Year 1</v>
          </cell>
          <cell r="D1341">
            <v>5075000000</v>
          </cell>
          <cell r="E1341">
            <v>2417000000</v>
          </cell>
          <cell r="F1341">
            <v>337000000</v>
          </cell>
          <cell r="G1341" t="str">
            <v xml:space="preserve"> $-   </v>
          </cell>
          <cell r="H1341">
            <v>746000000</v>
          </cell>
          <cell r="M1341">
            <v>0.52374384236453198</v>
          </cell>
          <cell r="N1341">
            <v>0.31034482758620691</v>
          </cell>
        </row>
        <row r="1342">
          <cell r="A1342" t="str">
            <v>SE</v>
          </cell>
          <cell r="B1342" t="str">
            <v>Year 2</v>
          </cell>
          <cell r="D1342">
            <v>5518000000</v>
          </cell>
          <cell r="E1342">
            <v>2707000000</v>
          </cell>
          <cell r="F1342">
            <v>373000000</v>
          </cell>
          <cell r="G1342" t="str">
            <v xml:space="preserve"> $-   </v>
          </cell>
          <cell r="H1342">
            <v>772000000</v>
          </cell>
          <cell r="M1342">
            <v>0.50942370424066685</v>
          </cell>
          <cell r="N1342">
            <v>0.30192098586444366</v>
          </cell>
        </row>
        <row r="1343">
          <cell r="A1343" t="str">
            <v>SE</v>
          </cell>
          <cell r="B1343" t="str">
            <v>Year 3</v>
          </cell>
          <cell r="D1343">
            <v>5903000000</v>
          </cell>
          <cell r="E1343">
            <v>2790000000</v>
          </cell>
          <cell r="F1343">
            <v>393000000</v>
          </cell>
          <cell r="G1343" t="str">
            <v xml:space="preserve"> $-   </v>
          </cell>
          <cell r="H1343">
            <v>796000000</v>
          </cell>
          <cell r="M1343">
            <v>0.52735897001524656</v>
          </cell>
          <cell r="N1343">
            <v>0.32593596476367948</v>
          </cell>
        </row>
        <row r="1344">
          <cell r="A1344" t="str">
            <v>SE</v>
          </cell>
          <cell r="B1344" t="str">
            <v>Year 4</v>
          </cell>
          <cell r="D1344">
            <v>5234000000</v>
          </cell>
          <cell r="E1344">
            <v>2335000000</v>
          </cell>
          <cell r="F1344">
            <v>353000000</v>
          </cell>
          <cell r="G1344" t="str">
            <v xml:space="preserve"> $-   </v>
          </cell>
          <cell r="H1344">
            <v>764000000</v>
          </cell>
          <cell r="M1344">
            <v>0.55387848681696594</v>
          </cell>
          <cell r="N1344">
            <v>0.34046618265189149</v>
          </cell>
        </row>
        <row r="1345">
          <cell r="A1345" t="str">
            <v>SEE</v>
          </cell>
          <cell r="B1345" t="str">
            <v>Year 1</v>
          </cell>
          <cell r="D1345">
            <v>7690800000</v>
          </cell>
          <cell r="E1345">
            <v>5100900000</v>
          </cell>
          <cell r="F1345">
            <v>1788300000</v>
          </cell>
          <cell r="G1345" t="str">
            <v xml:space="preserve"> $-   </v>
          </cell>
          <cell r="H1345">
            <v>123200000</v>
          </cell>
          <cell r="M1345">
            <v>0.33675300358870341</v>
          </cell>
          <cell r="N1345">
            <v>8.8209289020648049E-2</v>
          </cell>
        </row>
        <row r="1346">
          <cell r="A1346" t="str">
            <v>SEE</v>
          </cell>
          <cell r="B1346" t="str">
            <v>Year 2</v>
          </cell>
          <cell r="D1346">
            <v>7750500000</v>
          </cell>
          <cell r="E1346">
            <v>5062900000</v>
          </cell>
          <cell r="F1346">
            <v>1849400000</v>
          </cell>
          <cell r="G1346" t="str">
            <v xml:space="preserve"> $-   </v>
          </cell>
          <cell r="H1346">
            <v>118900000</v>
          </cell>
          <cell r="M1346">
            <v>0.34676472485646093</v>
          </cell>
          <cell r="N1346">
            <v>9.2806915682859176E-2</v>
          </cell>
        </row>
        <row r="1347">
          <cell r="A1347" t="str">
            <v>SEE</v>
          </cell>
          <cell r="B1347" t="str">
            <v>Year 3</v>
          </cell>
          <cell r="D1347">
            <v>7031500000</v>
          </cell>
          <cell r="E1347">
            <v>4444900000</v>
          </cell>
          <cell r="F1347">
            <v>1656200000</v>
          </cell>
          <cell r="G1347" t="str">
            <v xml:space="preserve"> $-   </v>
          </cell>
          <cell r="H1347">
            <v>88700000</v>
          </cell>
          <cell r="M1347">
            <v>0.36785892057171299</v>
          </cell>
          <cell r="N1347">
            <v>0.11970418829552727</v>
          </cell>
        </row>
        <row r="1348">
          <cell r="A1348" t="str">
            <v>SEE</v>
          </cell>
          <cell r="B1348" t="str">
            <v>Year 4</v>
          </cell>
          <cell r="D1348">
            <v>6778300000</v>
          </cell>
          <cell r="E1348">
            <v>4246700000</v>
          </cell>
          <cell r="F1348">
            <v>1604400000</v>
          </cell>
          <cell r="G1348" t="str">
            <v xml:space="preserve"> $-   </v>
          </cell>
          <cell r="H1348">
            <v>94900000</v>
          </cell>
          <cell r="M1348">
            <v>0.37348597730994493</v>
          </cell>
          <cell r="N1348">
            <v>0.12278889987164923</v>
          </cell>
        </row>
        <row r="1349">
          <cell r="A1349" t="str">
            <v>SHW</v>
          </cell>
          <cell r="B1349" t="str">
            <v>Year 1</v>
          </cell>
          <cell r="D1349">
            <v>9534462000</v>
          </cell>
          <cell r="E1349">
            <v>5328236000</v>
          </cell>
          <cell r="F1349">
            <v>3264896000</v>
          </cell>
          <cell r="G1349" t="str">
            <v xml:space="preserve"> $-   </v>
          </cell>
          <cell r="H1349" t="str">
            <v xml:space="preserve"> $-   </v>
          </cell>
          <cell r="M1349">
            <v>0.44116028780648553</v>
          </cell>
          <cell r="N1349">
            <v>9.8729220379713087E-2</v>
          </cell>
        </row>
        <row r="1350">
          <cell r="A1350" t="str">
            <v>SHW</v>
          </cell>
          <cell r="B1350" t="str">
            <v>Year 2</v>
          </cell>
          <cell r="D1350">
            <v>10185532000</v>
          </cell>
          <cell r="E1350">
            <v>5568966000</v>
          </cell>
          <cell r="F1350">
            <v>3470200000</v>
          </cell>
          <cell r="G1350" t="str">
            <v xml:space="preserve"> $-   </v>
          </cell>
          <cell r="H1350" t="str">
            <v xml:space="preserve"> $-   </v>
          </cell>
          <cell r="M1350">
            <v>0.45324741015000491</v>
          </cell>
          <cell r="N1350">
            <v>0.11254846580424076</v>
          </cell>
        </row>
        <row r="1351">
          <cell r="A1351" t="str">
            <v>SHW</v>
          </cell>
          <cell r="B1351" t="str">
            <v>Year 3</v>
          </cell>
          <cell r="D1351">
            <v>11129533000</v>
          </cell>
          <cell r="E1351">
            <v>5965049000</v>
          </cell>
          <cell r="F1351">
            <v>3860448000</v>
          </cell>
          <cell r="G1351" t="str">
            <v xml:space="preserve"> $-   </v>
          </cell>
          <cell r="H1351" t="str">
            <v xml:space="preserve"> $-   </v>
          </cell>
          <cell r="M1351">
            <v>0.46403420520879002</v>
          </cell>
          <cell r="N1351">
            <v>0.11716897735062198</v>
          </cell>
        </row>
        <row r="1352">
          <cell r="A1352" t="str">
            <v>SHW</v>
          </cell>
          <cell r="B1352" t="str">
            <v>Year 4</v>
          </cell>
          <cell r="D1352">
            <v>11339304000</v>
          </cell>
          <cell r="E1352">
            <v>5780078000</v>
          </cell>
          <cell r="F1352">
            <v>3943786000</v>
          </cell>
          <cell r="G1352" t="str">
            <v xml:space="preserve"> $-   </v>
          </cell>
          <cell r="H1352" t="str">
            <v xml:space="preserve"> $-   </v>
          </cell>
          <cell r="M1352">
            <v>0.49026165979852021</v>
          </cell>
          <cell r="N1352">
            <v>0.14246377026314844</v>
          </cell>
        </row>
        <row r="1353">
          <cell r="A1353" t="str">
            <v>SIG</v>
          </cell>
          <cell r="B1353" t="str">
            <v>Year 1</v>
          </cell>
          <cell r="D1353">
            <v>3983400000</v>
          </cell>
          <cell r="E1353">
            <v>2446000000</v>
          </cell>
          <cell r="F1353">
            <v>976900000</v>
          </cell>
          <cell r="G1353" t="str">
            <v xml:space="preserve"> $-   </v>
          </cell>
          <cell r="H1353" t="str">
            <v xml:space="preserve"> $-   </v>
          </cell>
          <cell r="M1353">
            <v>0.38595169955314557</v>
          </cell>
          <cell r="N1353">
            <v>0.14070894210975549</v>
          </cell>
        </row>
        <row r="1354">
          <cell r="A1354" t="str">
            <v>SIG</v>
          </cell>
          <cell r="B1354" t="str">
            <v>Year 2</v>
          </cell>
          <cell r="D1354">
            <v>4209200000</v>
          </cell>
          <cell r="E1354">
            <v>2628700000</v>
          </cell>
          <cell r="F1354">
            <v>1010000000</v>
          </cell>
          <cell r="G1354" t="str">
            <v xml:space="preserve"> $-   </v>
          </cell>
          <cell r="H1354" t="str">
            <v xml:space="preserve"> $-   </v>
          </cell>
          <cell r="M1354">
            <v>0.37548702841395043</v>
          </cell>
          <cell r="N1354">
            <v>0.13553644397985365</v>
          </cell>
        </row>
        <row r="1355">
          <cell r="A1355" t="str">
            <v>SIG</v>
          </cell>
          <cell r="B1355" t="str">
            <v>Year 3</v>
          </cell>
          <cell r="D1355">
            <v>5736300000</v>
          </cell>
          <cell r="E1355">
            <v>3662100000</v>
          </cell>
          <cell r="F1355">
            <v>1497600000</v>
          </cell>
          <cell r="G1355" t="str">
            <v xml:space="preserve"> $-   </v>
          </cell>
          <cell r="H1355" t="str">
            <v xml:space="preserve"> $-   </v>
          </cell>
          <cell r="M1355">
            <v>0.36159196694733542</v>
          </cell>
          <cell r="N1355">
            <v>0.10051775534752366</v>
          </cell>
        </row>
        <row r="1356">
          <cell r="A1356" t="str">
            <v>SIG</v>
          </cell>
          <cell r="B1356" t="str">
            <v>Year 4</v>
          </cell>
          <cell r="D1356">
            <v>6550200000</v>
          </cell>
          <cell r="E1356">
            <v>4109800000</v>
          </cell>
          <cell r="F1356">
            <v>1736700000</v>
          </cell>
          <cell r="G1356" t="str">
            <v xml:space="preserve"> $-   </v>
          </cell>
          <cell r="H1356" t="str">
            <v xml:space="preserve"> $-   </v>
          </cell>
          <cell r="M1356">
            <v>0.37256877652590759</v>
          </cell>
          <cell r="N1356">
            <v>0.10743183414246893</v>
          </cell>
        </row>
        <row r="1357">
          <cell r="A1357" t="str">
            <v>SJM</v>
          </cell>
          <cell r="B1357" t="str">
            <v>Year 1</v>
          </cell>
          <cell r="D1357">
            <v>5897700000</v>
          </cell>
          <cell r="E1357">
            <v>3870100000</v>
          </cell>
          <cell r="F1357">
            <v>1020400000</v>
          </cell>
          <cell r="G1357" t="str">
            <v xml:space="preserve"> $-   </v>
          </cell>
          <cell r="H1357">
            <v>96800000</v>
          </cell>
          <cell r="M1357">
            <v>0.34379503874391715</v>
          </cell>
          <cell r="N1357">
            <v>0.15436526103396239</v>
          </cell>
        </row>
        <row r="1358">
          <cell r="A1358" t="str">
            <v>SJM</v>
          </cell>
          <cell r="B1358" t="str">
            <v>Year 2</v>
          </cell>
          <cell r="D1358">
            <v>5610600000</v>
          </cell>
          <cell r="E1358">
            <v>3579600000</v>
          </cell>
          <cell r="F1358">
            <v>1013100000</v>
          </cell>
          <cell r="G1358" t="str">
            <v xml:space="preserve"> $-   </v>
          </cell>
          <cell r="H1358">
            <v>98900000</v>
          </cell>
          <cell r="M1358">
            <v>0.36199336969308094</v>
          </cell>
          <cell r="N1358">
            <v>0.16379709834955264</v>
          </cell>
        </row>
        <row r="1359">
          <cell r="A1359" t="str">
            <v>SJM</v>
          </cell>
          <cell r="B1359" t="str">
            <v>Year 3</v>
          </cell>
          <cell r="D1359">
            <v>5692700000</v>
          </cell>
          <cell r="E1359">
            <v>3724000000</v>
          </cell>
          <cell r="F1359">
            <v>1085800000</v>
          </cell>
          <cell r="G1359" t="str">
            <v xml:space="preserve"> $-   </v>
          </cell>
          <cell r="H1359">
            <v>110900000</v>
          </cell>
          <cell r="M1359">
            <v>0.34582886855095119</v>
          </cell>
          <cell r="N1359">
            <v>0.13561227537021098</v>
          </cell>
        </row>
        <row r="1360">
          <cell r="A1360" t="str">
            <v>SJM</v>
          </cell>
          <cell r="B1360" t="str">
            <v>Year 4</v>
          </cell>
          <cell r="D1360">
            <v>7811200000</v>
          </cell>
          <cell r="E1360">
            <v>4843400000</v>
          </cell>
          <cell r="F1360">
            <v>1614100000</v>
          </cell>
          <cell r="G1360" t="str">
            <v xml:space="preserve"> $-   </v>
          </cell>
          <cell r="H1360">
            <v>208400000</v>
          </cell>
          <cell r="M1360">
            <v>0.37994162228594841</v>
          </cell>
          <cell r="N1360">
            <v>0.14662279803359279</v>
          </cell>
        </row>
        <row r="1361">
          <cell r="A1361" t="str">
            <v>SLG</v>
          </cell>
          <cell r="B1361" t="str">
            <v>Year 1</v>
          </cell>
          <cell r="D1361">
            <v>1290052000</v>
          </cell>
          <cell r="E1361">
            <v>470243000</v>
          </cell>
          <cell r="F1361">
            <v>120310000</v>
          </cell>
          <cell r="G1361" t="str">
            <v xml:space="preserve"> $-   </v>
          </cell>
          <cell r="H1361">
            <v>330418000</v>
          </cell>
          <cell r="M1361">
            <v>0.63548523625404241</v>
          </cell>
          <cell r="N1361">
            <v>0.28609776970230655</v>
          </cell>
        </row>
        <row r="1362">
          <cell r="A1362" t="str">
            <v>SLG</v>
          </cell>
          <cell r="B1362" t="str">
            <v>Year 2</v>
          </cell>
          <cell r="D1362">
            <v>1371065000</v>
          </cell>
          <cell r="E1362">
            <v>479665000</v>
          </cell>
          <cell r="F1362">
            <v>122128000</v>
          </cell>
          <cell r="G1362" t="str">
            <v xml:space="preserve"> $-   </v>
          </cell>
          <cell r="H1362">
            <v>340316000</v>
          </cell>
          <cell r="M1362">
            <v>0.6501515245447882</v>
          </cell>
          <cell r="N1362">
            <v>0.31286335804648213</v>
          </cell>
        </row>
        <row r="1363">
          <cell r="A1363" t="str">
            <v>SLG</v>
          </cell>
          <cell r="B1363" t="str">
            <v>Year 3</v>
          </cell>
          <cell r="D1363">
            <v>1519978000</v>
          </cell>
          <cell r="E1363">
            <v>500126000</v>
          </cell>
          <cell r="F1363">
            <v>133502000</v>
          </cell>
          <cell r="G1363" t="str">
            <v xml:space="preserve"> $-   </v>
          </cell>
          <cell r="H1363">
            <v>393987000</v>
          </cell>
          <cell r="M1363">
            <v>0.67096497449305192</v>
          </cell>
          <cell r="N1363">
            <v>0.32392771474323973</v>
          </cell>
        </row>
        <row r="1364">
          <cell r="A1364" t="str">
            <v>SLG</v>
          </cell>
          <cell r="B1364" t="str">
            <v>Year 4</v>
          </cell>
          <cell r="D1364">
            <v>1662829000</v>
          </cell>
          <cell r="E1364">
            <v>534326000</v>
          </cell>
          <cell r="F1364">
            <v>139137000</v>
          </cell>
          <cell r="G1364" t="str">
            <v xml:space="preserve"> $-   </v>
          </cell>
          <cell r="H1364">
            <v>588235000</v>
          </cell>
          <cell r="M1364">
            <v>0.6786644928612624</v>
          </cell>
          <cell r="N1364">
            <v>0.24123406555935697</v>
          </cell>
        </row>
        <row r="1365">
          <cell r="A1365" t="str">
            <v>SNA</v>
          </cell>
          <cell r="B1365" t="str">
            <v>Year 1</v>
          </cell>
          <cell r="D1365">
            <v>3237500000</v>
          </cell>
          <cell r="E1365">
            <v>1638900000</v>
          </cell>
          <cell r="F1365">
            <v>1012400000</v>
          </cell>
          <cell r="G1365" t="str">
            <v xml:space="preserve"> $-   </v>
          </cell>
          <cell r="H1365" t="str">
            <v xml:space="preserve"> $-   </v>
          </cell>
          <cell r="M1365">
            <v>0.49377606177606181</v>
          </cell>
          <cell r="N1365">
            <v>0.18106563706563705</v>
          </cell>
        </row>
        <row r="1366">
          <cell r="A1366" t="str">
            <v>SNA</v>
          </cell>
          <cell r="B1366" t="str">
            <v>Year 2</v>
          </cell>
          <cell r="D1366">
            <v>3492600000</v>
          </cell>
          <cell r="E1366">
            <v>1759200000</v>
          </cell>
          <cell r="F1366">
            <v>1048700000</v>
          </cell>
          <cell r="G1366" t="str">
            <v xml:space="preserve"> $-   </v>
          </cell>
          <cell r="H1366" t="str">
            <v xml:space="preserve"> $-   </v>
          </cell>
          <cell r="M1366">
            <v>0.49630647655042093</v>
          </cell>
          <cell r="N1366">
            <v>0.19604306247494704</v>
          </cell>
        </row>
        <row r="1367">
          <cell r="A1367" t="str">
            <v>SNA</v>
          </cell>
          <cell r="B1367" t="str">
            <v>Year 3</v>
          </cell>
          <cell r="D1367">
            <v>3593100000</v>
          </cell>
          <cell r="E1367">
            <v>1774600000</v>
          </cell>
          <cell r="F1367">
            <v>1053700000</v>
          </cell>
          <cell r="G1367" t="str">
            <v xml:space="preserve"> $-   </v>
          </cell>
          <cell r="H1367" t="str">
            <v xml:space="preserve"> $-   </v>
          </cell>
          <cell r="M1367">
            <v>0.50610893100665166</v>
          </cell>
          <cell r="N1367">
            <v>0.21285241156661378</v>
          </cell>
        </row>
        <row r="1368">
          <cell r="A1368" t="str">
            <v>SNA</v>
          </cell>
          <cell r="B1368" t="str">
            <v>Year 4</v>
          </cell>
          <cell r="D1368">
            <v>3711800000</v>
          </cell>
          <cell r="E1368">
            <v>1803500000</v>
          </cell>
          <cell r="F1368">
            <v>1054100000</v>
          </cell>
          <cell r="G1368" t="str">
            <v xml:space="preserve"> $-   </v>
          </cell>
          <cell r="H1368" t="str">
            <v xml:space="preserve"> $-   </v>
          </cell>
          <cell r="M1368">
            <v>0.51411713993210839</v>
          </cell>
          <cell r="N1368">
            <v>0.23013093377875962</v>
          </cell>
        </row>
        <row r="1369">
          <cell r="A1369" t="str">
            <v>SNI</v>
          </cell>
          <cell r="B1369" t="str">
            <v>Year 1</v>
          </cell>
          <cell r="D1369">
            <v>2307182000</v>
          </cell>
          <cell r="E1369">
            <v>610836000</v>
          </cell>
          <cell r="F1369">
            <v>655473000</v>
          </cell>
          <cell r="G1369" t="str">
            <v xml:space="preserve"> $-   </v>
          </cell>
          <cell r="H1369">
            <v>107591000</v>
          </cell>
          <cell r="M1369">
            <v>0.73524585403318854</v>
          </cell>
          <cell r="N1369">
            <v>0.40451165100975994</v>
          </cell>
        </row>
        <row r="1370">
          <cell r="A1370" t="str">
            <v>SNI</v>
          </cell>
          <cell r="B1370" t="str">
            <v>Year 2</v>
          </cell>
          <cell r="D1370">
            <v>2530809000</v>
          </cell>
          <cell r="E1370">
            <v>699294000</v>
          </cell>
          <cell r="F1370">
            <v>729055000</v>
          </cell>
          <cell r="G1370" t="str">
            <v xml:space="preserve"> $-   </v>
          </cell>
          <cell r="H1370">
            <v>117580000</v>
          </cell>
          <cell r="M1370">
            <v>0.72368756393706524</v>
          </cell>
          <cell r="N1370">
            <v>0.38915619471876384</v>
          </cell>
        </row>
        <row r="1371">
          <cell r="A1371" t="str">
            <v>SNI</v>
          </cell>
          <cell r="B1371" t="str">
            <v>Year 3</v>
          </cell>
          <cell r="D1371">
            <v>2665456000</v>
          </cell>
          <cell r="E1371">
            <v>778896000</v>
          </cell>
          <cell r="F1371">
            <v>764799000</v>
          </cell>
          <cell r="G1371" t="str">
            <v xml:space="preserve"> $-   </v>
          </cell>
          <cell r="H1371">
            <v>128582000</v>
          </cell>
          <cell r="M1371">
            <v>0.70778133272505717</v>
          </cell>
          <cell r="N1371">
            <v>0.37261129052589875</v>
          </cell>
        </row>
        <row r="1372">
          <cell r="A1372" t="str">
            <v>SNI</v>
          </cell>
          <cell r="B1372" t="str">
            <v>Year 4</v>
          </cell>
          <cell r="D1372">
            <v>3018227000</v>
          </cell>
          <cell r="E1372">
            <v>987357000</v>
          </cell>
          <cell r="F1372">
            <v>785179000</v>
          </cell>
          <cell r="G1372" t="str">
            <v xml:space="preserve"> $-   </v>
          </cell>
          <cell r="H1372">
            <v>137596000</v>
          </cell>
          <cell r="M1372">
            <v>0.67286854169683064</v>
          </cell>
          <cell r="N1372">
            <v>0.3671344136806145</v>
          </cell>
        </row>
        <row r="1373">
          <cell r="A1373" t="str">
            <v>SO</v>
          </cell>
          <cell r="B1373" t="str">
            <v>Year 1</v>
          </cell>
          <cell r="D1373">
            <v>16537000000</v>
          </cell>
          <cell r="E1373">
            <v>9373000000</v>
          </cell>
          <cell r="F1373">
            <v>914000000</v>
          </cell>
          <cell r="G1373" t="str">
            <v xml:space="preserve"> $-   </v>
          </cell>
          <cell r="H1373">
            <v>1787000000</v>
          </cell>
          <cell r="M1373">
            <v>0.43321037673096696</v>
          </cell>
          <cell r="N1373">
            <v>0.26987966378424139</v>
          </cell>
        </row>
        <row r="1374">
          <cell r="A1374" t="str">
            <v>SO</v>
          </cell>
          <cell r="B1374" t="str">
            <v>Year 2</v>
          </cell>
          <cell r="D1374">
            <v>17087000000</v>
          </cell>
          <cell r="E1374">
            <v>9817000000</v>
          </cell>
          <cell r="F1374">
            <v>934000000</v>
          </cell>
          <cell r="G1374" t="str">
            <v xml:space="preserve"> $-   </v>
          </cell>
          <cell r="H1374">
            <v>1901000000</v>
          </cell>
          <cell r="M1374">
            <v>0.42546965529349801</v>
          </cell>
          <cell r="N1374">
            <v>0.25955404693626732</v>
          </cell>
        </row>
        <row r="1375">
          <cell r="A1375" t="str">
            <v>SO</v>
          </cell>
          <cell r="B1375" t="str">
            <v>Year 3</v>
          </cell>
          <cell r="D1375">
            <v>18467000000</v>
          </cell>
          <cell r="E1375">
            <v>11031000000</v>
          </cell>
          <cell r="F1375">
            <v>981000000</v>
          </cell>
          <cell r="G1375" t="str">
            <v xml:space="preserve"> $-   </v>
          </cell>
          <cell r="H1375">
            <v>1945000000</v>
          </cell>
          <cell r="M1375">
            <v>0.40266421183733148</v>
          </cell>
          <cell r="N1375">
            <v>0.24421941842205014</v>
          </cell>
        </row>
        <row r="1376">
          <cell r="A1376" t="str">
            <v>SO</v>
          </cell>
          <cell r="B1376" t="str">
            <v>Year 4</v>
          </cell>
          <cell r="D1376">
            <v>17489000000</v>
          </cell>
          <cell r="E1376">
            <v>9811000000</v>
          </cell>
          <cell r="F1376">
            <v>997000000</v>
          </cell>
          <cell r="G1376" t="str">
            <v xml:space="preserve"> $-   </v>
          </cell>
          <cell r="H1376">
            <v>2034000000</v>
          </cell>
          <cell r="M1376">
            <v>0.43901881182457547</v>
          </cell>
          <cell r="N1376">
            <v>0.26570987477843216</v>
          </cell>
        </row>
        <row r="1377">
          <cell r="A1377" t="str">
            <v>SPG</v>
          </cell>
          <cell r="B1377" t="str">
            <v>Year 1</v>
          </cell>
          <cell r="D1377">
            <v>4256157000</v>
          </cell>
          <cell r="E1377">
            <v>800380000</v>
          </cell>
          <cell r="F1377">
            <v>376687000</v>
          </cell>
          <cell r="G1377" t="str">
            <v xml:space="preserve"> $-   </v>
          </cell>
          <cell r="H1377">
            <v>1068382000</v>
          </cell>
          <cell r="M1377">
            <v>0.81194772655238046</v>
          </cell>
          <cell r="N1377">
            <v>0.47242336220209924</v>
          </cell>
        </row>
        <row r="1378">
          <cell r="A1378" t="str">
            <v>SPG</v>
          </cell>
          <cell r="B1378" t="str">
            <v>Year 2</v>
          </cell>
          <cell r="D1378">
            <v>4543849000</v>
          </cell>
          <cell r="E1378">
            <v>837946000</v>
          </cell>
          <cell r="F1378">
            <v>402369000</v>
          </cell>
          <cell r="G1378" t="str">
            <v xml:space="preserve"> $-   </v>
          </cell>
          <cell r="H1378">
            <v>1107700000</v>
          </cell>
          <cell r="M1378">
            <v>0.81558674154884991</v>
          </cell>
          <cell r="N1378">
            <v>0.48325417503970752</v>
          </cell>
        </row>
        <row r="1379">
          <cell r="A1379" t="str">
            <v>SPG</v>
          </cell>
          <cell r="B1379" t="str">
            <v>Year 3</v>
          </cell>
          <cell r="D1379">
            <v>4870818000</v>
          </cell>
          <cell r="E1379">
            <v>882803000</v>
          </cell>
          <cell r="F1379">
            <v>446845000</v>
          </cell>
          <cell r="G1379" t="str">
            <v xml:space="preserve"> $-   </v>
          </cell>
          <cell r="H1379">
            <v>1143827000</v>
          </cell>
          <cell r="M1379">
            <v>0.8187567262829365</v>
          </cell>
          <cell r="N1379">
            <v>0.49218488557774076</v>
          </cell>
        </row>
        <row r="1380">
          <cell r="A1380" t="str">
            <v>SPG</v>
          </cell>
          <cell r="B1380" t="str">
            <v>Year 4</v>
          </cell>
          <cell r="D1380">
            <v>5266103000</v>
          </cell>
          <cell r="E1380">
            <v>960192000</v>
          </cell>
          <cell r="F1380">
            <v>452835000</v>
          </cell>
          <cell r="G1380" t="str">
            <v xml:space="preserve"> $-   </v>
          </cell>
          <cell r="H1380">
            <v>1177568000</v>
          </cell>
          <cell r="M1380">
            <v>0.81766554888880827</v>
          </cell>
          <cell r="N1380">
            <v>0.50806222362152809</v>
          </cell>
        </row>
        <row r="1381">
          <cell r="A1381" t="str">
            <v>SPLS</v>
          </cell>
          <cell r="B1381" t="str">
            <v>Year 1</v>
          </cell>
          <cell r="D1381">
            <v>24380510000</v>
          </cell>
          <cell r="E1381">
            <v>17889249000</v>
          </cell>
          <cell r="F1381">
            <v>4884284000</v>
          </cell>
          <cell r="G1381" t="str">
            <v xml:space="preserve"> $-   </v>
          </cell>
          <cell r="H1381">
            <v>78900000</v>
          </cell>
          <cell r="M1381">
            <v>0.26624795789751732</v>
          </cell>
          <cell r="N1381">
            <v>6.2676170432858044E-2</v>
          </cell>
        </row>
        <row r="1382">
          <cell r="A1382" t="str">
            <v>SPLS</v>
          </cell>
          <cell r="B1382" t="str">
            <v>Year 2</v>
          </cell>
          <cell r="D1382">
            <v>23114000000</v>
          </cell>
          <cell r="E1382">
            <v>17082000000</v>
          </cell>
          <cell r="F1382">
            <v>4735000000</v>
          </cell>
          <cell r="G1382" t="str">
            <v xml:space="preserve"> $-   </v>
          </cell>
          <cell r="H1382">
            <v>55000000</v>
          </cell>
          <cell r="M1382">
            <v>0.26096737907761525</v>
          </cell>
          <cell r="N1382">
            <v>5.3733667906896251E-2</v>
          </cell>
        </row>
        <row r="1383">
          <cell r="A1383" t="str">
            <v>SPLS</v>
          </cell>
          <cell r="B1383" t="str">
            <v>Year 3</v>
          </cell>
          <cell r="D1383">
            <v>22492000000</v>
          </cell>
          <cell r="E1383">
            <v>16691000000</v>
          </cell>
          <cell r="F1383">
            <v>4816000000</v>
          </cell>
          <cell r="G1383" t="str">
            <v xml:space="preserve"> $-   </v>
          </cell>
          <cell r="H1383">
            <v>62000000</v>
          </cell>
          <cell r="M1383">
            <v>0.25791392495109378</v>
          </cell>
          <cell r="N1383">
            <v>4.1036813089098345E-2</v>
          </cell>
        </row>
        <row r="1384">
          <cell r="A1384" t="str">
            <v>SPLS</v>
          </cell>
          <cell r="B1384" t="str">
            <v>Year 4</v>
          </cell>
          <cell r="D1384">
            <v>21059000000</v>
          </cell>
          <cell r="E1384">
            <v>15545000000</v>
          </cell>
          <cell r="F1384">
            <v>4600000000</v>
          </cell>
          <cell r="G1384" t="str">
            <v xml:space="preserve"> $-   </v>
          </cell>
          <cell r="H1384">
            <v>67000000</v>
          </cell>
          <cell r="M1384">
            <v>0.26183579467211171</v>
          </cell>
          <cell r="N1384">
            <v>4.0220333349161877E-2</v>
          </cell>
        </row>
        <row r="1385">
          <cell r="A1385" t="str">
            <v>SRCL</v>
          </cell>
          <cell r="B1385" t="str">
            <v>Year 1</v>
          </cell>
          <cell r="D1385">
            <v>1913149000</v>
          </cell>
          <cell r="E1385">
            <v>1055844000</v>
          </cell>
          <cell r="F1385">
            <v>356817000</v>
          </cell>
          <cell r="G1385" t="str">
            <v xml:space="preserve"> $-   </v>
          </cell>
          <cell r="H1385">
            <v>31652000</v>
          </cell>
          <cell r="M1385">
            <v>0.44811198709562083</v>
          </cell>
          <cell r="N1385">
            <v>0.24505984635802019</v>
          </cell>
        </row>
        <row r="1386">
          <cell r="A1386" t="str">
            <v>SRCL</v>
          </cell>
          <cell r="B1386" t="str">
            <v>Year 2</v>
          </cell>
          <cell r="D1386">
            <v>2142807000</v>
          </cell>
          <cell r="E1386">
            <v>1178173000</v>
          </cell>
          <cell r="F1386">
            <v>390610000</v>
          </cell>
          <cell r="G1386" t="str">
            <v xml:space="preserve"> $-   </v>
          </cell>
          <cell r="H1386">
            <v>38405000</v>
          </cell>
          <cell r="M1386">
            <v>0.45017306738311014</v>
          </cell>
          <cell r="N1386">
            <v>0.24996138242968219</v>
          </cell>
        </row>
        <row r="1387">
          <cell r="A1387" t="str">
            <v>SRCL</v>
          </cell>
          <cell r="B1387" t="str">
            <v>Year 3</v>
          </cell>
          <cell r="D1387">
            <v>2555601000</v>
          </cell>
          <cell r="E1387">
            <v>1461190000</v>
          </cell>
          <cell r="F1387">
            <v>489937000</v>
          </cell>
          <cell r="G1387" t="str">
            <v xml:space="preserve"> $-   </v>
          </cell>
          <cell r="H1387">
            <v>48138000</v>
          </cell>
          <cell r="M1387">
            <v>0.42824016738137138</v>
          </cell>
          <cell r="N1387">
            <v>0.21769282450585986</v>
          </cell>
        </row>
        <row r="1388">
          <cell r="A1388" t="str">
            <v>SRCL</v>
          </cell>
          <cell r="B1388" t="str">
            <v>Year 4</v>
          </cell>
          <cell r="D1388">
            <v>2985908000</v>
          </cell>
          <cell r="E1388">
            <v>1719723000</v>
          </cell>
          <cell r="F1388">
            <v>712803000</v>
          </cell>
          <cell r="G1388" t="str">
            <v xml:space="preserve"> $-   </v>
          </cell>
          <cell r="H1388">
            <v>65770000</v>
          </cell>
          <cell r="M1388">
            <v>0.42405358771938051</v>
          </cell>
          <cell r="N1388">
            <v>0.16330442866960401</v>
          </cell>
        </row>
        <row r="1389">
          <cell r="A1389" t="str">
            <v>SRE</v>
          </cell>
          <cell r="B1389" t="str">
            <v>Year 1</v>
          </cell>
          <cell r="D1389">
            <v>9647000000</v>
          </cell>
          <cell r="E1389">
            <v>6646000000</v>
          </cell>
          <cell r="F1389">
            <v>359000000</v>
          </cell>
          <cell r="G1389" t="str">
            <v xml:space="preserve"> $-   </v>
          </cell>
          <cell r="H1389">
            <v>1090000000</v>
          </cell>
          <cell r="M1389">
            <v>0.3110811651290557</v>
          </cell>
          <cell r="N1389">
            <v>0.1608790297501814</v>
          </cell>
        </row>
        <row r="1390">
          <cell r="A1390" t="str">
            <v>SRE</v>
          </cell>
          <cell r="B1390" t="str">
            <v>Year 2</v>
          </cell>
          <cell r="D1390">
            <v>10557000000</v>
          </cell>
          <cell r="E1390">
            <v>7186000000</v>
          </cell>
          <cell r="F1390">
            <v>574000000</v>
          </cell>
          <cell r="G1390" t="str">
            <v xml:space="preserve"> $-   </v>
          </cell>
          <cell r="H1390">
            <v>1113000000</v>
          </cell>
          <cell r="M1390">
            <v>0.31931419910959558</v>
          </cell>
          <cell r="N1390">
            <v>0.15951501373496257</v>
          </cell>
        </row>
        <row r="1391">
          <cell r="A1391" t="str">
            <v>SRE</v>
          </cell>
          <cell r="B1391" t="str">
            <v>Year 3</v>
          </cell>
          <cell r="D1391">
            <v>11035000000</v>
          </cell>
          <cell r="E1391">
            <v>7689000000</v>
          </cell>
          <cell r="F1391">
            <v>414000000</v>
          </cell>
          <cell r="G1391" t="str">
            <v xml:space="preserve"> $-   </v>
          </cell>
          <cell r="H1391">
            <v>1156000000</v>
          </cell>
          <cell r="M1391">
            <v>0.30321703670140465</v>
          </cell>
          <cell r="N1391">
            <v>0.16094245582238331</v>
          </cell>
        </row>
        <row r="1392">
          <cell r="A1392" t="str">
            <v>SRE</v>
          </cell>
          <cell r="B1392" t="str">
            <v>Year 4</v>
          </cell>
          <cell r="D1392">
            <v>10231000000</v>
          </cell>
          <cell r="E1392">
            <v>6648000000</v>
          </cell>
          <cell r="F1392">
            <v>397000000</v>
          </cell>
          <cell r="G1392" t="str">
            <v xml:space="preserve"> $-   </v>
          </cell>
          <cell r="H1392">
            <v>1250000000</v>
          </cell>
          <cell r="M1392">
            <v>0.35021014563581276</v>
          </cell>
          <cell r="N1392">
            <v>0.18922881438764538</v>
          </cell>
        </row>
        <row r="1393">
          <cell r="A1393" t="str">
            <v>STI</v>
          </cell>
          <cell r="B1393" t="str">
            <v>Year 1</v>
          </cell>
          <cell r="D1393">
            <v>11240000000</v>
          </cell>
          <cell r="E1393">
            <v>429000000</v>
          </cell>
          <cell r="F1393">
            <v>6073000000</v>
          </cell>
          <cell r="G1393" t="str">
            <v xml:space="preserve"> $-   </v>
          </cell>
          <cell r="H1393">
            <v>1441000000</v>
          </cell>
          <cell r="M1393">
            <v>0.96183274021352316</v>
          </cell>
          <cell r="N1393">
            <v>0.29332740213523134</v>
          </cell>
        </row>
        <row r="1394">
          <cell r="A1394" t="str">
            <v>STI</v>
          </cell>
          <cell r="B1394" t="str">
            <v>Year 2</v>
          </cell>
          <cell r="D1394">
            <v>8602000000</v>
          </cell>
          <cell r="E1394">
            <v>291000000</v>
          </cell>
          <cell r="F1394">
            <v>5808000000</v>
          </cell>
          <cell r="G1394" t="str">
            <v xml:space="preserve"> $-   </v>
          </cell>
          <cell r="H1394">
            <v>576000000</v>
          </cell>
          <cell r="M1394">
            <v>0.9661706579865148</v>
          </cell>
          <cell r="N1394">
            <v>0.22401767030923042</v>
          </cell>
        </row>
        <row r="1395">
          <cell r="A1395" t="str">
            <v>STI</v>
          </cell>
          <cell r="B1395" t="str">
            <v>Year 3</v>
          </cell>
          <cell r="D1395">
            <v>8707000000</v>
          </cell>
          <cell r="E1395">
            <v>235000000</v>
          </cell>
          <cell r="F1395">
            <v>5518000000</v>
          </cell>
          <cell r="G1395" t="str">
            <v xml:space="preserve"> $-   </v>
          </cell>
          <cell r="H1395">
            <v>367000000</v>
          </cell>
          <cell r="M1395">
            <v>0.9730102216607327</v>
          </cell>
          <cell r="N1395">
            <v>0.29711726197312505</v>
          </cell>
        </row>
        <row r="1396">
          <cell r="A1396" t="str">
            <v>STI</v>
          </cell>
          <cell r="B1396" t="str">
            <v>Year 4</v>
          </cell>
          <cell r="D1396">
            <v>8533000000</v>
          </cell>
          <cell r="E1396">
            <v>219000000</v>
          </cell>
          <cell r="F1396">
            <v>5120000000</v>
          </cell>
          <cell r="G1396" t="str">
            <v xml:space="preserve"> $-   </v>
          </cell>
          <cell r="H1396">
            <v>205000000</v>
          </cell>
          <cell r="M1396">
            <v>0.97433493495839685</v>
          </cell>
          <cell r="N1396">
            <v>0.35028712059064809</v>
          </cell>
        </row>
        <row r="1397">
          <cell r="A1397" t="str">
            <v>STX</v>
          </cell>
          <cell r="B1397" t="str">
            <v>Year 1</v>
          </cell>
          <cell r="D1397">
            <v>14351000000</v>
          </cell>
          <cell r="E1397">
            <v>10411000000</v>
          </cell>
          <cell r="F1397">
            <v>635000000</v>
          </cell>
          <cell r="G1397">
            <v>1133000000</v>
          </cell>
          <cell r="H1397">
            <v>79000000</v>
          </cell>
          <cell r="M1397">
            <v>0.2745453278517177</v>
          </cell>
          <cell r="N1397">
            <v>0.14584349522681347</v>
          </cell>
        </row>
        <row r="1398">
          <cell r="A1398" t="str">
            <v>STX</v>
          </cell>
          <cell r="B1398" t="str">
            <v>Year 2</v>
          </cell>
          <cell r="D1398">
            <v>13724000000</v>
          </cell>
          <cell r="E1398">
            <v>9878000000</v>
          </cell>
          <cell r="F1398">
            <v>722000000</v>
          </cell>
          <cell r="G1398">
            <v>1226000000</v>
          </cell>
          <cell r="H1398">
            <v>98000000</v>
          </cell>
          <cell r="M1398">
            <v>0.28023899737685809</v>
          </cell>
          <cell r="N1398">
            <v>0.13115709705625181</v>
          </cell>
        </row>
        <row r="1399">
          <cell r="A1399" t="str">
            <v>STX</v>
          </cell>
          <cell r="B1399" t="str">
            <v>Year 3</v>
          </cell>
          <cell r="D1399">
            <v>13739000000</v>
          </cell>
          <cell r="E1399">
            <v>9930000000</v>
          </cell>
          <cell r="F1399">
            <v>237000000</v>
          </cell>
          <cell r="G1399">
            <v>1353000000</v>
          </cell>
          <cell r="H1399">
            <v>129000000</v>
          </cell>
          <cell r="M1399">
            <v>0.27723997379721954</v>
          </cell>
          <cell r="N1399">
            <v>0.1521216973578863</v>
          </cell>
        </row>
        <row r="1400">
          <cell r="A1400" t="str">
            <v>STX</v>
          </cell>
          <cell r="B1400" t="str">
            <v>Year 4</v>
          </cell>
          <cell r="D1400">
            <v>11160000000</v>
          </cell>
          <cell r="E1400">
            <v>8545000000</v>
          </cell>
          <cell r="F1400">
            <v>635000000</v>
          </cell>
          <cell r="G1400">
            <v>1237000000</v>
          </cell>
          <cell r="H1400">
            <v>123000000</v>
          </cell>
          <cell r="M1400">
            <v>0.23431899641577059</v>
          </cell>
          <cell r="N1400">
            <v>5.5555555555555552E-2</v>
          </cell>
        </row>
        <row r="1401">
          <cell r="A1401" t="str">
            <v>STZ</v>
          </cell>
          <cell r="B1401" t="str">
            <v>Year 1</v>
          </cell>
          <cell r="D1401">
            <v>2796100000</v>
          </cell>
          <cell r="E1401">
            <v>1687800000</v>
          </cell>
          <cell r="F1401">
            <v>585400000</v>
          </cell>
          <cell r="G1401" t="str">
            <v xml:space="preserve"> $-   </v>
          </cell>
          <cell r="H1401" t="str">
            <v xml:space="preserve"> $-   </v>
          </cell>
          <cell r="M1401">
            <v>0.39637352026036266</v>
          </cell>
          <cell r="N1401">
            <v>0.18701047888129896</v>
          </cell>
        </row>
        <row r="1402">
          <cell r="A1402" t="str">
            <v>STZ</v>
          </cell>
          <cell r="B1402" t="str">
            <v>Year 2</v>
          </cell>
          <cell r="D1402">
            <v>4867700000</v>
          </cell>
          <cell r="E1402">
            <v>2876000000</v>
          </cell>
          <cell r="F1402">
            <v>895100000</v>
          </cell>
          <cell r="G1402" t="str">
            <v xml:space="preserve"> $-   </v>
          </cell>
          <cell r="H1402" t="str">
            <v xml:space="preserve"> $-   </v>
          </cell>
          <cell r="M1402">
            <v>0.40916654682909792</v>
          </cell>
          <cell r="N1402">
            <v>0.22528093350042114</v>
          </cell>
        </row>
        <row r="1403">
          <cell r="A1403" t="str">
            <v>STZ</v>
          </cell>
          <cell r="B1403" t="str">
            <v>Year 3</v>
          </cell>
          <cell r="D1403">
            <v>6028000000</v>
          </cell>
          <cell r="E1403">
            <v>3449400000</v>
          </cell>
          <cell r="F1403">
            <v>1078400000</v>
          </cell>
          <cell r="G1403" t="str">
            <v xml:space="preserve"> $-   </v>
          </cell>
          <cell r="H1403" t="str">
            <v xml:space="preserve"> $-   </v>
          </cell>
          <cell r="M1403">
            <v>0.42777040477770401</v>
          </cell>
          <cell r="N1403">
            <v>0.24887193098871932</v>
          </cell>
        </row>
        <row r="1404">
          <cell r="A1404" t="str">
            <v>STZ</v>
          </cell>
          <cell r="B1404" t="str">
            <v>Year 4</v>
          </cell>
          <cell r="D1404">
            <v>6548400000</v>
          </cell>
          <cell r="E1404">
            <v>3606100000</v>
          </cell>
          <cell r="F1404">
            <v>1177200000</v>
          </cell>
          <cell r="G1404" t="str">
            <v xml:space="preserve"> $-   </v>
          </cell>
          <cell r="H1404" t="str">
            <v xml:space="preserve"> $-   </v>
          </cell>
          <cell r="M1404">
            <v>0.4493158634170179</v>
          </cell>
          <cell r="N1404">
            <v>0.26954675951377438</v>
          </cell>
        </row>
        <row r="1405">
          <cell r="A1405" t="str">
            <v>SWK</v>
          </cell>
          <cell r="B1405" t="str">
            <v>Year 1</v>
          </cell>
          <cell r="D1405">
            <v>10889500000</v>
          </cell>
          <cell r="E1405">
            <v>6985800000</v>
          </cell>
          <cell r="F1405">
            <v>2960300000</v>
          </cell>
          <cell r="G1405" t="str">
            <v xml:space="preserve"> $-   </v>
          </cell>
          <cell r="H1405" t="str">
            <v xml:space="preserve"> $-   </v>
          </cell>
          <cell r="M1405">
            <v>0.35848294228385147</v>
          </cell>
          <cell r="N1405">
            <v>8.6633913402819229E-2</v>
          </cell>
        </row>
        <row r="1406">
          <cell r="A1406" t="str">
            <v>SWK</v>
          </cell>
          <cell r="B1406" t="str">
            <v>Year 2</v>
          </cell>
          <cell r="D1406">
            <v>11338600000</v>
          </cell>
          <cell r="E1406">
            <v>7235900000</v>
          </cell>
          <cell r="F1406">
            <v>2814600000</v>
          </cell>
          <cell r="G1406" t="str">
            <v xml:space="preserve"> $-   </v>
          </cell>
          <cell r="H1406" t="str">
            <v xml:space="preserve"> $-   </v>
          </cell>
          <cell r="M1406">
            <v>0.36183479441906408</v>
          </cell>
          <cell r="N1406">
            <v>0.113603090328612</v>
          </cell>
        </row>
        <row r="1407">
          <cell r="A1407" t="str">
            <v>SWK</v>
          </cell>
          <cell r="B1407" t="str">
            <v>Year 3</v>
          </cell>
          <cell r="D1407">
            <v>11171800000</v>
          </cell>
          <cell r="E1407">
            <v>7099800000</v>
          </cell>
          <cell r="F1407">
            <v>2681100000</v>
          </cell>
          <cell r="G1407" t="str">
            <v xml:space="preserve"> $-   </v>
          </cell>
          <cell r="H1407" t="str">
            <v xml:space="preserve"> $-   </v>
          </cell>
          <cell r="M1407">
            <v>0.36448916020694966</v>
          </cell>
          <cell r="N1407">
            <v>0.12450097567088562</v>
          </cell>
        </row>
        <row r="1408">
          <cell r="A1408" t="str">
            <v>SWK</v>
          </cell>
          <cell r="B1408" t="str">
            <v>Year 4</v>
          </cell>
          <cell r="D1408">
            <v>11406900000</v>
          </cell>
          <cell r="E1408">
            <v>7139700000</v>
          </cell>
          <cell r="F1408">
            <v>2798900000</v>
          </cell>
          <cell r="G1408" t="str">
            <v xml:space="preserve"> $-   </v>
          </cell>
          <cell r="H1408" t="str">
            <v xml:space="preserve"> $-   </v>
          </cell>
          <cell r="M1408">
            <v>0.37408936696210193</v>
          </cell>
          <cell r="N1408">
            <v>0.12872033593702056</v>
          </cell>
        </row>
        <row r="1409">
          <cell r="A1409" t="str">
            <v>SWKS</v>
          </cell>
          <cell r="B1409" t="str">
            <v>Year 1</v>
          </cell>
          <cell r="D1409">
            <v>1792000000</v>
          </cell>
          <cell r="E1409">
            <v>1025400000</v>
          </cell>
          <cell r="F1409">
            <v>159700000</v>
          </cell>
          <cell r="G1409">
            <v>226300000</v>
          </cell>
          <cell r="H1409">
            <v>29100000</v>
          </cell>
          <cell r="M1409">
            <v>0.42779017857142854</v>
          </cell>
          <cell r="N1409">
            <v>0.19614955357142858</v>
          </cell>
        </row>
        <row r="1410">
          <cell r="A1410" t="str">
            <v>SWKS</v>
          </cell>
          <cell r="B1410" t="str">
            <v>Year 2</v>
          </cell>
          <cell r="D1410">
            <v>2291500000</v>
          </cell>
          <cell r="E1410">
            <v>1268800000</v>
          </cell>
          <cell r="F1410">
            <v>179100000</v>
          </cell>
          <cell r="G1410">
            <v>252200000</v>
          </cell>
          <cell r="H1410">
            <v>25900000</v>
          </cell>
          <cell r="M1410">
            <v>0.44630154920357845</v>
          </cell>
          <cell r="N1410">
            <v>0.24678158411520837</v>
          </cell>
        </row>
        <row r="1411">
          <cell r="A1411" t="str">
            <v>SWKS</v>
          </cell>
          <cell r="B1411" t="str">
            <v>Year 3</v>
          </cell>
          <cell r="D1411">
            <v>3258400000</v>
          </cell>
          <cell r="E1411">
            <v>1703900000</v>
          </cell>
          <cell r="F1411">
            <v>191300000</v>
          </cell>
          <cell r="G1411">
            <v>303200000</v>
          </cell>
          <cell r="H1411">
            <v>33500000</v>
          </cell>
          <cell r="M1411">
            <v>0.47707463785907189</v>
          </cell>
          <cell r="N1411">
            <v>0.31503191750552417</v>
          </cell>
        </row>
        <row r="1412">
          <cell r="A1412" t="str">
            <v>SWKS</v>
          </cell>
          <cell r="B1412" t="str">
            <v>Year 4</v>
          </cell>
          <cell r="D1412">
            <v>3289000000</v>
          </cell>
          <cell r="E1412">
            <v>1623800000</v>
          </cell>
          <cell r="F1412">
            <v>195900000</v>
          </cell>
          <cell r="G1412">
            <v>312400000</v>
          </cell>
          <cell r="H1412">
            <v>33400000</v>
          </cell>
          <cell r="M1412">
            <v>0.50629370629370629</v>
          </cell>
          <cell r="N1412">
            <v>0.34159318941927636</v>
          </cell>
        </row>
        <row r="1413">
          <cell r="A1413" t="str">
            <v>SWN</v>
          </cell>
          <cell r="B1413" t="str">
            <v>Year 1</v>
          </cell>
          <cell r="D1413">
            <v>2730000000</v>
          </cell>
          <cell r="E1413">
            <v>245000000</v>
          </cell>
          <cell r="F1413">
            <v>835000000</v>
          </cell>
          <cell r="G1413" t="str">
            <v xml:space="preserve"> $-   </v>
          </cell>
          <cell r="H1413">
            <v>811000000</v>
          </cell>
          <cell r="M1413">
            <v>0.91025641025641024</v>
          </cell>
          <cell r="N1413">
            <v>0.30732600732600734</v>
          </cell>
        </row>
        <row r="1414">
          <cell r="A1414" t="str">
            <v>SWN</v>
          </cell>
          <cell r="B1414" t="str">
            <v>Year 2</v>
          </cell>
          <cell r="D1414">
            <v>3371000000</v>
          </cell>
          <cell r="E1414">
            <v>328000000</v>
          </cell>
          <cell r="F1414">
            <v>1052000000</v>
          </cell>
          <cell r="G1414" t="str">
            <v xml:space="preserve"> $-   </v>
          </cell>
          <cell r="H1414">
            <v>787000000</v>
          </cell>
          <cell r="M1414">
            <v>0.90269949569860575</v>
          </cell>
          <cell r="N1414">
            <v>0.3571640462770691</v>
          </cell>
        </row>
        <row r="1415">
          <cell r="A1415" t="str">
            <v>SWN</v>
          </cell>
          <cell r="B1415" t="str">
            <v>Year 3</v>
          </cell>
          <cell r="D1415">
            <v>4038000000</v>
          </cell>
          <cell r="E1415">
            <v>427000000</v>
          </cell>
          <cell r="F1415">
            <v>1296000000</v>
          </cell>
          <cell r="G1415" t="str">
            <v xml:space="preserve"> $-   </v>
          </cell>
          <cell r="H1415">
            <v>942000000</v>
          </cell>
          <cell r="M1415">
            <v>0.89425458147597825</v>
          </cell>
          <cell r="N1415">
            <v>0.34001981178801388</v>
          </cell>
        </row>
        <row r="1416">
          <cell r="A1416" t="str">
            <v>SWN</v>
          </cell>
          <cell r="B1416" t="str">
            <v>Year 4</v>
          </cell>
          <cell r="D1416">
            <v>3133000000</v>
          </cell>
          <cell r="E1416">
            <v>689000000</v>
          </cell>
          <cell r="F1416">
            <v>1208000000</v>
          </cell>
          <cell r="G1416" t="str">
            <v xml:space="preserve"> $-   </v>
          </cell>
          <cell r="H1416">
            <v>1091000000</v>
          </cell>
          <cell r="M1416">
            <v>0.78008298755186722</v>
          </cell>
          <cell r="N1416">
            <v>4.6281519310564956E-2</v>
          </cell>
        </row>
        <row r="1417">
          <cell r="A1417" t="str">
            <v>SYF</v>
          </cell>
          <cell r="B1417" t="str">
            <v>Year 1</v>
          </cell>
          <cell r="D1417">
            <v>10793000000</v>
          </cell>
          <cell r="E1417">
            <v>362000000</v>
          </cell>
          <cell r="F1417">
            <v>2123000000</v>
          </cell>
          <cell r="G1417" t="str">
            <v xml:space="preserve"> $-   </v>
          </cell>
          <cell r="H1417">
            <v>4549000000</v>
          </cell>
          <cell r="M1417">
            <v>0.96645974242564625</v>
          </cell>
          <cell r="N1417">
            <v>0.34828129343092745</v>
          </cell>
        </row>
        <row r="1418">
          <cell r="A1418" t="str">
            <v>SYF</v>
          </cell>
          <cell r="B1418" t="str">
            <v>Year 2</v>
          </cell>
          <cell r="D1418">
            <v>11813000000</v>
          </cell>
          <cell r="E1418">
            <v>374000000</v>
          </cell>
          <cell r="F1418">
            <v>2484000000</v>
          </cell>
          <cell r="G1418" t="str">
            <v xml:space="preserve"> $-   </v>
          </cell>
          <cell r="H1418">
            <v>5445000000</v>
          </cell>
          <cell r="M1418">
            <v>0.96833996444594939</v>
          </cell>
          <cell r="N1418">
            <v>0.29713028019977988</v>
          </cell>
        </row>
        <row r="1419">
          <cell r="A1419" t="str">
            <v>SYF</v>
          </cell>
          <cell r="B1419" t="str">
            <v>Year 3</v>
          </cell>
          <cell r="D1419">
            <v>12727000000</v>
          </cell>
          <cell r="E1419">
            <v>470000000</v>
          </cell>
          <cell r="F1419">
            <v>2927000000</v>
          </cell>
          <cell r="G1419" t="str">
            <v xml:space="preserve"> $-   </v>
          </cell>
          <cell r="H1419">
            <v>5492000000</v>
          </cell>
          <cell r="M1419">
            <v>0.96307063722794062</v>
          </cell>
          <cell r="N1419">
            <v>0.30156360493439144</v>
          </cell>
        </row>
        <row r="1420">
          <cell r="A1420" t="str">
            <v>SYF</v>
          </cell>
          <cell r="B1420" t="str">
            <v>Year 4</v>
          </cell>
          <cell r="D1420">
            <v>13620000000</v>
          </cell>
          <cell r="E1420">
            <v>607000000</v>
          </cell>
          <cell r="F1420">
            <v>3264000000</v>
          </cell>
          <cell r="G1420" t="str">
            <v xml:space="preserve"> $-   </v>
          </cell>
          <cell r="H1420">
            <v>5690000000</v>
          </cell>
          <cell r="M1420">
            <v>0.95543318649045517</v>
          </cell>
          <cell r="N1420">
            <v>0.29801762114537445</v>
          </cell>
        </row>
        <row r="1421">
          <cell r="A1421" t="str">
            <v>SYK</v>
          </cell>
          <cell r="B1421" t="str">
            <v>Year 1</v>
          </cell>
          <cell r="D1421">
            <v>9021000000</v>
          </cell>
          <cell r="E1421">
            <v>3002000000</v>
          </cell>
          <cell r="F1421">
            <v>4089000000</v>
          </cell>
          <cell r="G1421">
            <v>536000000</v>
          </cell>
          <cell r="H1421">
            <v>138000000</v>
          </cell>
          <cell r="M1421">
            <v>0.6672209289435761</v>
          </cell>
          <cell r="N1421">
            <v>0.13923068395964971</v>
          </cell>
        </row>
        <row r="1422">
          <cell r="A1422" t="str">
            <v>SYK</v>
          </cell>
          <cell r="B1422" t="str">
            <v>Year 2</v>
          </cell>
          <cell r="D1422">
            <v>9675000000</v>
          </cell>
          <cell r="E1422">
            <v>3319000000</v>
          </cell>
          <cell r="F1422">
            <v>4308000000</v>
          </cell>
          <cell r="G1422">
            <v>614000000</v>
          </cell>
          <cell r="H1422">
            <v>188000000</v>
          </cell>
          <cell r="M1422">
            <v>0.65695090439276482</v>
          </cell>
          <cell r="N1422">
            <v>0.12878552971576226</v>
          </cell>
        </row>
        <row r="1423">
          <cell r="A1423" t="str">
            <v>SYK</v>
          </cell>
          <cell r="B1423" t="str">
            <v>Year 3</v>
          </cell>
          <cell r="D1423">
            <v>9946000000</v>
          </cell>
          <cell r="E1423">
            <v>3344000000</v>
          </cell>
          <cell r="F1423">
            <v>3906000000</v>
          </cell>
          <cell r="G1423">
            <v>625000000</v>
          </cell>
          <cell r="H1423">
            <v>210000000</v>
          </cell>
          <cell r="M1423">
            <v>0.66378443595415249</v>
          </cell>
          <cell r="N1423">
            <v>0.18711039613915142</v>
          </cell>
        </row>
        <row r="1424">
          <cell r="A1424" t="str">
            <v>SYK</v>
          </cell>
          <cell r="B1424" t="str">
            <v>Year 4</v>
          </cell>
          <cell r="D1424">
            <v>11325000000</v>
          </cell>
          <cell r="E1424">
            <v>3830000000</v>
          </cell>
          <cell r="F1424">
            <v>4295000000</v>
          </cell>
          <cell r="G1424">
            <v>715000000</v>
          </cell>
          <cell r="H1424">
            <v>319000000</v>
          </cell>
          <cell r="M1424">
            <v>0.66181015452538627</v>
          </cell>
          <cell r="N1424">
            <v>0.19125827814569538</v>
          </cell>
        </row>
        <row r="1425">
          <cell r="A1425" t="str">
            <v>SYMC</v>
          </cell>
          <cell r="B1425" t="str">
            <v>Year 1</v>
          </cell>
          <cell r="D1425">
            <v>6906000000</v>
          </cell>
          <cell r="E1425">
            <v>1175000000</v>
          </cell>
          <cell r="F1425">
            <v>3236000000</v>
          </cell>
          <cell r="G1425">
            <v>1026000000</v>
          </cell>
          <cell r="H1425">
            <v>286000000</v>
          </cell>
          <cell r="M1425">
            <v>0.82985809441065739</v>
          </cell>
          <cell r="N1425">
            <v>0.17130031856356792</v>
          </cell>
        </row>
        <row r="1426">
          <cell r="A1426" t="str">
            <v>SYMC</v>
          </cell>
          <cell r="B1426" t="str">
            <v>Year 2</v>
          </cell>
          <cell r="D1426">
            <v>4183000000</v>
          </cell>
          <cell r="E1426">
            <v>791000000</v>
          </cell>
          <cell r="F1426">
            <v>2186000000</v>
          </cell>
          <cell r="G1426">
            <v>722000000</v>
          </cell>
          <cell r="H1426">
            <v>93000000</v>
          </cell>
          <cell r="M1426">
            <v>0.81090126703322973</v>
          </cell>
          <cell r="N1426">
            <v>9.3473583552474301E-2</v>
          </cell>
        </row>
        <row r="1427">
          <cell r="A1427" t="str">
            <v>SYMC</v>
          </cell>
          <cell r="B1427" t="str">
            <v>Year 3</v>
          </cell>
          <cell r="D1427">
            <v>3956000000</v>
          </cell>
          <cell r="E1427">
            <v>727000000</v>
          </cell>
          <cell r="F1427">
            <v>2012000000</v>
          </cell>
          <cell r="G1427">
            <v>812000000</v>
          </cell>
          <cell r="H1427">
            <v>87000000</v>
          </cell>
          <cell r="M1427">
            <v>0.8162285136501517</v>
          </cell>
          <cell r="N1427">
            <v>8.0384226491405461E-2</v>
          </cell>
        </row>
        <row r="1428">
          <cell r="A1428" t="str">
            <v>SYMC</v>
          </cell>
          <cell r="B1428" t="str">
            <v>Year 4</v>
          </cell>
          <cell r="D1428">
            <v>3600000000</v>
          </cell>
          <cell r="E1428">
            <v>615000000</v>
          </cell>
          <cell r="F1428">
            <v>1587000000</v>
          </cell>
          <cell r="G1428">
            <v>748000000</v>
          </cell>
          <cell r="H1428">
            <v>57000000</v>
          </cell>
          <cell r="M1428">
            <v>0.82916666666666661</v>
          </cell>
          <cell r="N1428">
            <v>0.16472222222222221</v>
          </cell>
        </row>
        <row r="1429">
          <cell r="A1429" t="str">
            <v>SYY</v>
          </cell>
          <cell r="B1429" t="str">
            <v>Year 1</v>
          </cell>
          <cell r="D1429">
            <v>44411233000</v>
          </cell>
          <cell r="E1429">
            <v>36414626000</v>
          </cell>
          <cell r="F1429">
            <v>6338129000</v>
          </cell>
          <cell r="G1429" t="str">
            <v xml:space="preserve"> $-   </v>
          </cell>
          <cell r="H1429" t="str">
            <v xml:space="preserve"> $-   </v>
          </cell>
          <cell r="M1429">
            <v>0.18005820734587574</v>
          </cell>
          <cell r="N1429">
            <v>3.7343660330259237E-2</v>
          </cell>
        </row>
        <row r="1430">
          <cell r="A1430" t="str">
            <v>SYY</v>
          </cell>
          <cell r="B1430" t="str">
            <v>Year 2</v>
          </cell>
          <cell r="D1430">
            <v>46516712000</v>
          </cell>
          <cell r="E1430">
            <v>38335677000</v>
          </cell>
          <cell r="F1430" t="str">
            <v xml:space="preserve"> $-   </v>
          </cell>
          <cell r="G1430" t="str">
            <v xml:space="preserve"> $-   </v>
          </cell>
          <cell r="H1430" t="str">
            <v xml:space="preserve"> $-   </v>
          </cell>
          <cell r="M1430">
            <v>0.17587302817103667</v>
          </cell>
          <cell r="N1430">
            <v>0.17587302817103667</v>
          </cell>
        </row>
        <row r="1431">
          <cell r="A1431" t="str">
            <v>SYY</v>
          </cell>
          <cell r="B1431" t="str">
            <v>Year 3</v>
          </cell>
          <cell r="D1431">
            <v>48680752000</v>
          </cell>
          <cell r="E1431">
            <v>40129236000</v>
          </cell>
          <cell r="F1431" t="str">
            <v xml:space="preserve"> $-   </v>
          </cell>
          <cell r="G1431" t="str">
            <v xml:space="preserve"> $-   </v>
          </cell>
          <cell r="H1431" t="str">
            <v xml:space="preserve"> $-   </v>
          </cell>
          <cell r="M1431">
            <v>0.17566524033975484</v>
          </cell>
          <cell r="N1431">
            <v>0.17566524033975481</v>
          </cell>
        </row>
        <row r="1432">
          <cell r="A1432" t="str">
            <v>SYY</v>
          </cell>
          <cell r="B1432" t="str">
            <v>Year 4</v>
          </cell>
          <cell r="D1432">
            <v>50366919000</v>
          </cell>
          <cell r="E1432">
            <v>41326447000</v>
          </cell>
          <cell r="F1432" t="str">
            <v xml:space="preserve"> $-   </v>
          </cell>
          <cell r="G1432" t="str">
            <v xml:space="preserve"> $-   </v>
          </cell>
          <cell r="H1432" t="str">
            <v xml:space="preserve"> $-   </v>
          </cell>
          <cell r="M1432">
            <v>0.17949225760662468</v>
          </cell>
          <cell r="N1432">
            <v>0.17949225760662471</v>
          </cell>
        </row>
        <row r="1433">
          <cell r="A1433" t="str">
            <v>T</v>
          </cell>
          <cell r="B1433" t="str">
            <v>Year 1</v>
          </cell>
          <cell r="D1433">
            <v>127434000000</v>
          </cell>
          <cell r="E1433">
            <v>55228000000</v>
          </cell>
          <cell r="F1433">
            <v>41066000000</v>
          </cell>
          <cell r="G1433" t="str">
            <v xml:space="preserve"> $-   </v>
          </cell>
          <cell r="H1433">
            <v>18143000000</v>
          </cell>
          <cell r="M1433">
            <v>0.56661487515105857</v>
          </cell>
          <cell r="N1433">
            <v>0.10199004975124377</v>
          </cell>
        </row>
        <row r="1434">
          <cell r="A1434" t="str">
            <v>T</v>
          </cell>
          <cell r="B1434" t="str">
            <v>Year 2</v>
          </cell>
          <cell r="D1434">
            <v>128752000000</v>
          </cell>
          <cell r="E1434">
            <v>51191000000</v>
          </cell>
          <cell r="F1434">
            <v>28414000000</v>
          </cell>
          <cell r="G1434" t="str">
            <v xml:space="preserve"> $-   </v>
          </cell>
          <cell r="H1434">
            <v>18395000000</v>
          </cell>
          <cell r="M1434">
            <v>0.60240617621473835</v>
          </cell>
          <cell r="N1434">
            <v>0.23884677519572511</v>
          </cell>
        </row>
        <row r="1435">
          <cell r="A1435" t="str">
            <v>T</v>
          </cell>
          <cell r="B1435" t="str">
            <v>Year 3</v>
          </cell>
          <cell r="D1435">
            <v>132447000000</v>
          </cell>
          <cell r="E1435">
            <v>60145000000</v>
          </cell>
          <cell r="F1435">
            <v>41817000000</v>
          </cell>
          <cell r="G1435" t="str">
            <v xml:space="preserve"> $-   </v>
          </cell>
          <cell r="H1435">
            <v>18273000000</v>
          </cell>
          <cell r="M1435">
            <v>0.54589382922980512</v>
          </cell>
          <cell r="N1435">
            <v>9.2202918903410425E-2</v>
          </cell>
        </row>
        <row r="1436">
          <cell r="A1436" t="str">
            <v>T</v>
          </cell>
          <cell r="B1436" t="str">
            <v>Year 4</v>
          </cell>
          <cell r="D1436">
            <v>146801000000</v>
          </cell>
          <cell r="E1436">
            <v>67046000000</v>
          </cell>
          <cell r="F1436">
            <v>32954000000</v>
          </cell>
          <cell r="G1436" t="str">
            <v xml:space="preserve"> $-   </v>
          </cell>
          <cell r="H1436">
            <v>22016000000</v>
          </cell>
          <cell r="M1436">
            <v>0.54328648987404726</v>
          </cell>
          <cell r="N1436">
            <v>0.16883399976839394</v>
          </cell>
        </row>
        <row r="1437">
          <cell r="A1437" t="str">
            <v>TAP</v>
          </cell>
          <cell r="B1437" t="str">
            <v>Year 1</v>
          </cell>
          <cell r="D1437">
            <v>4206100000</v>
          </cell>
          <cell r="E1437">
            <v>2545600000</v>
          </cell>
          <cell r="F1437">
            <v>1193800000</v>
          </cell>
          <cell r="G1437" t="str">
            <v xml:space="preserve"> $-   </v>
          </cell>
          <cell r="H1437" t="str">
            <v xml:space="preserve"> $-   </v>
          </cell>
          <cell r="M1437">
            <v>0.39478376643446422</v>
          </cell>
          <cell r="N1437">
            <v>0.11095789448657901</v>
          </cell>
        </row>
        <row r="1438">
          <cell r="A1438" t="str">
            <v>TAP</v>
          </cell>
          <cell r="B1438" t="str">
            <v>Year 2</v>
          </cell>
          <cell r="D1438">
            <v>4146300000</v>
          </cell>
          <cell r="E1438">
            <v>2493300000</v>
          </cell>
          <cell r="F1438">
            <v>1163900000</v>
          </cell>
          <cell r="G1438" t="str">
            <v xml:space="preserve"> $-   </v>
          </cell>
          <cell r="H1438" t="str">
            <v xml:space="preserve"> $-   </v>
          </cell>
          <cell r="M1438">
            <v>0.39866869256927862</v>
          </cell>
          <cell r="N1438">
            <v>0.11796059137061959</v>
          </cell>
        </row>
        <row r="1439">
          <cell r="A1439" t="str">
            <v>TAP</v>
          </cell>
          <cell r="B1439" t="str">
            <v>Year 3</v>
          </cell>
          <cell r="D1439">
            <v>3567500000</v>
          </cell>
          <cell r="E1439">
            <v>2163500000</v>
          </cell>
          <cell r="F1439">
            <v>1051800000</v>
          </cell>
          <cell r="G1439" t="str">
            <v xml:space="preserve"> $-   </v>
          </cell>
          <cell r="H1439" t="str">
            <v xml:space="preserve"> $-   </v>
          </cell>
          <cell r="M1439">
            <v>0.39355290819901889</v>
          </cell>
          <cell r="N1439">
            <v>9.8724597056762439E-2</v>
          </cell>
        </row>
        <row r="1440">
          <cell r="A1440" t="str">
            <v>TAP</v>
          </cell>
          <cell r="B1440" t="str">
            <v>Year 4</v>
          </cell>
          <cell r="D1440">
            <v>4885000000</v>
          </cell>
          <cell r="E1440">
            <v>3003100000</v>
          </cell>
          <cell r="F1440">
            <v>1597300000</v>
          </cell>
          <cell r="G1440" t="str">
            <v xml:space="preserve"> $-   </v>
          </cell>
          <cell r="H1440" t="str">
            <v xml:space="preserve"> $-   </v>
          </cell>
          <cell r="M1440">
            <v>0.38524053224155574</v>
          </cell>
          <cell r="N1440">
            <v>5.8259979529170933E-2</v>
          </cell>
        </row>
        <row r="1441">
          <cell r="A1441" t="str">
            <v>TDC</v>
          </cell>
          <cell r="B1441" t="str">
            <v>Year 1</v>
          </cell>
          <cell r="D1441">
            <v>2665000000</v>
          </cell>
          <cell r="E1441">
            <v>1174000000</v>
          </cell>
          <cell r="F1441">
            <v>728000000</v>
          </cell>
          <cell r="G1441">
            <v>183000000</v>
          </cell>
          <cell r="H1441" t="str">
            <v xml:space="preserve"> $-   </v>
          </cell>
          <cell r="M1441">
            <v>0.55947467166979359</v>
          </cell>
          <cell r="N1441">
            <v>0.2176360225140713</v>
          </cell>
        </row>
        <row r="1442">
          <cell r="A1442" t="str">
            <v>TDC</v>
          </cell>
          <cell r="B1442" t="str">
            <v>Year 2</v>
          </cell>
          <cell r="D1442">
            <v>2692000000</v>
          </cell>
          <cell r="E1442">
            <v>1219000000</v>
          </cell>
          <cell r="F1442">
            <v>757000000</v>
          </cell>
          <cell r="G1442">
            <v>184000000</v>
          </cell>
          <cell r="H1442" t="str">
            <v xml:space="preserve"> $-   </v>
          </cell>
          <cell r="M1442">
            <v>0.54717682020802383</v>
          </cell>
          <cell r="N1442">
            <v>0.1976225854383358</v>
          </cell>
        </row>
        <row r="1443">
          <cell r="A1443" t="str">
            <v>TDC</v>
          </cell>
          <cell r="B1443" t="str">
            <v>Year 3</v>
          </cell>
          <cell r="D1443">
            <v>2732000000</v>
          </cell>
          <cell r="E1443">
            <v>1253000000</v>
          </cell>
          <cell r="F1443">
            <v>770000000</v>
          </cell>
          <cell r="G1443">
            <v>206000000</v>
          </cell>
          <cell r="H1443" t="str">
            <v xml:space="preserve"> $-   </v>
          </cell>
          <cell r="M1443">
            <v>0.54136163982430452</v>
          </cell>
          <cell r="N1443">
            <v>0.18411420204978038</v>
          </cell>
        </row>
        <row r="1444">
          <cell r="A1444" t="str">
            <v>TDC</v>
          </cell>
          <cell r="B1444" t="str">
            <v>Year 4</v>
          </cell>
          <cell r="D1444">
            <v>2530000000</v>
          </cell>
          <cell r="E1444">
            <v>1254000000</v>
          </cell>
          <cell r="F1444">
            <v>765000000</v>
          </cell>
          <cell r="G1444">
            <v>228000000</v>
          </cell>
          <cell r="H1444" t="str">
            <v xml:space="preserve"> $-   </v>
          </cell>
          <cell r="M1444">
            <v>0.5043478260869565</v>
          </cell>
          <cell r="N1444">
            <v>0.11185770750988143</v>
          </cell>
        </row>
        <row r="1445">
          <cell r="A1445" t="str">
            <v>TDG</v>
          </cell>
          <cell r="B1445" t="str">
            <v>Year 1</v>
          </cell>
          <cell r="D1445">
            <v>1924400000</v>
          </cell>
          <cell r="E1445">
            <v>874838000</v>
          </cell>
          <cell r="F1445">
            <v>254468000</v>
          </cell>
          <cell r="G1445" t="str">
            <v xml:space="preserve"> $-   </v>
          </cell>
          <cell r="H1445">
            <v>45639000</v>
          </cell>
          <cell r="M1445">
            <v>0.54539700685928083</v>
          </cell>
          <cell r="N1445">
            <v>0.3894486593223862</v>
          </cell>
        </row>
        <row r="1446">
          <cell r="A1446" t="str">
            <v>TDG</v>
          </cell>
          <cell r="B1446" t="str">
            <v>Year 2</v>
          </cell>
          <cell r="D1446">
            <v>2372906000</v>
          </cell>
          <cell r="E1446">
            <v>1105032000</v>
          </cell>
          <cell r="F1446">
            <v>276446000</v>
          </cell>
          <cell r="G1446" t="str">
            <v xml:space="preserve"> $-   </v>
          </cell>
          <cell r="H1446">
            <v>63608000</v>
          </cell>
          <cell r="M1446">
            <v>0.53431277935156296</v>
          </cell>
          <cell r="N1446">
            <v>0.39100579626837306</v>
          </cell>
        </row>
        <row r="1447">
          <cell r="A1447" t="str">
            <v>TDG</v>
          </cell>
          <cell r="B1447" t="str">
            <v>Year 3</v>
          </cell>
          <cell r="D1447">
            <v>2707115000</v>
          </cell>
          <cell r="E1447">
            <v>1257270000</v>
          </cell>
          <cell r="F1447">
            <v>321624000</v>
          </cell>
          <cell r="G1447" t="str">
            <v xml:space="preserve"> $-   </v>
          </cell>
          <cell r="H1447">
            <v>54219000</v>
          </cell>
          <cell r="M1447">
            <v>0.5355683079588418</v>
          </cell>
          <cell r="N1447">
            <v>0.39673305345358434</v>
          </cell>
        </row>
        <row r="1448">
          <cell r="A1448" t="str">
            <v>TDG</v>
          </cell>
          <cell r="B1448" t="str">
            <v>Year 4</v>
          </cell>
          <cell r="D1448">
            <v>3171411000</v>
          </cell>
          <cell r="E1448">
            <v>1443348000</v>
          </cell>
          <cell r="F1448">
            <v>382858000</v>
          </cell>
          <cell r="G1448" t="str">
            <v xml:space="preserve"> $-   </v>
          </cell>
          <cell r="H1448">
            <v>77445000</v>
          </cell>
          <cell r="M1448">
            <v>0.54488774870239154</v>
          </cell>
          <cell r="N1448">
            <v>0.39974635895505189</v>
          </cell>
        </row>
        <row r="1449">
          <cell r="A1449" t="str">
            <v>TEL</v>
          </cell>
          <cell r="B1449" t="str">
            <v>Year 1</v>
          </cell>
          <cell r="D1449">
            <v>11390000000</v>
          </cell>
          <cell r="E1449">
            <v>7739000000</v>
          </cell>
          <cell r="F1449">
            <v>1440000000</v>
          </cell>
          <cell r="G1449">
            <v>590000000</v>
          </cell>
          <cell r="H1449" t="str">
            <v xml:space="preserve"> $-   </v>
          </cell>
          <cell r="M1449">
            <v>0.32054433713784025</v>
          </cell>
          <cell r="N1449">
            <v>0.14231782265144863</v>
          </cell>
        </row>
        <row r="1450">
          <cell r="A1450" t="str">
            <v>TEL</v>
          </cell>
          <cell r="B1450" t="str">
            <v>Year 2</v>
          </cell>
          <cell r="D1450">
            <v>11973000000</v>
          </cell>
          <cell r="E1450">
            <v>8001000000</v>
          </cell>
          <cell r="F1450">
            <v>1534000000</v>
          </cell>
          <cell r="G1450">
            <v>583000000</v>
          </cell>
          <cell r="H1450" t="str">
            <v xml:space="preserve"> $-   </v>
          </cell>
          <cell r="M1450">
            <v>0.33174642946629918</v>
          </cell>
          <cell r="N1450">
            <v>0.15493193017622986</v>
          </cell>
        </row>
        <row r="1451">
          <cell r="A1451" t="str">
            <v>TEL</v>
          </cell>
          <cell r="B1451" t="str">
            <v>Year 3</v>
          </cell>
          <cell r="D1451">
            <v>12233000000</v>
          </cell>
          <cell r="E1451">
            <v>8146000000</v>
          </cell>
          <cell r="F1451">
            <v>1504000000</v>
          </cell>
          <cell r="G1451">
            <v>627000000</v>
          </cell>
          <cell r="H1451" t="str">
            <v xml:space="preserve"> $-   </v>
          </cell>
          <cell r="M1451">
            <v>0.33409629690182296</v>
          </cell>
          <cell r="N1451">
            <v>0.15989536499632143</v>
          </cell>
        </row>
        <row r="1452">
          <cell r="A1452" t="str">
            <v>TEL</v>
          </cell>
          <cell r="B1452" t="str">
            <v>Year 4</v>
          </cell>
          <cell r="D1452">
            <v>12238000000</v>
          </cell>
          <cell r="E1452">
            <v>8205000000</v>
          </cell>
          <cell r="F1452">
            <v>1463000000</v>
          </cell>
          <cell r="G1452">
            <v>644000000</v>
          </cell>
          <cell r="H1452" t="str">
            <v xml:space="preserve"> $-   </v>
          </cell>
          <cell r="M1452">
            <v>0.32954731165223072</v>
          </cell>
          <cell r="N1452">
            <v>0.15737865664324235</v>
          </cell>
        </row>
        <row r="1453">
          <cell r="A1453" t="str">
            <v>TGNA</v>
          </cell>
          <cell r="B1453" t="str">
            <v>Year 1</v>
          </cell>
          <cell r="D1453">
            <v>5353197000</v>
          </cell>
          <cell r="E1453">
            <v>2943847000</v>
          </cell>
          <cell r="F1453">
            <v>1303427000</v>
          </cell>
          <cell r="G1453" t="str">
            <v xml:space="preserve"> $-   </v>
          </cell>
          <cell r="H1453">
            <v>194039000</v>
          </cell>
          <cell r="M1453">
            <v>0.45007684193202679</v>
          </cell>
          <cell r="N1453">
            <v>0.17034381510712196</v>
          </cell>
        </row>
        <row r="1454">
          <cell r="A1454" t="str">
            <v>TGNA</v>
          </cell>
          <cell r="B1454" t="str">
            <v>Year 2</v>
          </cell>
          <cell r="D1454">
            <v>1603123000</v>
          </cell>
          <cell r="E1454">
            <v>662769000</v>
          </cell>
          <cell r="F1454">
            <v>531932000</v>
          </cell>
          <cell r="G1454" t="str">
            <v xml:space="preserve"> $-   </v>
          </cell>
          <cell r="H1454">
            <v>74833000</v>
          </cell>
          <cell r="M1454">
            <v>0.58657632633303869</v>
          </cell>
          <cell r="N1454">
            <v>0.2080869652546935</v>
          </cell>
        </row>
        <row r="1455">
          <cell r="A1455" t="str">
            <v>TGNA</v>
          </cell>
          <cell r="B1455" t="str">
            <v>Year 3</v>
          </cell>
          <cell r="D1455">
            <v>2626141000</v>
          </cell>
          <cell r="E1455">
            <v>954990000</v>
          </cell>
          <cell r="F1455">
            <v>766854000</v>
          </cell>
          <cell r="G1455" t="str">
            <v xml:space="preserve"> $-   </v>
          </cell>
          <cell r="H1455">
            <v>151837000</v>
          </cell>
          <cell r="M1455">
            <v>0.63635235122561973</v>
          </cell>
          <cell r="N1455">
            <v>0.28652688488546502</v>
          </cell>
        </row>
        <row r="1456">
          <cell r="A1456" t="str">
            <v>TGNA</v>
          </cell>
          <cell r="B1456" t="str">
            <v>Year 4</v>
          </cell>
          <cell r="D1456">
            <v>3050945000</v>
          </cell>
          <cell r="E1456">
            <v>923336000</v>
          </cell>
          <cell r="F1456">
            <v>1068221000</v>
          </cell>
          <cell r="G1456" t="str">
            <v xml:space="preserve"> $-   </v>
          </cell>
          <cell r="H1456">
            <v>205087000</v>
          </cell>
          <cell r="M1456">
            <v>0.69736065383020673</v>
          </cell>
          <cell r="N1456">
            <v>0.28001193072965919</v>
          </cell>
        </row>
        <row r="1457">
          <cell r="A1457" t="str">
            <v>TGT</v>
          </cell>
          <cell r="B1457" t="str">
            <v>Year 1</v>
          </cell>
          <cell r="D1457">
            <v>73301000000</v>
          </cell>
          <cell r="E1457">
            <v>50568000000</v>
          </cell>
          <cell r="F1457">
            <v>15110000000</v>
          </cell>
          <cell r="G1457" t="str">
            <v xml:space="preserve"> $-   </v>
          </cell>
          <cell r="H1457">
            <v>2044000000</v>
          </cell>
          <cell r="M1457">
            <v>0.31013219464945907</v>
          </cell>
          <cell r="N1457">
            <v>7.6110830684438135E-2</v>
          </cell>
        </row>
        <row r="1458">
          <cell r="A1458" t="str">
            <v>TGT</v>
          </cell>
          <cell r="B1458" t="str">
            <v>Year 2</v>
          </cell>
          <cell r="D1458">
            <v>71279000000</v>
          </cell>
          <cell r="E1458">
            <v>50039000000</v>
          </cell>
          <cell r="F1458">
            <v>14465000000</v>
          </cell>
          <cell r="G1458" t="str">
            <v xml:space="preserve"> $-   </v>
          </cell>
          <cell r="H1458">
            <v>1996000000</v>
          </cell>
          <cell r="M1458">
            <v>0.2979839784508761</v>
          </cell>
          <cell r="N1458">
            <v>6.7046395151447127E-2</v>
          </cell>
        </row>
        <row r="1459">
          <cell r="A1459" t="str">
            <v>TGT</v>
          </cell>
          <cell r="B1459" t="str">
            <v>Year 3</v>
          </cell>
          <cell r="D1459">
            <v>72618000000</v>
          </cell>
          <cell r="E1459">
            <v>51278000000</v>
          </cell>
          <cell r="F1459">
            <v>14676000000</v>
          </cell>
          <cell r="G1459" t="str">
            <v xml:space="preserve"> $-   </v>
          </cell>
          <cell r="H1459">
            <v>2129000000</v>
          </cell>
          <cell r="M1459">
            <v>0.29386653446803823</v>
          </cell>
          <cell r="N1459">
            <v>6.2450081247073727E-2</v>
          </cell>
        </row>
        <row r="1460">
          <cell r="A1460" t="str">
            <v>TGT</v>
          </cell>
          <cell r="B1460" t="str">
            <v>Year 4</v>
          </cell>
          <cell r="D1460">
            <v>73785000000</v>
          </cell>
          <cell r="E1460">
            <v>51997000000</v>
          </cell>
          <cell r="F1460">
            <v>14665000000</v>
          </cell>
          <cell r="G1460" t="str">
            <v xml:space="preserve"> $-   </v>
          </cell>
          <cell r="H1460">
            <v>2213000000</v>
          </cell>
          <cell r="M1460">
            <v>0.29529037067154573</v>
          </cell>
          <cell r="N1460">
            <v>6.6544690655282235E-2</v>
          </cell>
        </row>
        <row r="1461">
          <cell r="A1461" t="str">
            <v>TIF</v>
          </cell>
          <cell r="B1461" t="str">
            <v>Year 1</v>
          </cell>
          <cell r="D1461">
            <v>3794249000</v>
          </cell>
          <cell r="E1461">
            <v>1630965000</v>
          </cell>
          <cell r="F1461">
            <v>1466067000</v>
          </cell>
          <cell r="G1461" t="str">
            <v xml:space="preserve"> $-   </v>
          </cell>
          <cell r="H1461" t="str">
            <v xml:space="preserve"> $-   </v>
          </cell>
          <cell r="M1461">
            <v>0.57014813735208203</v>
          </cell>
          <cell r="N1461">
            <v>0.18375625848488067</v>
          </cell>
        </row>
        <row r="1462">
          <cell r="A1462" t="str">
            <v>TIF</v>
          </cell>
          <cell r="B1462" t="str">
            <v>Year 2</v>
          </cell>
          <cell r="D1462">
            <v>4031100000</v>
          </cell>
          <cell r="E1462">
            <v>1690700000</v>
          </cell>
          <cell r="F1462">
            <v>2036100000</v>
          </cell>
          <cell r="G1462" t="str">
            <v xml:space="preserve"> $-   </v>
          </cell>
          <cell r="H1462" t="str">
            <v xml:space="preserve"> $-   </v>
          </cell>
          <cell r="M1462">
            <v>0.58058594428319821</v>
          </cell>
          <cell r="N1462">
            <v>7.5488080176626726E-2</v>
          </cell>
        </row>
        <row r="1463">
          <cell r="A1463" t="str">
            <v>TIF</v>
          </cell>
          <cell r="B1463" t="str">
            <v>Year 3</v>
          </cell>
          <cell r="D1463">
            <v>4249900000</v>
          </cell>
          <cell r="E1463">
            <v>1712700000</v>
          </cell>
          <cell r="F1463">
            <v>1645800000</v>
          </cell>
          <cell r="G1463" t="str">
            <v xml:space="preserve"> $-   </v>
          </cell>
          <cell r="H1463" t="str">
            <v xml:space="preserve"> $-   </v>
          </cell>
          <cell r="M1463">
            <v>0.59700228240664488</v>
          </cell>
          <cell r="N1463">
            <v>0.20974611167321583</v>
          </cell>
        </row>
        <row r="1464">
          <cell r="A1464" t="str">
            <v>TIF</v>
          </cell>
          <cell r="B1464" t="str">
            <v>Year 4</v>
          </cell>
          <cell r="D1464">
            <v>4104900000</v>
          </cell>
          <cell r="E1464">
            <v>1613600000</v>
          </cell>
          <cell r="F1464">
            <v>1731200000</v>
          </cell>
          <cell r="G1464" t="str">
            <v xml:space="preserve"> $-   </v>
          </cell>
          <cell r="H1464" t="str">
            <v xml:space="preserve"> $-   </v>
          </cell>
          <cell r="M1464">
            <v>0.60690881629272331</v>
          </cell>
          <cell r="N1464">
            <v>0.18516894443226389</v>
          </cell>
        </row>
        <row r="1465">
          <cell r="A1465" t="str">
            <v>TJX</v>
          </cell>
          <cell r="B1465" t="str">
            <v>Year 1</v>
          </cell>
          <cell r="D1465">
            <v>25878372000</v>
          </cell>
          <cell r="E1465">
            <v>18521400000</v>
          </cell>
          <cell r="F1465">
            <v>4250446000</v>
          </cell>
          <cell r="G1465" t="str">
            <v xml:space="preserve"> $-   </v>
          </cell>
          <cell r="H1465" t="str">
            <v xml:space="preserve"> $-   </v>
          </cell>
          <cell r="M1465">
            <v>0.28429037189820128</v>
          </cell>
          <cell r="N1465">
            <v>0.1200433319375732</v>
          </cell>
        </row>
        <row r="1466">
          <cell r="A1466" t="str">
            <v>TJX</v>
          </cell>
          <cell r="B1466" t="str">
            <v>Year 2</v>
          </cell>
          <cell r="D1466">
            <v>27422696000</v>
          </cell>
          <cell r="E1466">
            <v>19605037000</v>
          </cell>
          <cell r="F1466">
            <v>4467089000</v>
          </cell>
          <cell r="G1466" t="str">
            <v xml:space="preserve"> $-   </v>
          </cell>
          <cell r="H1466" t="str">
            <v xml:space="preserve"> $-   </v>
          </cell>
          <cell r="M1466">
            <v>0.2850798841951937</v>
          </cell>
          <cell r="N1466">
            <v>0.12218237039859246</v>
          </cell>
        </row>
        <row r="1467">
          <cell r="A1467" t="str">
            <v>TJX</v>
          </cell>
          <cell r="B1467" t="str">
            <v>Year 3</v>
          </cell>
          <cell r="D1467">
            <v>29078407000</v>
          </cell>
          <cell r="E1467">
            <v>20776522000</v>
          </cell>
          <cell r="F1467">
            <v>4695384000</v>
          </cell>
          <cell r="G1467" t="str">
            <v xml:space="preserve"> $-   </v>
          </cell>
          <cell r="H1467" t="str">
            <v xml:space="preserve"> $-   </v>
          </cell>
          <cell r="M1467">
            <v>0.28549999317362884</v>
          </cell>
          <cell r="N1467">
            <v>0.1240267735436814</v>
          </cell>
        </row>
        <row r="1468">
          <cell r="A1468" t="str">
            <v>TJX</v>
          </cell>
          <cell r="B1468" t="str">
            <v>Year 4</v>
          </cell>
          <cell r="D1468">
            <v>30944938000</v>
          </cell>
          <cell r="E1468">
            <v>22034523000</v>
          </cell>
          <cell r="F1468">
            <v>5205715000</v>
          </cell>
          <cell r="G1468" t="str">
            <v xml:space="preserve"> $-   </v>
          </cell>
          <cell r="H1468" t="str">
            <v xml:space="preserve"> $-   </v>
          </cell>
          <cell r="M1468">
            <v>0.28794418654191523</v>
          </cell>
          <cell r="N1468">
            <v>0.11971909589865716</v>
          </cell>
        </row>
        <row r="1469">
          <cell r="A1469" t="str">
            <v>TMK</v>
          </cell>
          <cell r="B1469" t="str">
            <v>Year 1</v>
          </cell>
          <cell r="D1469">
            <v>3589516000</v>
          </cell>
          <cell r="E1469">
            <v>1955682000</v>
          </cell>
          <cell r="F1469" t="str">
            <v xml:space="preserve"> $-   </v>
          </cell>
          <cell r="G1469" t="str">
            <v xml:space="preserve"> $-   </v>
          </cell>
          <cell r="H1469">
            <v>787329000</v>
          </cell>
          <cell r="M1469">
            <v>0.45516832910063643</v>
          </cell>
          <cell r="N1469">
            <v>0.23582705857837102</v>
          </cell>
        </row>
        <row r="1470">
          <cell r="A1470" t="str">
            <v>TMK</v>
          </cell>
          <cell r="B1470" t="str">
            <v>Year 2</v>
          </cell>
          <cell r="D1470">
            <v>3494253000</v>
          </cell>
          <cell r="E1470">
            <v>1838766000</v>
          </cell>
          <cell r="F1470" t="str">
            <v xml:space="preserve"> $-   </v>
          </cell>
          <cell r="G1470" t="str">
            <v xml:space="preserve"> $-   </v>
          </cell>
          <cell r="H1470">
            <v>819711000</v>
          </cell>
          <cell r="M1470">
            <v>0.47377422298843275</v>
          </cell>
          <cell r="N1470">
            <v>0.23918588608208965</v>
          </cell>
        </row>
        <row r="1471">
          <cell r="A1471" t="str">
            <v>TMK</v>
          </cell>
          <cell r="B1471" t="str">
            <v>Year 3</v>
          </cell>
          <cell r="D1471">
            <v>3620095000</v>
          </cell>
          <cell r="E1471">
            <v>1903384000</v>
          </cell>
          <cell r="F1471" t="str">
            <v xml:space="preserve"> $-   </v>
          </cell>
          <cell r="G1471" t="str">
            <v xml:space="preserve"> $-   </v>
          </cell>
          <cell r="H1471">
            <v>855908000</v>
          </cell>
          <cell r="M1471">
            <v>0.47421711308681125</v>
          </cell>
          <cell r="N1471">
            <v>0.23778464377316064</v>
          </cell>
        </row>
        <row r="1472">
          <cell r="A1472" t="str">
            <v>TMK</v>
          </cell>
          <cell r="B1472" t="str">
            <v>Year 4</v>
          </cell>
          <cell r="D1472">
            <v>3766065000</v>
          </cell>
          <cell r="E1472">
            <v>2016212000</v>
          </cell>
          <cell r="F1472" t="str">
            <v xml:space="preserve"> $-   </v>
          </cell>
          <cell r="G1472" t="str">
            <v xml:space="preserve"> $-   </v>
          </cell>
          <cell r="H1472">
            <v>907024000</v>
          </cell>
          <cell r="M1472">
            <v>0.46463696192179371</v>
          </cell>
          <cell r="N1472">
            <v>0.22379565939515117</v>
          </cell>
        </row>
        <row r="1473">
          <cell r="A1473" t="str">
            <v>TMO</v>
          </cell>
          <cell r="B1473" t="str">
            <v>Year 1</v>
          </cell>
          <cell r="D1473">
            <v>12509900000</v>
          </cell>
          <cell r="E1473">
            <v>7214400000</v>
          </cell>
          <cell r="F1473">
            <v>3354900000</v>
          </cell>
          <cell r="G1473">
            <v>376400000</v>
          </cell>
          <cell r="H1473" t="str">
            <v xml:space="preserve"> $-   </v>
          </cell>
          <cell r="M1473">
            <v>0.42330474264382612</v>
          </cell>
          <cell r="N1473">
            <v>0.1250369707191904</v>
          </cell>
        </row>
        <row r="1474">
          <cell r="A1474" t="str">
            <v>TMO</v>
          </cell>
          <cell r="B1474" t="str">
            <v>Year 2</v>
          </cell>
          <cell r="D1474">
            <v>13090300000</v>
          </cell>
          <cell r="E1474">
            <v>7561200000</v>
          </cell>
          <cell r="F1474">
            <v>3446300000</v>
          </cell>
          <cell r="G1474">
            <v>395500000</v>
          </cell>
          <cell r="H1474" t="str">
            <v xml:space="preserve"> $-   </v>
          </cell>
          <cell r="M1474">
            <v>0.422381458026172</v>
          </cell>
          <cell r="N1474">
            <v>0.1288969695117759</v>
          </cell>
        </row>
        <row r="1475">
          <cell r="A1475" t="str">
            <v>TMO</v>
          </cell>
          <cell r="B1475" t="str">
            <v>Year 3</v>
          </cell>
          <cell r="D1475">
            <v>16889600000</v>
          </cell>
          <cell r="E1475">
            <v>9397600000</v>
          </cell>
          <cell r="F1475">
            <v>4896100000</v>
          </cell>
          <cell r="G1475">
            <v>691100000</v>
          </cell>
          <cell r="H1475" t="str">
            <v xml:space="preserve"> $-   </v>
          </cell>
          <cell r="M1475">
            <v>0.44358658582796517</v>
          </cell>
          <cell r="N1475">
            <v>0.11277946191739295</v>
          </cell>
        </row>
        <row r="1476">
          <cell r="A1476" t="str">
            <v>TMO</v>
          </cell>
          <cell r="B1476" t="str">
            <v>Year 4</v>
          </cell>
          <cell r="D1476">
            <v>16965400000</v>
          </cell>
          <cell r="E1476">
            <v>9209500000</v>
          </cell>
          <cell r="F1476">
            <v>4612100000</v>
          </cell>
          <cell r="G1476">
            <v>692300000</v>
          </cell>
          <cell r="H1476" t="str">
            <v xml:space="preserve"> $-   </v>
          </cell>
          <cell r="M1476">
            <v>0.45715986655192331</v>
          </cell>
          <cell r="N1476">
            <v>0.14449998231695096</v>
          </cell>
        </row>
        <row r="1477">
          <cell r="A1477" t="str">
            <v>TRIP</v>
          </cell>
          <cell r="B1477" t="str">
            <v>Year 1</v>
          </cell>
          <cell r="D1477">
            <v>763000000</v>
          </cell>
          <cell r="E1477">
            <v>12000000</v>
          </cell>
          <cell r="F1477">
            <v>429000000</v>
          </cell>
          <cell r="G1477" t="str">
            <v xml:space="preserve"> $-   </v>
          </cell>
          <cell r="H1477">
            <v>26000000</v>
          </cell>
          <cell r="M1477">
            <v>0.98427260812581918</v>
          </cell>
          <cell r="N1477">
            <v>0.38794233289646135</v>
          </cell>
        </row>
        <row r="1478">
          <cell r="A1478" t="str">
            <v>TRIP</v>
          </cell>
          <cell r="B1478" t="str">
            <v>Year 2</v>
          </cell>
          <cell r="D1478">
            <v>945000000</v>
          </cell>
          <cell r="E1478">
            <v>18000000</v>
          </cell>
          <cell r="F1478">
            <v>597000000</v>
          </cell>
          <cell r="G1478" t="str">
            <v xml:space="preserve"> $-   </v>
          </cell>
          <cell r="H1478">
            <v>36000000</v>
          </cell>
          <cell r="M1478">
            <v>0.98095238095238091</v>
          </cell>
          <cell r="N1478">
            <v>0.31111111111111112</v>
          </cell>
        </row>
        <row r="1479">
          <cell r="A1479" t="str">
            <v>TRIP</v>
          </cell>
          <cell r="B1479" t="str">
            <v>Year 3</v>
          </cell>
          <cell r="D1479">
            <v>1246000000</v>
          </cell>
          <cell r="E1479">
            <v>40000000</v>
          </cell>
          <cell r="F1479">
            <v>801000000</v>
          </cell>
          <cell r="G1479" t="str">
            <v xml:space="preserve"> $-   </v>
          </cell>
          <cell r="H1479">
            <v>65000000</v>
          </cell>
          <cell r="M1479">
            <v>0.9678972712680578</v>
          </cell>
          <cell r="N1479">
            <v>0.27287319422150885</v>
          </cell>
        </row>
        <row r="1480">
          <cell r="A1480" t="str">
            <v>TRIP</v>
          </cell>
          <cell r="B1480" t="str">
            <v>Year 4</v>
          </cell>
          <cell r="D1480">
            <v>1492000000</v>
          </cell>
          <cell r="E1480">
            <v>58000000</v>
          </cell>
          <cell r="F1480">
            <v>1109000000</v>
          </cell>
          <cell r="G1480" t="str">
            <v xml:space="preserve"> $-   </v>
          </cell>
          <cell r="H1480">
            <v>93000000</v>
          </cell>
          <cell r="M1480">
            <v>0.96112600536193027</v>
          </cell>
          <cell r="N1480">
            <v>0.15549597855227881</v>
          </cell>
        </row>
        <row r="1481">
          <cell r="A1481" t="str">
            <v>TRV</v>
          </cell>
          <cell r="B1481" t="str">
            <v>Year 1</v>
          </cell>
          <cell r="D1481">
            <v>26191000000</v>
          </cell>
          <cell r="E1481">
            <v>13307000000</v>
          </cell>
          <cell r="F1481">
            <v>3757000000</v>
          </cell>
          <cell r="G1481" t="str">
            <v xml:space="preserve"> $-   </v>
          </cell>
          <cell r="H1481">
            <v>3821000000</v>
          </cell>
          <cell r="M1481">
            <v>0.49192470696040624</v>
          </cell>
          <cell r="N1481">
            <v>0.2025886754992173</v>
          </cell>
        </row>
        <row r="1482">
          <cell r="A1482" t="str">
            <v>TRV</v>
          </cell>
          <cell r="B1482" t="str">
            <v>Year 2</v>
          </cell>
          <cell r="D1482">
            <v>27174000000</v>
          </cell>
          <cell r="E1482">
            <v>13870000000</v>
          </cell>
          <cell r="F1482">
            <v>3964000000</v>
          </cell>
          <cell r="G1482" t="str">
            <v xml:space="preserve"> $-   </v>
          </cell>
          <cell r="H1482">
            <v>3882000000</v>
          </cell>
          <cell r="M1482">
            <v>0.48958563332597338</v>
          </cell>
          <cell r="N1482">
            <v>0.20085375726797675</v>
          </cell>
        </row>
        <row r="1483">
          <cell r="A1483" t="str">
            <v>TRV</v>
          </cell>
          <cell r="B1483" t="str">
            <v>Year 3</v>
          </cell>
          <cell r="D1483">
            <v>26815000000</v>
          </cell>
          <cell r="E1483">
            <v>13723000000</v>
          </cell>
          <cell r="F1483">
            <v>4094000000</v>
          </cell>
          <cell r="G1483" t="str">
            <v xml:space="preserve"> $-   </v>
          </cell>
          <cell r="H1483">
            <v>3885000000</v>
          </cell>
          <cell r="M1483">
            <v>0.48823419727764306</v>
          </cell>
          <cell r="N1483">
            <v>0.19067685996643668</v>
          </cell>
        </row>
        <row r="1484">
          <cell r="A1484" t="str">
            <v>TRV</v>
          </cell>
          <cell r="B1484" t="str">
            <v>Year 4</v>
          </cell>
          <cell r="D1484">
            <v>27625000000</v>
          </cell>
          <cell r="E1484">
            <v>15070000000</v>
          </cell>
          <cell r="F1484">
            <v>4154000000</v>
          </cell>
          <cell r="G1484" t="str">
            <v xml:space="preserve"> $-   </v>
          </cell>
          <cell r="H1484">
            <v>3985000000</v>
          </cell>
          <cell r="M1484">
            <v>0.45447963800904978</v>
          </cell>
          <cell r="N1484">
            <v>0.15985520361990951</v>
          </cell>
        </row>
        <row r="1485">
          <cell r="A1485" t="str">
            <v>TSCO</v>
          </cell>
          <cell r="B1485" t="str">
            <v>Year 1</v>
          </cell>
          <cell r="D1485">
            <v>4664120000</v>
          </cell>
          <cell r="E1485">
            <v>3098066000</v>
          </cell>
          <cell r="F1485">
            <v>1040287000</v>
          </cell>
          <cell r="G1485" t="str">
            <v xml:space="preserve"> $-   </v>
          </cell>
          <cell r="H1485">
            <v>88975000</v>
          </cell>
          <cell r="M1485">
            <v>0.33576623242969739</v>
          </cell>
          <cell r="N1485">
            <v>9.3649391525089401E-2</v>
          </cell>
        </row>
        <row r="1486">
          <cell r="A1486" t="str">
            <v>TSCO</v>
          </cell>
          <cell r="B1486" t="str">
            <v>Year 2</v>
          </cell>
          <cell r="D1486">
            <v>5164784000</v>
          </cell>
          <cell r="E1486">
            <v>3411175000</v>
          </cell>
          <cell r="F1486">
            <v>1138934000</v>
          </cell>
          <cell r="G1486" t="str">
            <v xml:space="preserve"> $-   </v>
          </cell>
          <cell r="H1486">
            <v>100025000</v>
          </cell>
          <cell r="M1486">
            <v>0.33953191459700927</v>
          </cell>
          <cell r="N1486">
            <v>9.9645987131310815E-2</v>
          </cell>
        </row>
        <row r="1487">
          <cell r="A1487" t="str">
            <v>TSCO</v>
          </cell>
          <cell r="B1487" t="str">
            <v>Year 3</v>
          </cell>
          <cell r="D1487">
            <v>5711715000</v>
          </cell>
          <cell r="E1487">
            <v>3761300000</v>
          </cell>
          <cell r="F1487">
            <v>1246308000</v>
          </cell>
          <cell r="G1487" t="str">
            <v xml:space="preserve"> $-   </v>
          </cell>
          <cell r="H1487">
            <v>114635000</v>
          </cell>
          <cell r="M1487">
            <v>0.34147624662645104</v>
          </cell>
          <cell r="N1487">
            <v>0.10320402891250702</v>
          </cell>
        </row>
        <row r="1488">
          <cell r="A1488" t="str">
            <v>TSCO</v>
          </cell>
          <cell r="B1488" t="str">
            <v>Year 4</v>
          </cell>
          <cell r="D1488">
            <v>6226507000</v>
          </cell>
          <cell r="E1488">
            <v>4083333000</v>
          </cell>
          <cell r="F1488">
            <v>1369097000</v>
          </cell>
          <cell r="G1488" t="str">
            <v xml:space="preserve"> $-   </v>
          </cell>
          <cell r="H1488">
            <v>123569000</v>
          </cell>
          <cell r="M1488">
            <v>0.34420165270833225</v>
          </cell>
          <cell r="N1488">
            <v>0.10447398517338854</v>
          </cell>
        </row>
        <row r="1489">
          <cell r="A1489" t="str">
            <v>TSN</v>
          </cell>
          <cell r="B1489" t="str">
            <v>Year 1</v>
          </cell>
          <cell r="D1489">
            <v>34374000000</v>
          </cell>
          <cell r="E1489">
            <v>32016000000</v>
          </cell>
          <cell r="F1489">
            <v>983000000</v>
          </cell>
          <cell r="G1489" t="str">
            <v xml:space="preserve"> $-   </v>
          </cell>
          <cell r="H1489" t="str">
            <v xml:space="preserve"> $-   </v>
          </cell>
          <cell r="M1489">
            <v>6.8598359224995686E-2</v>
          </cell>
          <cell r="N1489">
            <v>4.0001163670215861E-2</v>
          </cell>
        </row>
        <row r="1490">
          <cell r="A1490" t="str">
            <v>TSN</v>
          </cell>
          <cell r="B1490" t="str">
            <v>Year 2</v>
          </cell>
          <cell r="D1490">
            <v>37580000000</v>
          </cell>
          <cell r="E1490">
            <v>34895000000</v>
          </cell>
          <cell r="F1490">
            <v>1255000000</v>
          </cell>
          <cell r="G1490" t="str">
            <v xml:space="preserve"> $-   </v>
          </cell>
          <cell r="H1490" t="str">
            <v xml:space="preserve"> $-   </v>
          </cell>
          <cell r="M1490">
            <v>7.1447578499201692E-2</v>
          </cell>
          <cell r="N1490">
            <v>3.8052155401809472E-2</v>
          </cell>
        </row>
        <row r="1491">
          <cell r="A1491" t="str">
            <v>TSN</v>
          </cell>
          <cell r="B1491" t="str">
            <v>Year 3</v>
          </cell>
          <cell r="D1491">
            <v>41373000000</v>
          </cell>
          <cell r="E1491">
            <v>37456000000</v>
          </cell>
          <cell r="F1491">
            <v>1748000000</v>
          </cell>
          <cell r="G1491" t="str">
            <v xml:space="preserve"> $-   </v>
          </cell>
          <cell r="H1491" t="str">
            <v xml:space="preserve"> $-   </v>
          </cell>
          <cell r="M1491">
            <v>9.4675271312208431E-2</v>
          </cell>
          <cell r="N1491">
            <v>5.2425494887970416E-2</v>
          </cell>
        </row>
        <row r="1492">
          <cell r="A1492" t="str">
            <v>TSN</v>
          </cell>
          <cell r="B1492" t="str">
            <v>Year 4</v>
          </cell>
          <cell r="D1492">
            <v>36881000000</v>
          </cell>
          <cell r="E1492">
            <v>32184000000</v>
          </cell>
          <cell r="F1492">
            <v>1864000000</v>
          </cell>
          <cell r="G1492" t="str">
            <v xml:space="preserve"> $-   </v>
          </cell>
          <cell r="H1492" t="str">
            <v xml:space="preserve"> $-   </v>
          </cell>
          <cell r="M1492">
            <v>0.12735554892763212</v>
          </cell>
          <cell r="N1492">
            <v>7.6814619994034869E-2</v>
          </cell>
        </row>
        <row r="1493">
          <cell r="A1493" t="str">
            <v>TSO</v>
          </cell>
          <cell r="B1493" t="str">
            <v>Year 1</v>
          </cell>
          <cell r="D1493">
            <v>29809000000</v>
          </cell>
          <cell r="E1493">
            <v>26045000000</v>
          </cell>
          <cell r="F1493">
            <v>1702000000</v>
          </cell>
          <cell r="G1493" t="str">
            <v xml:space="preserve"> $-   </v>
          </cell>
          <cell r="H1493">
            <v>418000000</v>
          </cell>
          <cell r="M1493">
            <v>0.12627058941930291</v>
          </cell>
          <cell r="N1493">
            <v>5.5151128853701901E-2</v>
          </cell>
        </row>
        <row r="1494">
          <cell r="A1494" t="str">
            <v>TSO</v>
          </cell>
          <cell r="B1494" t="str">
            <v>Year 2</v>
          </cell>
          <cell r="D1494">
            <v>37601000000</v>
          </cell>
          <cell r="E1494">
            <v>34085000000</v>
          </cell>
          <cell r="F1494">
            <v>2248000000</v>
          </cell>
          <cell r="G1494" t="str">
            <v xml:space="preserve"> $-   </v>
          </cell>
          <cell r="H1494">
            <v>489000000</v>
          </cell>
          <cell r="M1494">
            <v>9.3508151378952742E-2</v>
          </cell>
          <cell r="N1494">
            <v>2.0717534108135423E-2</v>
          </cell>
        </row>
        <row r="1495">
          <cell r="A1495" t="str">
            <v>TSO</v>
          </cell>
          <cell r="B1495" t="str">
            <v>Year 3</v>
          </cell>
          <cell r="D1495">
            <v>40633000000</v>
          </cell>
          <cell r="E1495">
            <v>35673000000</v>
          </cell>
          <cell r="F1495">
            <v>2762000000</v>
          </cell>
          <cell r="G1495" t="str">
            <v xml:space="preserve"> $-   </v>
          </cell>
          <cell r="H1495">
            <v>562000000</v>
          </cell>
          <cell r="M1495">
            <v>0.12206826963305684</v>
          </cell>
          <cell r="N1495">
            <v>4.0262840548322791E-2</v>
          </cell>
        </row>
        <row r="1496">
          <cell r="A1496" t="str">
            <v>TSO</v>
          </cell>
          <cell r="B1496" t="str">
            <v>Year 4</v>
          </cell>
          <cell r="D1496">
            <v>28711000000</v>
          </cell>
          <cell r="E1496">
            <v>22466000000</v>
          </cell>
          <cell r="F1496">
            <v>2620000000</v>
          </cell>
          <cell r="G1496" t="str">
            <v xml:space="preserve"> $-   </v>
          </cell>
          <cell r="H1496">
            <v>756000000</v>
          </cell>
          <cell r="M1496">
            <v>0.21751245167357458</v>
          </cell>
          <cell r="N1496">
            <v>9.9926857302079342E-2</v>
          </cell>
        </row>
        <row r="1497">
          <cell r="A1497" t="str">
            <v>TSS</v>
          </cell>
          <cell r="B1497" t="str">
            <v>Year 1</v>
          </cell>
          <cell r="D1497">
            <v>1793557000</v>
          </cell>
          <cell r="E1497">
            <v>1189341000</v>
          </cell>
          <cell r="F1497">
            <v>247597000</v>
          </cell>
          <cell r="G1497" t="str">
            <v xml:space="preserve"> $-   </v>
          </cell>
          <cell r="H1497" t="str">
            <v xml:space="preserve"> $-   </v>
          </cell>
          <cell r="M1497">
            <v>0.33688140382491327</v>
          </cell>
          <cell r="N1497">
            <v>0.19883337970301473</v>
          </cell>
        </row>
        <row r="1498">
          <cell r="A1498" t="str">
            <v>TSS</v>
          </cell>
          <cell r="B1498" t="str">
            <v>Year 2</v>
          </cell>
          <cell r="D1498">
            <v>2064305000</v>
          </cell>
          <cell r="E1498">
            <v>1369438000</v>
          </cell>
          <cell r="F1498">
            <v>312367000</v>
          </cell>
          <cell r="G1498" t="str">
            <v xml:space="preserve"> $-   </v>
          </cell>
          <cell r="H1498" t="str">
            <v xml:space="preserve"> $-   </v>
          </cell>
          <cell r="M1498">
            <v>0.33661062682113352</v>
          </cell>
          <cell r="N1498">
            <v>0.18529238654171742</v>
          </cell>
        </row>
        <row r="1499">
          <cell r="A1499" t="str">
            <v>TSS</v>
          </cell>
          <cell r="B1499" t="str">
            <v>Year 3</v>
          </cell>
          <cell r="D1499">
            <v>2446877000</v>
          </cell>
          <cell r="E1499">
            <v>1668892000</v>
          </cell>
          <cell r="F1499">
            <v>346345000</v>
          </cell>
          <cell r="G1499" t="str">
            <v xml:space="preserve"> $-   </v>
          </cell>
          <cell r="H1499" t="str">
            <v xml:space="preserve"> $-   </v>
          </cell>
          <cell r="M1499">
            <v>0.31795018711606671</v>
          </cell>
          <cell r="N1499">
            <v>0.17640445351360121</v>
          </cell>
        </row>
        <row r="1500">
          <cell r="A1500" t="str">
            <v>TSS</v>
          </cell>
          <cell r="B1500" t="str">
            <v>Year 4</v>
          </cell>
          <cell r="D1500">
            <v>2779541000</v>
          </cell>
          <cell r="E1500">
            <v>1855181000</v>
          </cell>
          <cell r="F1500">
            <v>390253000</v>
          </cell>
          <cell r="G1500" t="str">
            <v xml:space="preserve"> $-   </v>
          </cell>
          <cell r="H1500" t="str">
            <v xml:space="preserve"> $-   </v>
          </cell>
          <cell r="M1500">
            <v>0.33255850516326257</v>
          </cell>
          <cell r="N1500">
            <v>0.1921565467104101</v>
          </cell>
        </row>
        <row r="1501">
          <cell r="A1501" t="str">
            <v>TXN</v>
          </cell>
          <cell r="B1501" t="str">
            <v>Year 1</v>
          </cell>
          <cell r="D1501">
            <v>12825000000</v>
          </cell>
          <cell r="E1501">
            <v>6457000000</v>
          </cell>
          <cell r="F1501">
            <v>1804000000</v>
          </cell>
          <cell r="G1501">
            <v>1877000000</v>
          </cell>
          <cell r="H1501" t="str">
            <v xml:space="preserve"> $-   </v>
          </cell>
          <cell r="M1501">
            <v>0.49653021442495127</v>
          </cell>
          <cell r="N1501">
            <v>0.20951267056530215</v>
          </cell>
        </row>
        <row r="1502">
          <cell r="A1502" t="str">
            <v>TXN</v>
          </cell>
          <cell r="B1502" t="str">
            <v>Year 2</v>
          </cell>
          <cell r="D1502">
            <v>12205000000</v>
          </cell>
          <cell r="E1502">
            <v>5841000000</v>
          </cell>
          <cell r="F1502">
            <v>1858000000</v>
          </cell>
          <cell r="G1502">
            <v>1522000000</v>
          </cell>
          <cell r="H1502" t="str">
            <v xml:space="preserve"> $-   </v>
          </cell>
          <cell r="M1502">
            <v>0.52142564522736579</v>
          </cell>
          <cell r="N1502">
            <v>0.24448996312986482</v>
          </cell>
        </row>
        <row r="1503">
          <cell r="A1503" t="str">
            <v>TXN</v>
          </cell>
          <cell r="B1503" t="str">
            <v>Year 3</v>
          </cell>
          <cell r="D1503">
            <v>13045000000</v>
          </cell>
          <cell r="E1503">
            <v>5618000000</v>
          </cell>
          <cell r="F1503">
            <v>1843000000</v>
          </cell>
          <cell r="G1503">
            <v>1358000000</v>
          </cell>
          <cell r="H1503" t="str">
            <v xml:space="preserve"> $-   </v>
          </cell>
          <cell r="M1503">
            <v>0.56933691069375247</v>
          </cell>
          <cell r="N1503">
            <v>0.32395553852050596</v>
          </cell>
        </row>
        <row r="1504">
          <cell r="A1504" t="str">
            <v>TXN</v>
          </cell>
          <cell r="B1504" t="str">
            <v>Year 4</v>
          </cell>
          <cell r="D1504">
            <v>13000000000</v>
          </cell>
          <cell r="E1504">
            <v>5440000000</v>
          </cell>
          <cell r="F1504">
            <v>1748000000</v>
          </cell>
          <cell r="G1504">
            <v>1280000000</v>
          </cell>
          <cell r="H1504" t="str">
            <v xml:space="preserve"> $-   </v>
          </cell>
          <cell r="M1504">
            <v>0.58153846153846156</v>
          </cell>
          <cell r="N1504">
            <v>0.3486153846153846</v>
          </cell>
        </row>
        <row r="1505">
          <cell r="A1505" t="str">
            <v>TXT</v>
          </cell>
          <cell r="B1505" t="str">
            <v>Year 1</v>
          </cell>
          <cell r="D1505">
            <v>12237000000</v>
          </cell>
          <cell r="E1505">
            <v>10019000000</v>
          </cell>
          <cell r="F1505">
            <v>1165000000</v>
          </cell>
          <cell r="G1505" t="str">
            <v xml:space="preserve"> $-   </v>
          </cell>
          <cell r="H1505" t="str">
            <v xml:space="preserve"> $-   </v>
          </cell>
          <cell r="M1505">
            <v>0.18125357522268526</v>
          </cell>
          <cell r="N1505">
            <v>8.6050502574160331E-2</v>
          </cell>
        </row>
        <row r="1506">
          <cell r="A1506" t="str">
            <v>TXT</v>
          </cell>
          <cell r="B1506" t="str">
            <v>Year 2</v>
          </cell>
          <cell r="D1506">
            <v>12104000000</v>
          </cell>
          <cell r="E1506">
            <v>10131000000</v>
          </cell>
          <cell r="F1506">
            <v>1126000000</v>
          </cell>
          <cell r="G1506" t="str">
            <v xml:space="preserve"> $-   </v>
          </cell>
          <cell r="H1506" t="str">
            <v xml:space="preserve"> $-   </v>
          </cell>
          <cell r="M1506">
            <v>0.16300396563119635</v>
          </cell>
          <cell r="N1506">
            <v>6.9976867151354927E-2</v>
          </cell>
        </row>
        <row r="1507">
          <cell r="A1507" t="str">
            <v>TXT</v>
          </cell>
          <cell r="B1507" t="str">
            <v>Year 3</v>
          </cell>
          <cell r="D1507">
            <v>13878000000</v>
          </cell>
          <cell r="E1507">
            <v>11421000000</v>
          </cell>
          <cell r="F1507">
            <v>1361000000</v>
          </cell>
          <cell r="G1507" t="str">
            <v xml:space="preserve"> $-   </v>
          </cell>
          <cell r="H1507" t="str">
            <v xml:space="preserve"> $-   </v>
          </cell>
          <cell r="M1507">
            <v>0.17704280155642027</v>
          </cell>
          <cell r="N1507">
            <v>7.8973915549791038E-2</v>
          </cell>
        </row>
        <row r="1508">
          <cell r="A1508" t="str">
            <v>TXT</v>
          </cell>
          <cell r="B1508" t="str">
            <v>Year 4</v>
          </cell>
          <cell r="D1508">
            <v>13423000000</v>
          </cell>
          <cell r="E1508">
            <v>10979000000</v>
          </cell>
          <cell r="F1508">
            <v>1304000000</v>
          </cell>
          <cell r="G1508" t="str">
            <v xml:space="preserve"> $-   </v>
          </cell>
          <cell r="H1508" t="str">
            <v xml:space="preserve"> $-   </v>
          </cell>
          <cell r="M1508">
            <v>0.18207554198018328</v>
          </cell>
          <cell r="N1508">
            <v>8.4928853460478279E-2</v>
          </cell>
        </row>
        <row r="1509">
          <cell r="A1509" t="str">
            <v>UA</v>
          </cell>
          <cell r="B1509" t="str">
            <v>Year 1</v>
          </cell>
          <cell r="D1509">
            <v>1834921000</v>
          </cell>
          <cell r="E1509">
            <v>955624000</v>
          </cell>
          <cell r="F1509">
            <v>670602000</v>
          </cell>
          <cell r="G1509" t="str">
            <v xml:space="preserve"> $-   </v>
          </cell>
          <cell r="H1509" t="str">
            <v xml:space="preserve"> $-   </v>
          </cell>
          <cell r="M1509">
            <v>0.47920155690626465</v>
          </cell>
          <cell r="N1509">
            <v>0.11373514173089741</v>
          </cell>
        </row>
        <row r="1510">
          <cell r="A1510" t="str">
            <v>UA</v>
          </cell>
          <cell r="B1510" t="str">
            <v>Year 2</v>
          </cell>
          <cell r="D1510">
            <v>2332051000</v>
          </cell>
          <cell r="E1510">
            <v>1195381000</v>
          </cell>
          <cell r="F1510">
            <v>871572000</v>
          </cell>
          <cell r="G1510" t="str">
            <v xml:space="preserve"> $-   </v>
          </cell>
          <cell r="H1510" t="str">
            <v xml:space="preserve"> $-   </v>
          </cell>
          <cell r="M1510">
            <v>0.4874121535077921</v>
          </cell>
          <cell r="N1510">
            <v>0.11367590159906452</v>
          </cell>
        </row>
        <row r="1511">
          <cell r="A1511" t="str">
            <v>UA</v>
          </cell>
          <cell r="B1511" t="str">
            <v>Year 3</v>
          </cell>
          <cell r="D1511">
            <v>3084370000</v>
          </cell>
          <cell r="E1511">
            <v>1572164000</v>
          </cell>
          <cell r="F1511">
            <v>1158251000</v>
          </cell>
          <cell r="G1511" t="str">
            <v xml:space="preserve"> $-   </v>
          </cell>
          <cell r="H1511" t="str">
            <v xml:space="preserve"> $-   </v>
          </cell>
          <cell r="M1511">
            <v>0.49028034898536821</v>
          </cell>
          <cell r="N1511">
            <v>0.11475763283912112</v>
          </cell>
        </row>
        <row r="1512">
          <cell r="A1512" t="str">
            <v>UA</v>
          </cell>
          <cell r="B1512" t="str">
            <v>Year 4</v>
          </cell>
          <cell r="D1512">
            <v>3963313000</v>
          </cell>
          <cell r="E1512">
            <v>2057766000</v>
          </cell>
          <cell r="F1512">
            <v>1497000000</v>
          </cell>
          <cell r="G1512" t="str">
            <v xml:space="preserve"> $-   </v>
          </cell>
          <cell r="H1512" t="str">
            <v xml:space="preserve"> $-   </v>
          </cell>
          <cell r="M1512">
            <v>0.48079649525535828</v>
          </cell>
          <cell r="N1512">
            <v>0.10308219411386384</v>
          </cell>
        </row>
        <row r="1513">
          <cell r="A1513" t="str">
            <v>UAA</v>
          </cell>
          <cell r="B1513" t="str">
            <v>Year 1</v>
          </cell>
          <cell r="D1513">
            <v>1834921000</v>
          </cell>
          <cell r="E1513">
            <v>955624000</v>
          </cell>
          <cell r="F1513">
            <v>670602000</v>
          </cell>
          <cell r="G1513" t="str">
            <v xml:space="preserve"> $-   </v>
          </cell>
          <cell r="H1513" t="str">
            <v xml:space="preserve"> $-   </v>
          </cell>
          <cell r="M1513">
            <v>0.47920155690626465</v>
          </cell>
          <cell r="N1513">
            <v>0.11373514173089741</v>
          </cell>
        </row>
        <row r="1514">
          <cell r="A1514" t="str">
            <v>UAA</v>
          </cell>
          <cell r="B1514" t="str">
            <v>Year 2</v>
          </cell>
          <cell r="D1514">
            <v>2332051000</v>
          </cell>
          <cell r="E1514">
            <v>1195381000</v>
          </cell>
          <cell r="F1514">
            <v>871572000</v>
          </cell>
          <cell r="G1514" t="str">
            <v xml:space="preserve"> $-   </v>
          </cell>
          <cell r="H1514" t="str">
            <v xml:space="preserve"> $-   </v>
          </cell>
          <cell r="M1514">
            <v>0.4874121535077921</v>
          </cell>
          <cell r="N1514">
            <v>0.11367590159906452</v>
          </cell>
        </row>
        <row r="1515">
          <cell r="A1515" t="str">
            <v>UAA</v>
          </cell>
          <cell r="B1515" t="str">
            <v>Year 3</v>
          </cell>
          <cell r="D1515">
            <v>3084370000</v>
          </cell>
          <cell r="E1515">
            <v>1572164000</v>
          </cell>
          <cell r="F1515">
            <v>1158251000</v>
          </cell>
          <cell r="G1515" t="str">
            <v xml:space="preserve"> $-   </v>
          </cell>
          <cell r="H1515" t="str">
            <v xml:space="preserve"> $-   </v>
          </cell>
          <cell r="M1515">
            <v>0.49028034898536821</v>
          </cell>
          <cell r="N1515">
            <v>0.11475763283912112</v>
          </cell>
        </row>
        <row r="1516">
          <cell r="A1516" t="str">
            <v>UAA</v>
          </cell>
          <cell r="B1516" t="str">
            <v>Year 4</v>
          </cell>
          <cell r="D1516">
            <v>3963313000</v>
          </cell>
          <cell r="E1516">
            <v>2057766000</v>
          </cell>
          <cell r="F1516">
            <v>1497000000</v>
          </cell>
          <cell r="G1516" t="str">
            <v xml:space="preserve"> $-   </v>
          </cell>
          <cell r="H1516" t="str">
            <v xml:space="preserve"> $-   </v>
          </cell>
          <cell r="M1516">
            <v>0.48079649525535828</v>
          </cell>
          <cell r="N1516">
            <v>0.10308219411386384</v>
          </cell>
        </row>
        <row r="1517">
          <cell r="A1517" t="str">
            <v>UAL</v>
          </cell>
          <cell r="B1517" t="str">
            <v>Year 1</v>
          </cell>
          <cell r="D1517">
            <v>37152000000</v>
          </cell>
          <cell r="E1517">
            <v>17820000000</v>
          </cell>
          <cell r="F1517">
            <v>16448000000</v>
          </cell>
          <cell r="G1517" t="str">
            <v xml:space="preserve"> $-   </v>
          </cell>
          <cell r="H1517">
            <v>1522000000</v>
          </cell>
          <cell r="M1517">
            <v>0.52034883720930236</v>
          </cell>
          <cell r="N1517">
            <v>3.6660206718346251E-2</v>
          </cell>
        </row>
        <row r="1518">
          <cell r="A1518" t="str">
            <v>UAL</v>
          </cell>
          <cell r="B1518" t="str">
            <v>Year 2</v>
          </cell>
          <cell r="D1518">
            <v>38279000000</v>
          </cell>
          <cell r="E1518">
            <v>17192000000</v>
          </cell>
          <cell r="F1518">
            <v>17629000000</v>
          </cell>
          <cell r="G1518" t="str">
            <v xml:space="preserve"> $-   </v>
          </cell>
          <cell r="H1518">
            <v>1689000000</v>
          </cell>
          <cell r="M1518">
            <v>0.5508764596776301</v>
          </cell>
          <cell r="N1518">
            <v>4.6213328456856238E-2</v>
          </cell>
        </row>
        <row r="1519">
          <cell r="A1519" t="str">
            <v>UAL</v>
          </cell>
          <cell r="B1519" t="str">
            <v>Year 3</v>
          </cell>
          <cell r="D1519">
            <v>38901000000</v>
          </cell>
          <cell r="E1519">
            <v>16611000000</v>
          </cell>
          <cell r="F1519">
            <v>17795000000</v>
          </cell>
          <cell r="G1519" t="str">
            <v xml:space="preserve"> $-   </v>
          </cell>
          <cell r="H1519">
            <v>1679000000</v>
          </cell>
          <cell r="M1519">
            <v>0.57299298218554795</v>
          </cell>
          <cell r="N1519">
            <v>7.2388884604508888E-2</v>
          </cell>
        </row>
        <row r="1520">
          <cell r="A1520" t="str">
            <v>UAL</v>
          </cell>
          <cell r="B1520" t="str">
            <v>Year 4</v>
          </cell>
          <cell r="D1520">
            <v>37864000000</v>
          </cell>
          <cell r="E1520">
            <v>12130000000</v>
          </cell>
          <cell r="F1520">
            <v>18423000000</v>
          </cell>
          <cell r="G1520" t="str">
            <v xml:space="preserve"> $-   </v>
          </cell>
          <cell r="H1520">
            <v>1819000000</v>
          </cell>
          <cell r="M1520">
            <v>0.67964293260088737</v>
          </cell>
          <cell r="N1520">
            <v>0.14504542573420665</v>
          </cell>
        </row>
        <row r="1521">
          <cell r="A1521" t="str">
            <v>UDR</v>
          </cell>
          <cell r="B1521" t="str">
            <v>Year 1</v>
          </cell>
          <cell r="D1521">
            <v>716612000</v>
          </cell>
          <cell r="E1521">
            <v>245316000</v>
          </cell>
          <cell r="F1521">
            <v>58005000</v>
          </cell>
          <cell r="G1521" t="str">
            <v xml:space="preserve"> $-   </v>
          </cell>
          <cell r="H1521">
            <v>346031000</v>
          </cell>
          <cell r="M1521">
            <v>0.65767249222731405</v>
          </cell>
          <cell r="N1521">
            <v>9.3858322216206255E-2</v>
          </cell>
        </row>
        <row r="1522">
          <cell r="A1522" t="str">
            <v>UDR</v>
          </cell>
          <cell r="B1522" t="str">
            <v>Year 2</v>
          </cell>
          <cell r="D1522">
            <v>758926000</v>
          </cell>
          <cell r="E1522">
            <v>258612000</v>
          </cell>
          <cell r="F1522">
            <v>37121000</v>
          </cell>
          <cell r="G1522" t="str">
            <v xml:space="preserve"> $-   </v>
          </cell>
          <cell r="H1522">
            <v>346273000</v>
          </cell>
          <cell r="M1522">
            <v>0.6592395042467909</v>
          </cell>
          <cell r="N1522">
            <v>0.1540598161085534</v>
          </cell>
        </row>
        <row r="1523">
          <cell r="A1523" t="str">
            <v>UDR</v>
          </cell>
          <cell r="B1523" t="str">
            <v>Year 3</v>
          </cell>
          <cell r="D1523">
            <v>818046000</v>
          </cell>
          <cell r="E1523">
            <v>270741000</v>
          </cell>
          <cell r="F1523">
            <v>56612000</v>
          </cell>
          <cell r="G1523" t="str">
            <v xml:space="preserve"> $-   </v>
          </cell>
          <cell r="H1523">
            <v>363929000</v>
          </cell>
          <cell r="M1523">
            <v>0.66903939387271616</v>
          </cell>
          <cell r="N1523">
            <v>0.1549595010549529</v>
          </cell>
        </row>
        <row r="1524">
          <cell r="A1524" t="str">
            <v>UDR</v>
          </cell>
          <cell r="B1524" t="str">
            <v>Year 4</v>
          </cell>
          <cell r="D1524">
            <v>894638000</v>
          </cell>
          <cell r="E1524">
            <v>282037000</v>
          </cell>
          <cell r="F1524">
            <v>71733000</v>
          </cell>
          <cell r="G1524" t="str">
            <v xml:space="preserve"> $-   </v>
          </cell>
          <cell r="H1524">
            <v>381277000</v>
          </cell>
          <cell r="M1524">
            <v>0.68474735032493594</v>
          </cell>
          <cell r="N1524">
            <v>0.17838611818411471</v>
          </cell>
        </row>
        <row r="1525">
          <cell r="A1525" t="str">
            <v>ULTA</v>
          </cell>
          <cell r="B1525" t="str">
            <v>Year 1</v>
          </cell>
          <cell r="D1525">
            <v>2220256000</v>
          </cell>
          <cell r="E1525">
            <v>1436582000</v>
          </cell>
          <cell r="F1525">
            <v>488880000</v>
          </cell>
          <cell r="G1525" t="str">
            <v xml:space="preserve"> $-   </v>
          </cell>
          <cell r="H1525" t="str">
            <v xml:space="preserve"> $-   </v>
          </cell>
          <cell r="M1525">
            <v>0.35296560396638943</v>
          </cell>
          <cell r="N1525">
            <v>0.13277477912456942</v>
          </cell>
        </row>
        <row r="1526">
          <cell r="A1526" t="str">
            <v>ULTA</v>
          </cell>
          <cell r="B1526" t="str">
            <v>Year 2</v>
          </cell>
          <cell r="D1526">
            <v>2670573000</v>
          </cell>
          <cell r="E1526">
            <v>1729325000</v>
          </cell>
          <cell r="F1526">
            <v>596390000</v>
          </cell>
          <cell r="G1526" t="str">
            <v xml:space="preserve"> $-   </v>
          </cell>
          <cell r="H1526" t="str">
            <v xml:space="preserve"> $-   </v>
          </cell>
          <cell r="M1526">
            <v>0.35245170231257483</v>
          </cell>
          <cell r="N1526">
            <v>0.12913258690176227</v>
          </cell>
        </row>
        <row r="1527">
          <cell r="A1527" t="str">
            <v>ULTA</v>
          </cell>
          <cell r="B1527" t="str">
            <v>Year 3</v>
          </cell>
          <cell r="D1527">
            <v>3241369000</v>
          </cell>
          <cell r="E1527">
            <v>2104582000</v>
          </cell>
          <cell r="F1527">
            <v>712006000</v>
          </cell>
          <cell r="G1527" t="str">
            <v xml:space="preserve"> $-   </v>
          </cell>
          <cell r="H1527" t="str">
            <v xml:space="preserve"> $-   </v>
          </cell>
          <cell r="M1527">
            <v>0.35071199854135704</v>
          </cell>
          <cell r="N1527">
            <v>0.13104987429694059</v>
          </cell>
        </row>
        <row r="1528">
          <cell r="A1528" t="str">
            <v>ULTA</v>
          </cell>
          <cell r="B1528" t="str">
            <v>Year 4</v>
          </cell>
          <cell r="D1528">
            <v>3924116000</v>
          </cell>
          <cell r="E1528">
            <v>2539783000</v>
          </cell>
          <cell r="F1528">
            <v>863354000</v>
          </cell>
          <cell r="G1528" t="str">
            <v xml:space="preserve"> $-   </v>
          </cell>
          <cell r="H1528" t="str">
            <v xml:space="preserve"> $-   </v>
          </cell>
          <cell r="M1528">
            <v>0.35277575892251911</v>
          </cell>
          <cell r="N1528">
            <v>0.13276340454767394</v>
          </cell>
        </row>
        <row r="1529">
          <cell r="A1529" t="str">
            <v>UNH</v>
          </cell>
          <cell r="B1529" t="str">
            <v>Year 1</v>
          </cell>
          <cell r="D1529">
            <v>122489000000</v>
          </cell>
          <cell r="E1529">
            <v>89659000000</v>
          </cell>
          <cell r="F1529" t="str">
            <v xml:space="preserve"> $-   </v>
          </cell>
          <cell r="G1529" t="str">
            <v xml:space="preserve"> $-   </v>
          </cell>
          <cell r="H1529">
            <v>23207000000</v>
          </cell>
          <cell r="M1529">
            <v>0.2680240674672828</v>
          </cell>
          <cell r="N1529">
            <v>7.8562156601817312E-2</v>
          </cell>
        </row>
        <row r="1530">
          <cell r="A1530" t="str">
            <v>UNH</v>
          </cell>
          <cell r="B1530" t="str">
            <v>Year 2</v>
          </cell>
          <cell r="D1530">
            <v>130474000000</v>
          </cell>
          <cell r="E1530">
            <v>93633000000</v>
          </cell>
          <cell r="F1530" t="str">
            <v xml:space="preserve"> $-   </v>
          </cell>
          <cell r="G1530" t="str">
            <v xml:space="preserve"> $-   </v>
          </cell>
          <cell r="H1530">
            <v>26567000000</v>
          </cell>
          <cell r="M1530">
            <v>0.28236276959394213</v>
          </cell>
          <cell r="N1530">
            <v>7.8743657740239434E-2</v>
          </cell>
        </row>
        <row r="1531">
          <cell r="A1531" t="str">
            <v>UNH</v>
          </cell>
          <cell r="B1531" t="str">
            <v>Year 3</v>
          </cell>
          <cell r="D1531">
            <v>157107000000</v>
          </cell>
          <cell r="E1531">
            <v>103875000000</v>
          </cell>
          <cell r="F1531" t="str">
            <v xml:space="preserve"> $-   </v>
          </cell>
          <cell r="G1531" t="str">
            <v xml:space="preserve"> $-   </v>
          </cell>
          <cell r="H1531">
            <v>42211000000</v>
          </cell>
          <cell r="M1531">
            <v>0.33882640493421678</v>
          </cell>
          <cell r="N1531">
            <v>7.0149643236774931E-2</v>
          </cell>
        </row>
        <row r="1532">
          <cell r="A1532" t="str">
            <v>UNH</v>
          </cell>
          <cell r="B1532" t="str">
            <v>Year 4</v>
          </cell>
          <cell r="D1532">
            <v>184840000000</v>
          </cell>
          <cell r="E1532">
            <v>117038000000</v>
          </cell>
          <cell r="F1532" t="str">
            <v xml:space="preserve"> $-   </v>
          </cell>
          <cell r="G1532" t="str">
            <v xml:space="preserve"> $-   </v>
          </cell>
          <cell r="H1532">
            <v>54872000000</v>
          </cell>
          <cell r="M1532">
            <v>0.36681454230685995</v>
          </cell>
          <cell r="N1532">
            <v>6.9952391257303612E-2</v>
          </cell>
        </row>
        <row r="1533">
          <cell r="A1533" t="str">
            <v>UNM</v>
          </cell>
          <cell r="B1533" t="str">
            <v>Year 1</v>
          </cell>
          <cell r="D1533">
            <v>10515400000</v>
          </cell>
          <cell r="E1533">
            <v>7172100000</v>
          </cell>
          <cell r="F1533">
            <v>786800000</v>
          </cell>
          <cell r="G1533" t="str">
            <v xml:space="preserve"> $-   </v>
          </cell>
          <cell r="H1533">
            <v>1161600000</v>
          </cell>
          <cell r="M1533">
            <v>0.31794320710576873</v>
          </cell>
          <cell r="N1533">
            <v>0.1326530612244898</v>
          </cell>
        </row>
        <row r="1534">
          <cell r="A1534" t="str">
            <v>UNM</v>
          </cell>
          <cell r="B1534" t="str">
            <v>Year 2</v>
          </cell>
          <cell r="D1534">
            <v>10368600000</v>
          </cell>
          <cell r="E1534">
            <v>7038400000</v>
          </cell>
          <cell r="F1534">
            <v>790400000</v>
          </cell>
          <cell r="G1534" t="str">
            <v xml:space="preserve"> $-   </v>
          </cell>
          <cell r="H1534">
            <v>1170400000</v>
          </cell>
          <cell r="M1534">
            <v>0.32118125880060955</v>
          </cell>
          <cell r="N1534">
            <v>0.13207183226279343</v>
          </cell>
        </row>
        <row r="1535">
          <cell r="A1535" t="str">
            <v>UNM</v>
          </cell>
          <cell r="B1535" t="str">
            <v>Year 3</v>
          </cell>
          <cell r="D1535">
            <v>10524500000</v>
          </cell>
          <cell r="E1535">
            <v>7722100000</v>
          </cell>
          <cell r="F1535">
            <v>820900000</v>
          </cell>
          <cell r="G1535" t="str">
            <v xml:space="preserve"> $-   </v>
          </cell>
          <cell r="H1535">
            <v>1272000000</v>
          </cell>
          <cell r="M1535">
            <v>0.26627393225331375</v>
          </cell>
          <cell r="N1535">
            <v>6.7414128937241677E-2</v>
          </cell>
        </row>
        <row r="1536">
          <cell r="A1536" t="str">
            <v>UNM</v>
          </cell>
          <cell r="B1536" t="str">
            <v>Year 4</v>
          </cell>
          <cell r="D1536">
            <v>10731300000</v>
          </cell>
          <cell r="E1536">
            <v>7209400000</v>
          </cell>
          <cell r="F1536">
            <v>835100000</v>
          </cell>
          <cell r="G1536" t="str">
            <v xml:space="preserve"> $-   </v>
          </cell>
          <cell r="H1536">
            <v>1295700000</v>
          </cell>
          <cell r="M1536">
            <v>0.32818950173790684</v>
          </cell>
          <cell r="N1536">
            <v>0.12963014732604625</v>
          </cell>
        </row>
        <row r="1537">
          <cell r="A1537" t="str">
            <v>UNP</v>
          </cell>
          <cell r="B1537" t="str">
            <v>Year 1</v>
          </cell>
          <cell r="D1537">
            <v>21963000000</v>
          </cell>
          <cell r="E1537">
            <v>5849000000</v>
          </cell>
          <cell r="F1537">
            <v>6891000000</v>
          </cell>
          <cell r="G1537" t="str">
            <v xml:space="preserve"> $-   </v>
          </cell>
          <cell r="H1537">
            <v>1777000000</v>
          </cell>
          <cell r="M1537">
            <v>0.73368847607339616</v>
          </cell>
          <cell r="N1537">
            <v>0.33902472339844286</v>
          </cell>
        </row>
        <row r="1538">
          <cell r="A1538" t="str">
            <v>UNP</v>
          </cell>
          <cell r="B1538" t="str">
            <v>Year 2</v>
          </cell>
          <cell r="D1538">
            <v>23988000000</v>
          </cell>
          <cell r="E1538">
            <v>6097000000</v>
          </cell>
          <cell r="F1538">
            <v>7234000000</v>
          </cell>
          <cell r="G1538" t="str">
            <v xml:space="preserve"> $-   </v>
          </cell>
          <cell r="H1538">
            <v>1904000000</v>
          </cell>
          <cell r="M1538">
            <v>0.74583124895781228</v>
          </cell>
          <cell r="N1538">
            <v>0.36489077872269465</v>
          </cell>
        </row>
        <row r="1539">
          <cell r="A1539" t="str">
            <v>UNP</v>
          </cell>
          <cell r="B1539" t="str">
            <v>Year 3</v>
          </cell>
          <cell r="D1539">
            <v>21813000000</v>
          </cell>
          <cell r="E1539">
            <v>4434000000</v>
          </cell>
          <cell r="F1539">
            <v>7315000000</v>
          </cell>
          <cell r="G1539" t="str">
            <v xml:space="preserve"> $-   </v>
          </cell>
          <cell r="H1539">
            <v>2012000000</v>
          </cell>
          <cell r="M1539">
            <v>0.7967267225966167</v>
          </cell>
          <cell r="N1539">
            <v>0.36913767019667171</v>
          </cell>
        </row>
        <row r="1540">
          <cell r="A1540" t="str">
            <v>UNP</v>
          </cell>
          <cell r="B1540" t="str">
            <v>Year 4</v>
          </cell>
          <cell r="D1540">
            <v>19941000000</v>
          </cell>
          <cell r="E1540">
            <v>3747000000</v>
          </cell>
          <cell r="F1540">
            <v>6884000000</v>
          </cell>
          <cell r="G1540" t="str">
            <v xml:space="preserve"> $-   </v>
          </cell>
          <cell r="H1540">
            <v>2038000000</v>
          </cell>
          <cell r="M1540">
            <v>0.81209568226267492</v>
          </cell>
          <cell r="N1540">
            <v>0.3646757935910937</v>
          </cell>
        </row>
        <row r="1541">
          <cell r="A1541" t="str">
            <v>UPS</v>
          </cell>
          <cell r="B1541" t="str">
            <v>Year 1</v>
          </cell>
          <cell r="D1541">
            <v>54127000000</v>
          </cell>
          <cell r="E1541">
            <v>13574000000</v>
          </cell>
          <cell r="F1541">
            <v>37352000000</v>
          </cell>
          <cell r="G1541" t="str">
            <v xml:space="preserve"> $-   </v>
          </cell>
          <cell r="H1541">
            <v>1858000000</v>
          </cell>
          <cell r="M1541">
            <v>0.74921942838139932</v>
          </cell>
          <cell r="N1541">
            <v>2.4812016184159475E-2</v>
          </cell>
        </row>
        <row r="1542">
          <cell r="A1542" t="str">
            <v>UPS</v>
          </cell>
          <cell r="B1542" t="str">
            <v>Year 2</v>
          </cell>
          <cell r="D1542">
            <v>55438000000</v>
          </cell>
          <cell r="E1542">
            <v>13703000000</v>
          </cell>
          <cell r="F1542">
            <v>32834000000</v>
          </cell>
          <cell r="G1542" t="str">
            <v xml:space="preserve"> $-   </v>
          </cell>
          <cell r="H1542">
            <v>1867000000</v>
          </cell>
          <cell r="M1542">
            <v>0.7528229734117392</v>
          </cell>
          <cell r="N1542">
            <v>0.1268804790937624</v>
          </cell>
        </row>
        <row r="1543">
          <cell r="A1543" t="str">
            <v>UPS</v>
          </cell>
          <cell r="B1543" t="str">
            <v>Year 3</v>
          </cell>
          <cell r="D1543">
            <v>58232000000</v>
          </cell>
          <cell r="E1543">
            <v>14758000000</v>
          </cell>
          <cell r="F1543">
            <v>36583000000</v>
          </cell>
          <cell r="G1543" t="str">
            <v xml:space="preserve"> $-   </v>
          </cell>
          <cell r="H1543">
            <v>1923000000</v>
          </cell>
          <cell r="M1543">
            <v>0.74656546228877585</v>
          </cell>
          <cell r="N1543">
            <v>8.5313916746805885E-2</v>
          </cell>
        </row>
        <row r="1544">
          <cell r="A1544" t="str">
            <v>UPS</v>
          </cell>
          <cell r="B1544" t="str">
            <v>Year 4</v>
          </cell>
          <cell r="D1544">
            <v>58363000000</v>
          </cell>
          <cell r="E1544">
            <v>12947000000</v>
          </cell>
          <cell r="F1544">
            <v>35664000000</v>
          </cell>
          <cell r="G1544" t="str">
            <v xml:space="preserve"> $-   </v>
          </cell>
          <cell r="H1544">
            <v>2084000000</v>
          </cell>
          <cell r="M1544">
            <v>0.77816424789678396</v>
          </cell>
          <cell r="N1544">
            <v>0.13138461011257133</v>
          </cell>
        </row>
        <row r="1545">
          <cell r="A1545" t="str">
            <v>URBN</v>
          </cell>
          <cell r="B1545" t="str">
            <v>Year 1</v>
          </cell>
          <cell r="D1545">
            <v>2794925000</v>
          </cell>
          <cell r="E1545">
            <v>1763394000</v>
          </cell>
          <cell r="F1545">
            <v>657246000</v>
          </cell>
          <cell r="G1545" t="str">
            <v xml:space="preserve"> $-   </v>
          </cell>
          <cell r="H1545" t="str">
            <v xml:space="preserve"> $-   </v>
          </cell>
          <cell r="M1545">
            <v>0.36907287315402026</v>
          </cell>
          <cell r="N1545">
            <v>0.13391593692138429</v>
          </cell>
        </row>
        <row r="1546">
          <cell r="A1546" t="str">
            <v>URBN</v>
          </cell>
          <cell r="B1546" t="str">
            <v>Year 2</v>
          </cell>
          <cell r="D1546">
            <v>3086608000</v>
          </cell>
          <cell r="E1546">
            <v>1925266000</v>
          </cell>
          <cell r="F1546">
            <v>734511000</v>
          </cell>
          <cell r="G1546" t="str">
            <v xml:space="preserve"> $-   </v>
          </cell>
          <cell r="H1546" t="str">
            <v xml:space="preserve"> $-   </v>
          </cell>
          <cell r="M1546">
            <v>0.37625185964657648</v>
          </cell>
          <cell r="N1546">
            <v>0.13828480973288476</v>
          </cell>
        </row>
        <row r="1547">
          <cell r="A1547" t="str">
            <v>URBN</v>
          </cell>
          <cell r="B1547" t="str">
            <v>Year 3</v>
          </cell>
          <cell r="D1547">
            <v>3323077000</v>
          </cell>
          <cell r="E1547">
            <v>2148147000</v>
          </cell>
          <cell r="F1547">
            <v>809545000</v>
          </cell>
          <cell r="G1547" t="str">
            <v xml:space="preserve"> $-   </v>
          </cell>
          <cell r="H1547" t="str">
            <v xml:space="preserve"> $-   </v>
          </cell>
          <cell r="M1547">
            <v>0.35356688996372942</v>
          </cell>
          <cell r="N1547">
            <v>0.1099538168992172</v>
          </cell>
        </row>
        <row r="1548">
          <cell r="A1548" t="str">
            <v>URBN</v>
          </cell>
          <cell r="B1548" t="str">
            <v>Year 4</v>
          </cell>
          <cell r="D1548">
            <v>3445134000</v>
          </cell>
          <cell r="E1548">
            <v>2243232000</v>
          </cell>
          <cell r="F1548">
            <v>848323000</v>
          </cell>
          <cell r="G1548" t="str">
            <v xml:space="preserve"> $-   </v>
          </cell>
          <cell r="H1548" t="str">
            <v xml:space="preserve"> $-   </v>
          </cell>
          <cell r="M1548">
            <v>0.34886944890967952</v>
          </cell>
          <cell r="N1548">
            <v>0.10263142159347068</v>
          </cell>
        </row>
        <row r="1549">
          <cell r="A1549" t="str">
            <v>USB</v>
          </cell>
          <cell r="B1549" t="str">
            <v>Year 1</v>
          </cell>
          <cell r="D1549">
            <v>2436948000</v>
          </cell>
          <cell r="E1549">
            <v>1589821000</v>
          </cell>
          <cell r="F1549">
            <v>441168000</v>
          </cell>
          <cell r="G1549">
            <v>62630000</v>
          </cell>
          <cell r="H1549" t="str">
            <v xml:space="preserve"> $-   </v>
          </cell>
          <cell r="M1549">
            <v>0.34761800415930089</v>
          </cell>
          <cell r="N1549">
            <v>0.14088482807183411</v>
          </cell>
        </row>
        <row r="1550">
          <cell r="A1550" t="str">
            <v>USB</v>
          </cell>
          <cell r="B1550" t="str">
            <v>Year 2</v>
          </cell>
          <cell r="D1550">
            <v>2473500000</v>
          </cell>
          <cell r="E1550">
            <v>1595700000</v>
          </cell>
          <cell r="F1550">
            <v>460300000</v>
          </cell>
          <cell r="G1550">
            <v>61800000</v>
          </cell>
          <cell r="H1550" t="str">
            <v xml:space="preserve"> $-   </v>
          </cell>
          <cell r="M1550">
            <v>0.35488174651303817</v>
          </cell>
          <cell r="N1550">
            <v>0.14380432585405295</v>
          </cell>
        </row>
        <row r="1551">
          <cell r="A1551" t="str">
            <v>USB</v>
          </cell>
          <cell r="B1551" t="str">
            <v>Year 3</v>
          </cell>
          <cell r="D1551">
            <v>2371200000</v>
          </cell>
          <cell r="E1551">
            <v>1562600000</v>
          </cell>
          <cell r="F1551">
            <v>460100000</v>
          </cell>
          <cell r="G1551">
            <v>60200000</v>
          </cell>
          <cell r="H1551" t="str">
            <v xml:space="preserve"> $-   </v>
          </cell>
          <cell r="M1551">
            <v>0.34100877192982459</v>
          </cell>
          <cell r="N1551">
            <v>0.12158400809716599</v>
          </cell>
        </row>
        <row r="1552">
          <cell r="A1552" t="str">
            <v>USB</v>
          </cell>
          <cell r="B1552" t="str">
            <v>Year 4</v>
          </cell>
          <cell r="D1552">
            <v>2220300000</v>
          </cell>
          <cell r="E1552">
            <v>1465500000</v>
          </cell>
          <cell r="F1552">
            <v>425100000</v>
          </cell>
          <cell r="G1552">
            <v>55500000</v>
          </cell>
          <cell r="H1552" t="str">
            <v xml:space="preserve"> $-   </v>
          </cell>
          <cell r="M1552">
            <v>0.33995406026212671</v>
          </cell>
          <cell r="N1552">
            <v>0.1234968247534117</v>
          </cell>
        </row>
        <row r="1553">
          <cell r="A1553" t="str">
            <v>UTX</v>
          </cell>
          <cell r="B1553" t="str">
            <v>Year 1</v>
          </cell>
          <cell r="D1553">
            <v>56600000000</v>
          </cell>
          <cell r="E1553">
            <v>40468000000</v>
          </cell>
          <cell r="F1553">
            <v>5241000000</v>
          </cell>
          <cell r="G1553">
            <v>2342000000</v>
          </cell>
          <cell r="H1553" t="str">
            <v xml:space="preserve"> $-   </v>
          </cell>
          <cell r="M1553">
            <v>0.28501766784452298</v>
          </cell>
          <cell r="N1553">
            <v>0.15104240282685513</v>
          </cell>
        </row>
        <row r="1554">
          <cell r="A1554" t="str">
            <v>UTX</v>
          </cell>
          <cell r="B1554" t="str">
            <v>Year 2</v>
          </cell>
          <cell r="D1554">
            <v>57900000000</v>
          </cell>
          <cell r="E1554">
            <v>40898000000</v>
          </cell>
          <cell r="F1554">
            <v>4934000000</v>
          </cell>
          <cell r="G1554">
            <v>2475000000</v>
          </cell>
          <cell r="H1554" t="str">
            <v xml:space="preserve"> $-   </v>
          </cell>
          <cell r="M1554">
            <v>0.29364421416234887</v>
          </cell>
          <cell r="N1554">
            <v>0.16568221070811745</v>
          </cell>
        </row>
        <row r="1555">
          <cell r="A1555" t="str">
            <v>UTX</v>
          </cell>
          <cell r="B1555" t="str">
            <v>Year 3</v>
          </cell>
          <cell r="D1555">
            <v>56098000000</v>
          </cell>
          <cell r="E1555">
            <v>40431000000</v>
          </cell>
          <cell r="F1555">
            <v>6097000000</v>
          </cell>
          <cell r="G1555">
            <v>2279000000</v>
          </cell>
          <cell r="H1555" t="str">
            <v xml:space="preserve"> $-   </v>
          </cell>
          <cell r="M1555">
            <v>0.27927911868515809</v>
          </cell>
          <cell r="N1555">
            <v>0.12996898285143854</v>
          </cell>
        </row>
        <row r="1556">
          <cell r="A1556" t="str">
            <v>UTX</v>
          </cell>
          <cell r="B1556" t="str">
            <v>Year 4</v>
          </cell>
          <cell r="D1556">
            <v>57244000000</v>
          </cell>
          <cell r="E1556">
            <v>41460000000</v>
          </cell>
          <cell r="F1556">
            <v>5275000000</v>
          </cell>
          <cell r="G1556">
            <v>2337000000</v>
          </cell>
          <cell r="H1556" t="str">
            <v xml:space="preserve"> $-   </v>
          </cell>
          <cell r="M1556">
            <v>0.27573195444064003</v>
          </cell>
          <cell r="N1556">
            <v>0.1427573195444064</v>
          </cell>
        </row>
        <row r="1557">
          <cell r="A1557" t="str">
            <v>V</v>
          </cell>
          <cell r="B1557" t="str">
            <v>Year 1</v>
          </cell>
          <cell r="D1557">
            <v>11778000000</v>
          </cell>
          <cell r="E1557">
            <v>1932000000</v>
          </cell>
          <cell r="F1557">
            <v>2207000000</v>
          </cell>
          <cell r="G1557" t="str">
            <v xml:space="preserve"> $-   </v>
          </cell>
          <cell r="H1557">
            <v>397000000</v>
          </cell>
          <cell r="M1557">
            <v>0.83596535914416714</v>
          </cell>
          <cell r="N1557">
            <v>0.61487519103413146</v>
          </cell>
        </row>
        <row r="1558">
          <cell r="A1558" t="str">
            <v>V</v>
          </cell>
          <cell r="B1558" t="str">
            <v>Year 2</v>
          </cell>
          <cell r="D1558">
            <v>12702000000</v>
          </cell>
          <cell r="E1558">
            <v>1875000000</v>
          </cell>
          <cell r="F1558">
            <v>2242000000</v>
          </cell>
          <cell r="G1558" t="str">
            <v xml:space="preserve"> $-   </v>
          </cell>
          <cell r="H1558">
            <v>435000000</v>
          </cell>
          <cell r="M1558">
            <v>0.85238545111006148</v>
          </cell>
          <cell r="N1558">
            <v>0.64163123917493303</v>
          </cell>
        </row>
        <row r="1559">
          <cell r="A1559" t="str">
            <v>V</v>
          </cell>
          <cell r="B1559" t="str">
            <v>Year 3</v>
          </cell>
          <cell r="D1559">
            <v>13880000000</v>
          </cell>
          <cell r="E1559">
            <v>2079000000</v>
          </cell>
          <cell r="F1559">
            <v>2229000000</v>
          </cell>
          <cell r="G1559" t="str">
            <v xml:space="preserve"> $-   </v>
          </cell>
          <cell r="H1559">
            <v>494000000</v>
          </cell>
          <cell r="M1559">
            <v>0.85021613832853027</v>
          </cell>
          <cell r="N1559">
            <v>0.65403458213256482</v>
          </cell>
        </row>
        <row r="1560">
          <cell r="A1560" t="str">
            <v>V</v>
          </cell>
          <cell r="B1560" t="str">
            <v>Year 4</v>
          </cell>
          <cell r="D1560">
            <v>15082000000</v>
          </cell>
          <cell r="E1560">
            <v>2226000000</v>
          </cell>
          <cell r="F1560">
            <v>4469000000</v>
          </cell>
          <cell r="G1560" t="str">
            <v xml:space="preserve"> $-   </v>
          </cell>
          <cell r="H1560">
            <v>502000000</v>
          </cell>
          <cell r="M1560">
            <v>0.85240684259382049</v>
          </cell>
          <cell r="N1560">
            <v>0.52280864606816069</v>
          </cell>
        </row>
        <row r="1561">
          <cell r="A1561" t="str">
            <v>VAR</v>
          </cell>
          <cell r="B1561" t="str">
            <v>Year 1</v>
          </cell>
          <cell r="D1561">
            <v>2942897000</v>
          </cell>
          <cell r="E1561">
            <v>1693210000</v>
          </cell>
          <cell r="F1561">
            <v>432589000</v>
          </cell>
          <cell r="G1561">
            <v>208208000</v>
          </cell>
          <cell r="H1561" t="str">
            <v xml:space="preserve"> $-   </v>
          </cell>
          <cell r="M1561">
            <v>0.42464517106782873</v>
          </cell>
          <cell r="N1561">
            <v>0.20690156672149926</v>
          </cell>
        </row>
        <row r="1562">
          <cell r="A1562" t="str">
            <v>VAR</v>
          </cell>
          <cell r="B1562" t="str">
            <v>Year 2</v>
          </cell>
          <cell r="D1562">
            <v>3049800000</v>
          </cell>
          <cell r="E1562">
            <v>1748100000</v>
          </cell>
          <cell r="F1562">
            <v>470600000</v>
          </cell>
          <cell r="G1562">
            <v>234800000</v>
          </cell>
          <cell r="H1562" t="str">
            <v xml:space="preserve"> $-   </v>
          </cell>
          <cell r="M1562">
            <v>0.42681487310643318</v>
          </cell>
          <cell r="N1562">
            <v>0.19552101777165715</v>
          </cell>
        </row>
        <row r="1563">
          <cell r="A1563" t="str">
            <v>VAR</v>
          </cell>
          <cell r="B1563" t="str">
            <v>Year 3</v>
          </cell>
          <cell r="D1563">
            <v>3099100000</v>
          </cell>
          <cell r="E1563">
            <v>1816400000</v>
          </cell>
          <cell r="F1563">
            <v>488500000</v>
          </cell>
          <cell r="G1563">
            <v>245200000</v>
          </cell>
          <cell r="H1563" t="str">
            <v xml:space="preserve"> $-   </v>
          </cell>
          <cell r="M1563">
            <v>0.41389435642605921</v>
          </cell>
          <cell r="N1563">
            <v>0.17714820431738246</v>
          </cell>
        </row>
        <row r="1564">
          <cell r="A1564" t="str">
            <v>VAR</v>
          </cell>
          <cell r="B1564" t="str">
            <v>Year 4</v>
          </cell>
          <cell r="D1564">
            <v>3217800000</v>
          </cell>
          <cell r="E1564">
            <v>1856500000</v>
          </cell>
          <cell r="F1564">
            <v>557000000</v>
          </cell>
          <cell r="G1564">
            <v>253500000</v>
          </cell>
          <cell r="H1564" t="str">
            <v xml:space="preserve"> $-   </v>
          </cell>
          <cell r="M1564">
            <v>0.42305301758965752</v>
          </cell>
          <cell r="N1564">
            <v>0.17117285101622226</v>
          </cell>
        </row>
        <row r="1565">
          <cell r="A1565" t="str">
            <v>VFC</v>
          </cell>
          <cell r="B1565" t="str">
            <v>Year 1</v>
          </cell>
          <cell r="D1565">
            <v>10879855000</v>
          </cell>
          <cell r="E1565">
            <v>5817880000</v>
          </cell>
          <cell r="F1565">
            <v>3596708000</v>
          </cell>
          <cell r="G1565" t="str">
            <v xml:space="preserve"> $-   </v>
          </cell>
          <cell r="H1565" t="str">
            <v xml:space="preserve"> $-   </v>
          </cell>
          <cell r="M1565">
            <v>0.46526125577960364</v>
          </cell>
          <cell r="N1565">
            <v>0.1346770706043417</v>
          </cell>
        </row>
        <row r="1566">
          <cell r="A1566" t="str">
            <v>VFC</v>
          </cell>
          <cell r="B1566" t="str">
            <v>Year 2</v>
          </cell>
          <cell r="D1566">
            <v>11419648000</v>
          </cell>
          <cell r="E1566">
            <v>5931469000</v>
          </cell>
          <cell r="F1566">
            <v>3841032000</v>
          </cell>
          <cell r="G1566" t="str">
            <v xml:space="preserve"> $-   </v>
          </cell>
          <cell r="H1566" t="str">
            <v xml:space="preserve"> $-   </v>
          </cell>
          <cell r="M1566">
            <v>0.48059090788087344</v>
          </cell>
          <cell r="N1566">
            <v>0.14423798351753048</v>
          </cell>
        </row>
        <row r="1567">
          <cell r="A1567" t="str">
            <v>VFC</v>
          </cell>
          <cell r="B1567" t="str">
            <v>Year 3</v>
          </cell>
          <cell r="D1567">
            <v>12282161000</v>
          </cell>
          <cell r="E1567">
            <v>6288190000</v>
          </cell>
          <cell r="F1567">
            <v>4159885000</v>
          </cell>
          <cell r="G1567" t="str">
            <v xml:space="preserve"> $-   </v>
          </cell>
          <cell r="H1567" t="str">
            <v xml:space="preserve"> $-   </v>
          </cell>
          <cell r="M1567">
            <v>0.48802250678850412</v>
          </cell>
          <cell r="N1567">
            <v>0.1493292589146161</v>
          </cell>
        </row>
        <row r="1568">
          <cell r="A1568" t="str">
            <v>VFC</v>
          </cell>
          <cell r="B1568" t="str">
            <v>Year 4</v>
          </cell>
          <cell r="D1568">
            <v>12376744000</v>
          </cell>
          <cell r="E1568">
            <v>6393800000</v>
          </cell>
          <cell r="F1568">
            <v>4178386000</v>
          </cell>
          <cell r="G1568" t="str">
            <v xml:space="preserve"> $-   </v>
          </cell>
          <cell r="H1568" t="str">
            <v xml:space="preserve"> $-   </v>
          </cell>
          <cell r="M1568">
            <v>0.48340209670653278</v>
          </cell>
          <cell r="N1568">
            <v>0.14580232086888117</v>
          </cell>
        </row>
        <row r="1569">
          <cell r="A1569" t="str">
            <v>VIAB</v>
          </cell>
          <cell r="B1569" t="str">
            <v>Year 1</v>
          </cell>
          <cell r="D1569">
            <v>13794000000</v>
          </cell>
          <cell r="E1569">
            <v>6799000000</v>
          </cell>
          <cell r="F1569">
            <v>2829000000</v>
          </cell>
          <cell r="G1569" t="str">
            <v xml:space="preserve"> $-   </v>
          </cell>
          <cell r="H1569">
            <v>237000000</v>
          </cell>
          <cell r="M1569">
            <v>0.50710453820501666</v>
          </cell>
          <cell r="N1569">
            <v>0.28483398579092362</v>
          </cell>
        </row>
        <row r="1570">
          <cell r="A1570" t="str">
            <v>VIAB</v>
          </cell>
          <cell r="B1570" t="str">
            <v>Year 2</v>
          </cell>
          <cell r="D1570">
            <v>13783000000</v>
          </cell>
          <cell r="E1570">
            <v>6542000000</v>
          </cell>
          <cell r="F1570">
            <v>2899000000</v>
          </cell>
          <cell r="G1570" t="str">
            <v xml:space="preserve"> $-   </v>
          </cell>
          <cell r="H1570">
            <v>217000000</v>
          </cell>
          <cell r="M1570">
            <v>0.52535732424000581</v>
          </cell>
          <cell r="N1570">
            <v>0.29928172386272944</v>
          </cell>
        </row>
        <row r="1571">
          <cell r="A1571" t="str">
            <v>VIAB</v>
          </cell>
          <cell r="B1571" t="str">
            <v>Year 3</v>
          </cell>
          <cell r="D1571">
            <v>13268000000</v>
          </cell>
          <cell r="E1571">
            <v>6868000000</v>
          </cell>
          <cell r="F1571">
            <v>2860000000</v>
          </cell>
          <cell r="G1571" t="str">
            <v xml:space="preserve"> $-   </v>
          </cell>
          <cell r="H1571">
            <v>222000000</v>
          </cell>
          <cell r="M1571">
            <v>0.48236358154959302</v>
          </cell>
          <cell r="N1571">
            <v>0.2500753693096171</v>
          </cell>
        </row>
        <row r="1572">
          <cell r="A1572" t="str">
            <v>VIAB</v>
          </cell>
          <cell r="B1572" t="str">
            <v>Year 4</v>
          </cell>
          <cell r="D1572">
            <v>12488000000</v>
          </cell>
          <cell r="E1572">
            <v>6684000000</v>
          </cell>
          <cell r="F1572">
            <v>2851000000</v>
          </cell>
          <cell r="G1572" t="str">
            <v xml:space="preserve"> $-   </v>
          </cell>
          <cell r="H1572">
            <v>221000000</v>
          </cell>
          <cell r="M1572">
            <v>0.46476617552850741</v>
          </cell>
          <cell r="N1572">
            <v>0.21877001921844971</v>
          </cell>
        </row>
        <row r="1573">
          <cell r="A1573" t="str">
            <v>VLO</v>
          </cell>
          <cell r="B1573" t="str">
            <v>Year 1</v>
          </cell>
          <cell r="D1573">
            <v>138393000000</v>
          </cell>
          <cell r="E1573">
            <v>126485000000</v>
          </cell>
          <cell r="F1573">
            <v>5229000000</v>
          </cell>
          <cell r="G1573" t="str">
            <v xml:space="preserve"> $-   </v>
          </cell>
          <cell r="H1573">
            <v>1549000000</v>
          </cell>
          <cell r="M1573">
            <v>8.6044814405352832E-2</v>
          </cell>
          <cell r="N1573">
            <v>3.7068348832672175E-2</v>
          </cell>
        </row>
        <row r="1574">
          <cell r="A1574" t="str">
            <v>VLO</v>
          </cell>
          <cell r="B1574" t="str">
            <v>Year 2</v>
          </cell>
          <cell r="D1574">
            <v>138074000000</v>
          </cell>
          <cell r="E1574">
            <v>127316000000</v>
          </cell>
          <cell r="F1574">
            <v>5081000000</v>
          </cell>
          <cell r="G1574" t="str">
            <v xml:space="preserve"> $-   </v>
          </cell>
          <cell r="H1574">
            <v>1720000000</v>
          </cell>
          <cell r="M1574">
            <v>7.7914741370569418E-2</v>
          </cell>
          <cell r="N1574">
            <v>2.8658545417674579E-2</v>
          </cell>
        </row>
        <row r="1575">
          <cell r="A1575" t="str">
            <v>VLO</v>
          </cell>
          <cell r="B1575" t="str">
            <v>Year 3</v>
          </cell>
          <cell r="D1575">
            <v>130844000000</v>
          </cell>
          <cell r="E1575">
            <v>118141000000</v>
          </cell>
          <cell r="F1575">
            <v>5111000000</v>
          </cell>
          <cell r="G1575" t="str">
            <v xml:space="preserve"> $-   </v>
          </cell>
          <cell r="H1575">
            <v>1690000000</v>
          </cell>
          <cell r="M1575">
            <v>9.7085078413989168E-2</v>
          </cell>
          <cell r="N1575">
            <v>4.5107150499831862E-2</v>
          </cell>
        </row>
        <row r="1576">
          <cell r="A1576" t="str">
            <v>VLO</v>
          </cell>
          <cell r="B1576" t="str">
            <v>Year 4</v>
          </cell>
          <cell r="D1576">
            <v>87804000000</v>
          </cell>
          <cell r="E1576">
            <v>74651000000</v>
          </cell>
          <cell r="F1576">
            <v>4953000000</v>
          </cell>
          <cell r="G1576" t="str">
            <v xml:space="preserve"> $-   </v>
          </cell>
          <cell r="H1576">
            <v>1842000000</v>
          </cell>
          <cell r="M1576">
            <v>0.14979955355109109</v>
          </cell>
          <cell r="N1576">
            <v>7.2411279668352244E-2</v>
          </cell>
        </row>
        <row r="1577">
          <cell r="A1577" t="str">
            <v>VMC</v>
          </cell>
          <cell r="B1577" t="str">
            <v>Year 1</v>
          </cell>
          <cell r="D1577">
            <v>2567310000</v>
          </cell>
          <cell r="E1577">
            <v>2233284000</v>
          </cell>
          <cell r="F1577">
            <v>308143000</v>
          </cell>
          <cell r="G1577" t="str">
            <v xml:space="preserve"> $-   </v>
          </cell>
          <cell r="H1577" t="str">
            <v xml:space="preserve"> $-   </v>
          </cell>
          <cell r="M1577">
            <v>0.13010738866751581</v>
          </cell>
          <cell r="N1577">
            <v>1.0081758728007135E-2</v>
          </cell>
        </row>
        <row r="1578">
          <cell r="A1578" t="str">
            <v>VMC</v>
          </cell>
          <cell r="B1578" t="str">
            <v>Year 2</v>
          </cell>
          <cell r="D1578">
            <v>2770709000</v>
          </cell>
          <cell r="E1578">
            <v>2343829000</v>
          </cell>
          <cell r="F1578">
            <v>274217000</v>
          </cell>
          <cell r="G1578" t="str">
            <v xml:space="preserve"> $-   </v>
          </cell>
          <cell r="H1578" t="str">
            <v xml:space="preserve"> $-   </v>
          </cell>
          <cell r="M1578">
            <v>0.15406886829327804</v>
          </cell>
          <cell r="N1578">
            <v>5.5098893460121576E-2</v>
          </cell>
        </row>
        <row r="1579">
          <cell r="A1579" t="str">
            <v>VMC</v>
          </cell>
          <cell r="B1579" t="str">
            <v>Year 3</v>
          </cell>
          <cell r="D1579">
            <v>2994169000</v>
          </cell>
          <cell r="E1579">
            <v>2406587000</v>
          </cell>
          <cell r="F1579">
            <v>292358000</v>
          </cell>
          <cell r="G1579" t="str">
            <v xml:space="preserve"> $-   </v>
          </cell>
          <cell r="H1579" t="str">
            <v xml:space="preserve"> $-   </v>
          </cell>
          <cell r="M1579">
            <v>0.19624209588703911</v>
          </cell>
          <cell r="N1579">
            <v>9.8599644843026565E-2</v>
          </cell>
        </row>
        <row r="1580">
          <cell r="A1580" t="str">
            <v>VMC</v>
          </cell>
          <cell r="B1580" t="str">
            <v>Year 4</v>
          </cell>
          <cell r="D1580">
            <v>3422181000</v>
          </cell>
          <cell r="E1580">
            <v>2564648000</v>
          </cell>
          <cell r="F1580">
            <v>312694000</v>
          </cell>
          <cell r="G1580" t="str">
            <v xml:space="preserve"> $-   </v>
          </cell>
          <cell r="H1580" t="str">
            <v xml:space="preserve"> $-   </v>
          </cell>
          <cell r="M1580">
            <v>0.25058084303547945</v>
          </cell>
          <cell r="N1580">
            <v>0.15920811903286239</v>
          </cell>
        </row>
        <row r="1581">
          <cell r="A1581" t="str">
            <v>VNO</v>
          </cell>
          <cell r="B1581" t="str">
            <v>Year 1</v>
          </cell>
          <cell r="D1581">
            <v>2299176000</v>
          </cell>
          <cell r="E1581">
            <v>928565000</v>
          </cell>
          <cell r="F1581">
            <v>177366000</v>
          </cell>
          <cell r="G1581">
            <v>32210000</v>
          </cell>
          <cell r="H1581">
            <v>461627000</v>
          </cell>
          <cell r="M1581">
            <v>0.59613139663949166</v>
          </cell>
          <cell r="N1581">
            <v>0.30419941753045437</v>
          </cell>
        </row>
        <row r="1582">
          <cell r="A1582" t="str">
            <v>VNO</v>
          </cell>
          <cell r="B1582" t="str">
            <v>Year 2</v>
          </cell>
          <cell r="D1582">
            <v>2312512000</v>
          </cell>
          <cell r="E1582">
            <v>953611000</v>
          </cell>
          <cell r="F1582">
            <v>169270000</v>
          </cell>
          <cell r="G1582" t="str">
            <v xml:space="preserve"> $-   </v>
          </cell>
          <cell r="H1582">
            <v>481303000</v>
          </cell>
          <cell r="M1582">
            <v>0.58762981554257876</v>
          </cell>
          <cell r="N1582">
            <v>0.30630241053884261</v>
          </cell>
        </row>
        <row r="1583">
          <cell r="A1583" t="str">
            <v>VNO</v>
          </cell>
          <cell r="B1583" t="str">
            <v>Year 3</v>
          </cell>
          <cell r="D1583">
            <v>2502267000</v>
          </cell>
          <cell r="E1583">
            <v>1011249000</v>
          </cell>
          <cell r="F1583">
            <v>175307000</v>
          </cell>
          <cell r="G1583" t="str">
            <v xml:space="preserve"> $-   </v>
          </cell>
          <cell r="H1583">
            <v>542952000</v>
          </cell>
          <cell r="M1583">
            <v>0.59586686792416632</v>
          </cell>
          <cell r="N1583">
            <v>0.308823558796883</v>
          </cell>
        </row>
        <row r="1584">
          <cell r="A1584" t="str">
            <v>VNO</v>
          </cell>
          <cell r="B1584" t="str">
            <v>Year 4</v>
          </cell>
          <cell r="D1584">
            <v>2506202000</v>
          </cell>
          <cell r="E1584">
            <v>1024336000</v>
          </cell>
          <cell r="F1584">
            <v>179279000</v>
          </cell>
          <cell r="G1584" t="str">
            <v xml:space="preserve"> $-   </v>
          </cell>
          <cell r="H1584">
            <v>565059000</v>
          </cell>
          <cell r="M1584">
            <v>0.59127955368322271</v>
          </cell>
          <cell r="N1584">
            <v>0.29428114732970445</v>
          </cell>
        </row>
        <row r="1585">
          <cell r="A1585" t="str">
            <v>VRSK</v>
          </cell>
          <cell r="B1585" t="str">
            <v>Year 1</v>
          </cell>
          <cell r="D1585">
            <v>1407848000</v>
          </cell>
          <cell r="E1585">
            <v>516708000</v>
          </cell>
          <cell r="F1585">
            <v>220068000</v>
          </cell>
          <cell r="G1585" t="str">
            <v xml:space="preserve"> $-   </v>
          </cell>
          <cell r="H1585">
            <v>98844000</v>
          </cell>
          <cell r="M1585">
            <v>0.6329802649149624</v>
          </cell>
          <cell r="N1585">
            <v>0.40645581057045932</v>
          </cell>
        </row>
        <row r="1586">
          <cell r="A1586" t="str">
            <v>VRSK</v>
          </cell>
          <cell r="B1586" t="str">
            <v>Year 2</v>
          </cell>
          <cell r="D1586">
            <v>1595703000</v>
          </cell>
          <cell r="E1586">
            <v>622523000</v>
          </cell>
          <cell r="F1586">
            <v>228982000</v>
          </cell>
          <cell r="G1586" t="str">
            <v xml:space="preserve"> $-   </v>
          </cell>
          <cell r="H1586">
            <v>129931000</v>
          </cell>
          <cell r="M1586">
            <v>0.60987539661202617</v>
          </cell>
          <cell r="N1586">
            <v>0.38495070824583272</v>
          </cell>
        </row>
        <row r="1587">
          <cell r="A1587" t="str">
            <v>VRSK</v>
          </cell>
          <cell r="B1587" t="str">
            <v>Year 3</v>
          </cell>
          <cell r="D1587">
            <v>1746726000</v>
          </cell>
          <cell r="E1587">
            <v>716598000</v>
          </cell>
          <cell r="F1587">
            <v>227306000</v>
          </cell>
          <cell r="G1587" t="str">
            <v xml:space="preserve"> $-   </v>
          </cell>
          <cell r="H1587">
            <v>142376000</v>
          </cell>
          <cell r="M1587">
            <v>0.58974790551008005</v>
          </cell>
          <cell r="N1587">
            <v>0.37810509490326472</v>
          </cell>
        </row>
        <row r="1588">
          <cell r="A1588" t="str">
            <v>VRSK</v>
          </cell>
          <cell r="B1588" t="str">
            <v>Year 4</v>
          </cell>
          <cell r="D1588">
            <v>2068010000</v>
          </cell>
          <cell r="E1588">
            <v>803274000</v>
          </cell>
          <cell r="F1588">
            <v>312690000</v>
          </cell>
          <cell r="G1588" t="str">
            <v xml:space="preserve"> $-   </v>
          </cell>
          <cell r="H1588">
            <v>215484000</v>
          </cell>
          <cell r="M1588">
            <v>0.61157151077606009</v>
          </cell>
          <cell r="N1588">
            <v>0.35616945759449908</v>
          </cell>
        </row>
        <row r="1589">
          <cell r="A1589" t="str">
            <v>VRSN</v>
          </cell>
          <cell r="B1589" t="str">
            <v>Year 1</v>
          </cell>
          <cell r="D1589">
            <v>873592000</v>
          </cell>
          <cell r="E1589">
            <v>167600000</v>
          </cell>
          <cell r="F1589">
            <v>186971000</v>
          </cell>
          <cell r="G1589">
            <v>61694000</v>
          </cell>
          <cell r="H1589" t="str">
            <v xml:space="preserve"> $-   </v>
          </cell>
          <cell r="M1589">
            <v>0.80814842626763983</v>
          </cell>
          <cell r="N1589">
            <v>0.52350181778221416</v>
          </cell>
        </row>
        <row r="1590">
          <cell r="A1590" t="str">
            <v>VRSN</v>
          </cell>
          <cell r="B1590" t="str">
            <v>Year 2</v>
          </cell>
          <cell r="D1590">
            <v>965087000</v>
          </cell>
          <cell r="E1590">
            <v>187013000</v>
          </cell>
          <cell r="F1590">
            <v>179545000</v>
          </cell>
          <cell r="G1590">
            <v>70297000</v>
          </cell>
          <cell r="H1590" t="str">
            <v xml:space="preserve"> $-   </v>
          </cell>
          <cell r="M1590">
            <v>0.80622161525333991</v>
          </cell>
          <cell r="N1590">
            <v>0.54734132777666678</v>
          </cell>
        </row>
        <row r="1591">
          <cell r="A1591" t="str">
            <v>VRSN</v>
          </cell>
          <cell r="B1591" t="str">
            <v>Year 3</v>
          </cell>
          <cell r="D1591">
            <v>1010117000</v>
          </cell>
          <cell r="E1591">
            <v>188425000</v>
          </cell>
          <cell r="F1591">
            <v>189488000</v>
          </cell>
          <cell r="G1591">
            <v>67777000</v>
          </cell>
          <cell r="H1591" t="str">
            <v xml:space="preserve"> $-   </v>
          </cell>
          <cell r="M1591">
            <v>0.81346220289332827</v>
          </cell>
          <cell r="N1591">
            <v>0.55877388460940658</v>
          </cell>
        </row>
        <row r="1592">
          <cell r="A1592" t="str">
            <v>VRSN</v>
          </cell>
          <cell r="B1592" t="str">
            <v>Year 4</v>
          </cell>
          <cell r="D1592">
            <v>1059366000</v>
          </cell>
          <cell r="E1592">
            <v>192788000</v>
          </cell>
          <cell r="F1592">
            <v>196914000</v>
          </cell>
          <cell r="G1592">
            <v>63718000</v>
          </cell>
          <cell r="H1592" t="str">
            <v xml:space="preserve"> $-   </v>
          </cell>
          <cell r="M1592">
            <v>0.8180156810771726</v>
          </cell>
          <cell r="N1592">
            <v>0.57198928415675032</v>
          </cell>
        </row>
        <row r="1593">
          <cell r="A1593" t="str">
            <v>VRTX</v>
          </cell>
          <cell r="B1593" t="str">
            <v>Year 1</v>
          </cell>
          <cell r="D1593">
            <v>1527042000</v>
          </cell>
          <cell r="E1593">
            <v>279885000</v>
          </cell>
          <cell r="F1593">
            <v>432681000</v>
          </cell>
          <cell r="G1593">
            <v>765905000</v>
          </cell>
          <cell r="H1593" t="str">
            <v xml:space="preserve"> $-   </v>
          </cell>
          <cell r="M1593">
            <v>0.81671427504940919</v>
          </cell>
          <cell r="N1593">
            <v>3.1807245642228567E-2</v>
          </cell>
        </row>
        <row r="1594">
          <cell r="A1594" t="str">
            <v>VRTX</v>
          </cell>
          <cell r="B1594" t="str">
            <v>Year 2</v>
          </cell>
          <cell r="D1594">
            <v>1211975000</v>
          </cell>
          <cell r="E1594">
            <v>130277000</v>
          </cell>
          <cell r="F1594">
            <v>356188000</v>
          </cell>
          <cell r="G1594">
            <v>882097000</v>
          </cell>
          <cell r="H1594" t="str">
            <v xml:space="preserve"> $-   </v>
          </cell>
          <cell r="M1594">
            <v>0.89250850883887867</v>
          </cell>
          <cell r="N1594">
            <v>-0.12919985973308029</v>
          </cell>
        </row>
        <row r="1595">
          <cell r="A1595" t="str">
            <v>VRTX</v>
          </cell>
          <cell r="B1595" t="str">
            <v>Year 3</v>
          </cell>
          <cell r="D1595">
            <v>580415000</v>
          </cell>
          <cell r="E1595">
            <v>60987000</v>
          </cell>
          <cell r="F1595">
            <v>305409000</v>
          </cell>
          <cell r="G1595">
            <v>855506000</v>
          </cell>
          <cell r="H1595" t="str">
            <v xml:space="preserve"> $-   </v>
          </cell>
          <cell r="M1595">
            <v>0.89492518284331035</v>
          </cell>
          <cell r="N1595">
            <v>-1.1052212640955179</v>
          </cell>
        </row>
        <row r="1596">
          <cell r="A1596" t="str">
            <v>VRTX</v>
          </cell>
          <cell r="B1596" t="str">
            <v>Year 4</v>
          </cell>
          <cell r="D1596">
            <v>1032336000</v>
          </cell>
          <cell r="E1596">
            <v>124512000</v>
          </cell>
          <cell r="F1596">
            <v>376575000</v>
          </cell>
          <cell r="G1596">
            <v>995922000</v>
          </cell>
          <cell r="H1596" t="str">
            <v xml:space="preserve"> $-   </v>
          </cell>
          <cell r="M1596">
            <v>0.87938810619798202</v>
          </cell>
          <cell r="N1596">
            <v>-0.45011798484214444</v>
          </cell>
        </row>
        <row r="1597">
          <cell r="A1597" t="str">
            <v>VTR</v>
          </cell>
          <cell r="B1597" t="str">
            <v>Year 1</v>
          </cell>
          <cell r="D1597">
            <v>2514595000</v>
          </cell>
          <cell r="E1597">
            <v>1118240000</v>
          </cell>
          <cell r="F1597">
            <v>132447000</v>
          </cell>
          <cell r="G1597" t="str">
            <v xml:space="preserve"> $-   </v>
          </cell>
          <cell r="H1597">
            <v>629908000</v>
          </cell>
          <cell r="M1597">
            <v>0.55530015767946728</v>
          </cell>
          <cell r="N1597">
            <v>0.2521280762906154</v>
          </cell>
        </row>
        <row r="1598">
          <cell r="A1598" t="str">
            <v>VTR</v>
          </cell>
          <cell r="B1598" t="str">
            <v>Year 2</v>
          </cell>
          <cell r="D1598">
            <v>2772550000</v>
          </cell>
          <cell r="E1598">
            <v>1212480000</v>
          </cell>
          <cell r="F1598">
            <v>147481000</v>
          </cell>
          <cell r="G1598" t="str">
            <v xml:space="preserve"> $-   </v>
          </cell>
          <cell r="H1598">
            <v>725216000</v>
          </cell>
          <cell r="M1598">
            <v>0.56268417161097184</v>
          </cell>
          <cell r="N1598">
            <v>0.24792086707182917</v>
          </cell>
        </row>
        <row r="1599">
          <cell r="A1599" t="str">
            <v>VTR</v>
          </cell>
          <cell r="B1599" t="str">
            <v>Year 3</v>
          </cell>
          <cell r="D1599">
            <v>3285346000</v>
          </cell>
          <cell r="E1599">
            <v>1410205000</v>
          </cell>
          <cell r="F1599">
            <v>145992000</v>
          </cell>
          <cell r="G1599" t="str">
            <v xml:space="preserve"> $-   </v>
          </cell>
          <cell r="H1599">
            <v>894057000</v>
          </cell>
          <cell r="M1599">
            <v>0.570759061602644</v>
          </cell>
          <cell r="N1599">
            <v>0.25418692582151164</v>
          </cell>
        </row>
        <row r="1600">
          <cell r="A1600" t="str">
            <v>VTR</v>
          </cell>
          <cell r="B1600" t="str">
            <v>Year 4</v>
          </cell>
          <cell r="D1600">
            <v>3442646000</v>
          </cell>
          <cell r="E1600">
            <v>1442073000</v>
          </cell>
          <cell r="F1600">
            <v>136863000</v>
          </cell>
          <cell r="G1600" t="str">
            <v xml:space="preserve"> $-   </v>
          </cell>
          <cell r="H1600">
            <v>898924000</v>
          </cell>
          <cell r="M1600">
            <v>0.58111493310668594</v>
          </cell>
          <cell r="N1600">
            <v>0.28024548559451073</v>
          </cell>
        </row>
        <row r="1601">
          <cell r="A1601" t="str">
            <v>VZ</v>
          </cell>
          <cell r="B1601" t="str">
            <v>Year 1</v>
          </cell>
          <cell r="D1601">
            <v>115846000000</v>
          </cell>
          <cell r="E1601">
            <v>46275000000</v>
          </cell>
          <cell r="F1601">
            <v>39951000000</v>
          </cell>
          <cell r="G1601" t="str">
            <v xml:space="preserve"> $-   </v>
          </cell>
          <cell r="H1601">
            <v>16460000000</v>
          </cell>
          <cell r="M1601">
            <v>0.60054727828323817</v>
          </cell>
          <cell r="N1601">
            <v>0.11359908844500458</v>
          </cell>
        </row>
        <row r="1602">
          <cell r="A1602" t="str">
            <v>VZ</v>
          </cell>
          <cell r="B1602" t="str">
            <v>Year 2</v>
          </cell>
          <cell r="D1602">
            <v>120550000000</v>
          </cell>
          <cell r="E1602">
            <v>44887000000</v>
          </cell>
          <cell r="F1602">
            <v>27089000000</v>
          </cell>
          <cell r="G1602" t="str">
            <v xml:space="preserve"> $-   </v>
          </cell>
          <cell r="H1602">
            <v>16606000000</v>
          </cell>
          <cell r="M1602">
            <v>0.62764827872252171</v>
          </cell>
          <cell r="N1602">
            <v>0.26518457071754459</v>
          </cell>
        </row>
        <row r="1603">
          <cell r="A1603" t="str">
            <v>VZ</v>
          </cell>
          <cell r="B1603" t="str">
            <v>Year 3</v>
          </cell>
          <cell r="D1603">
            <v>127079000000</v>
          </cell>
          <cell r="E1603">
            <v>49931000000</v>
          </cell>
          <cell r="F1603">
            <v>41016000000</v>
          </cell>
          <cell r="G1603" t="str">
            <v xml:space="preserve"> $-   </v>
          </cell>
          <cell r="H1603">
            <v>16533000000</v>
          </cell>
          <cell r="M1603">
            <v>0.60708693017729132</v>
          </cell>
          <cell r="N1603">
            <v>0.15422689822866092</v>
          </cell>
        </row>
        <row r="1604">
          <cell r="A1604" t="str">
            <v>VZ</v>
          </cell>
          <cell r="B1604" t="str">
            <v>Year 4</v>
          </cell>
          <cell r="D1604">
            <v>131620000000</v>
          </cell>
          <cell r="E1604">
            <v>52557000000</v>
          </cell>
          <cell r="F1604">
            <v>29986000000</v>
          </cell>
          <cell r="G1604" t="str">
            <v xml:space="preserve"> $-   </v>
          </cell>
          <cell r="H1604">
            <v>16017000000</v>
          </cell>
          <cell r="M1604">
            <v>0.60069138428810209</v>
          </cell>
          <cell r="N1604">
            <v>0.25117763257863546</v>
          </cell>
        </row>
        <row r="1605">
          <cell r="A1605" t="str">
            <v>WAT</v>
          </cell>
          <cell r="B1605" t="str">
            <v>Year 1</v>
          </cell>
          <cell r="D1605">
            <v>1843641000</v>
          </cell>
          <cell r="E1605">
            <v>737614000</v>
          </cell>
          <cell r="F1605">
            <v>477270000</v>
          </cell>
          <cell r="G1605">
            <v>96004000</v>
          </cell>
          <cell r="H1605">
            <v>13829000</v>
          </cell>
          <cell r="M1605">
            <v>0.59991451698025811</v>
          </cell>
          <cell r="N1605">
            <v>0.28146694502888575</v>
          </cell>
        </row>
        <row r="1606">
          <cell r="A1606" t="str">
            <v>WAT</v>
          </cell>
          <cell r="B1606" t="str">
            <v>Year 2</v>
          </cell>
          <cell r="D1606">
            <v>1904218000</v>
          </cell>
          <cell r="E1606">
            <v>783456000</v>
          </cell>
          <cell r="F1606">
            <v>492965000</v>
          </cell>
          <cell r="G1606">
            <v>100536000</v>
          </cell>
          <cell r="H1606">
            <v>9918000</v>
          </cell>
          <cell r="M1606">
            <v>0.58856811562541678</v>
          </cell>
          <cell r="N1606">
            <v>0.27168265398184449</v>
          </cell>
        </row>
        <row r="1607">
          <cell r="A1607" t="str">
            <v>WAT</v>
          </cell>
          <cell r="B1607" t="str">
            <v>Year 3</v>
          </cell>
          <cell r="D1607">
            <v>1989344000</v>
          </cell>
          <cell r="E1607">
            <v>824913000</v>
          </cell>
          <cell r="F1607">
            <v>512707000</v>
          </cell>
          <cell r="G1607">
            <v>107726000</v>
          </cell>
          <cell r="H1607">
            <v>10634000</v>
          </cell>
          <cell r="M1607">
            <v>0.58533416040664665</v>
          </cell>
          <cell r="N1607">
            <v>0.26811049270513293</v>
          </cell>
        </row>
        <row r="1608">
          <cell r="A1608" t="str">
            <v>WAT</v>
          </cell>
          <cell r="B1608" t="str">
            <v>Year 4</v>
          </cell>
          <cell r="D1608">
            <v>2042332000</v>
          </cell>
          <cell r="E1608">
            <v>842672000</v>
          </cell>
          <cell r="F1608">
            <v>495747000</v>
          </cell>
          <cell r="G1608">
            <v>118545000</v>
          </cell>
          <cell r="H1608">
            <v>10123000</v>
          </cell>
          <cell r="M1608">
            <v>0.58739715188323938</v>
          </cell>
          <cell r="N1608">
            <v>0.28166086610795893</v>
          </cell>
        </row>
        <row r="1609">
          <cell r="A1609" t="str">
            <v>WDC</v>
          </cell>
          <cell r="B1609" t="str">
            <v>Year 1</v>
          </cell>
          <cell r="D1609">
            <v>15351000000</v>
          </cell>
          <cell r="E1609">
            <v>10988000000</v>
          </cell>
          <cell r="F1609">
            <v>1525000000</v>
          </cell>
          <cell r="G1609">
            <v>1572000000</v>
          </cell>
          <cell r="H1609" t="str">
            <v xml:space="preserve"> $-   </v>
          </cell>
          <cell r="M1609">
            <v>0.28421601198618984</v>
          </cell>
          <cell r="N1609">
            <v>8.2470197381278088E-2</v>
          </cell>
        </row>
        <row r="1610">
          <cell r="A1610" t="str">
            <v>WDC</v>
          </cell>
          <cell r="B1610" t="str">
            <v>Year 2</v>
          </cell>
          <cell r="D1610">
            <v>15130000000</v>
          </cell>
          <cell r="E1610">
            <v>10770000000</v>
          </cell>
          <cell r="F1610">
            <v>908000000</v>
          </cell>
          <cell r="G1610">
            <v>1661000000</v>
          </cell>
          <cell r="H1610" t="str">
            <v xml:space="preserve"> $-   </v>
          </cell>
          <cell r="M1610">
            <v>0.28816920026437542</v>
          </cell>
          <cell r="N1610">
            <v>0.11837409120951752</v>
          </cell>
        </row>
        <row r="1611">
          <cell r="A1611" t="str">
            <v>WDC</v>
          </cell>
          <cell r="B1611" t="str">
            <v>Year 3</v>
          </cell>
          <cell r="D1611">
            <v>14572000000</v>
          </cell>
          <cell r="E1611">
            <v>10351000000</v>
          </cell>
          <cell r="F1611">
            <v>964000000</v>
          </cell>
          <cell r="G1611">
            <v>1646000000</v>
          </cell>
          <cell r="H1611" t="str">
            <v xml:space="preserve"> $-   </v>
          </cell>
          <cell r="M1611">
            <v>0.28966511117211091</v>
          </cell>
          <cell r="N1611">
            <v>0.11055448805929179</v>
          </cell>
        </row>
        <row r="1612">
          <cell r="A1612" t="str">
            <v>WDC</v>
          </cell>
          <cell r="B1612" t="str">
            <v>Year 4</v>
          </cell>
          <cell r="D1612">
            <v>12994000000</v>
          </cell>
          <cell r="E1612">
            <v>9559000000</v>
          </cell>
          <cell r="F1612">
            <v>1342000000</v>
          </cell>
          <cell r="G1612">
            <v>1627000000</v>
          </cell>
          <cell r="H1612" t="str">
            <v xml:space="preserve"> $-   </v>
          </cell>
          <cell r="M1612">
            <v>0.26435277820532554</v>
          </cell>
          <cell r="N1612">
            <v>3.5862705864245038E-2</v>
          </cell>
        </row>
        <row r="1613">
          <cell r="A1613" t="str">
            <v>WEC</v>
          </cell>
          <cell r="B1613" t="str">
            <v>Year 1</v>
          </cell>
          <cell r="D1613">
            <v>4246400000</v>
          </cell>
          <cell r="E1613">
            <v>2760500000</v>
          </cell>
          <cell r="F1613">
            <v>121400000</v>
          </cell>
          <cell r="G1613" t="str">
            <v xml:space="preserve"> $-   </v>
          </cell>
          <cell r="H1613">
            <v>364200000</v>
          </cell>
          <cell r="M1613">
            <v>0.34991993217784478</v>
          </cell>
          <cell r="N1613">
            <v>0.23556424265259984</v>
          </cell>
        </row>
        <row r="1614">
          <cell r="A1614" t="str">
            <v>WEC</v>
          </cell>
          <cell r="B1614" t="str">
            <v>Year 2</v>
          </cell>
          <cell r="D1614">
            <v>4519000000</v>
          </cell>
          <cell r="E1614">
            <v>2982100000</v>
          </cell>
          <cell r="F1614">
            <v>116700000</v>
          </cell>
          <cell r="G1614" t="str">
            <v xml:space="preserve"> $-   </v>
          </cell>
          <cell r="H1614">
            <v>340100000</v>
          </cell>
          <cell r="M1614">
            <v>0.34009736667404289</v>
          </cell>
          <cell r="N1614">
            <v>0.23901305598583758</v>
          </cell>
        </row>
        <row r="1615">
          <cell r="A1615" t="str">
            <v>WEC</v>
          </cell>
          <cell r="B1615" t="str">
            <v>Year 3</v>
          </cell>
          <cell r="D1615">
            <v>4997100000</v>
          </cell>
          <cell r="E1615">
            <v>3371800000</v>
          </cell>
          <cell r="F1615">
            <v>121800000</v>
          </cell>
          <cell r="G1615" t="str">
            <v xml:space="preserve"> $-   </v>
          </cell>
          <cell r="H1615">
            <v>391400000</v>
          </cell>
          <cell r="M1615">
            <v>0.32524864421364397</v>
          </cell>
          <cell r="N1615">
            <v>0.22254907846551</v>
          </cell>
        </row>
        <row r="1616">
          <cell r="A1616" t="str">
            <v>WEC</v>
          </cell>
          <cell r="B1616" t="str">
            <v>Year 4</v>
          </cell>
          <cell r="D1616">
            <v>5926100000</v>
          </cell>
          <cell r="E1616">
            <v>3949400000</v>
          </cell>
          <cell r="F1616">
            <v>164400000</v>
          </cell>
          <cell r="G1616" t="str">
            <v xml:space="preserve"> $-   </v>
          </cell>
          <cell r="H1616">
            <v>561800000</v>
          </cell>
          <cell r="M1616">
            <v>0.33355832672415253</v>
          </cell>
          <cell r="N1616">
            <v>0.21101567641450533</v>
          </cell>
        </row>
        <row r="1617">
          <cell r="A1617" t="str">
            <v>WFC</v>
          </cell>
          <cell r="B1617" t="str">
            <v>Year 1</v>
          </cell>
          <cell r="D1617">
            <v>91247000000</v>
          </cell>
          <cell r="E1617">
            <v>1727000000</v>
          </cell>
          <cell r="F1617">
            <v>48724000000</v>
          </cell>
          <cell r="G1617" t="str">
            <v xml:space="preserve"> $-   </v>
          </cell>
          <cell r="H1617">
            <v>8891000000</v>
          </cell>
          <cell r="M1617">
            <v>0.98107335035672405</v>
          </cell>
          <cell r="N1617">
            <v>0.3496553311341743</v>
          </cell>
        </row>
        <row r="1618">
          <cell r="A1618" t="str">
            <v>WFC</v>
          </cell>
          <cell r="B1618" t="str">
            <v>Year 2</v>
          </cell>
          <cell r="D1618">
            <v>88069000000</v>
          </cell>
          <cell r="E1618">
            <v>1337000000</v>
          </cell>
          <cell r="F1618">
            <v>47338000000</v>
          </cell>
          <cell r="G1618" t="str">
            <v xml:space="preserve"> $-   </v>
          </cell>
          <cell r="H1618">
            <v>3813000000</v>
          </cell>
          <cell r="M1618">
            <v>0.98481872168413398</v>
          </cell>
          <cell r="N1618">
            <v>0.40401276272013992</v>
          </cell>
        </row>
        <row r="1619">
          <cell r="A1619" t="str">
            <v>WFC</v>
          </cell>
          <cell r="B1619" t="str">
            <v>Year 3</v>
          </cell>
          <cell r="D1619">
            <v>88372000000</v>
          </cell>
          <cell r="E1619">
            <v>1096000000</v>
          </cell>
          <cell r="F1619">
            <v>47667000000</v>
          </cell>
          <cell r="G1619" t="str">
            <v xml:space="preserve"> $-   </v>
          </cell>
          <cell r="H1619">
            <v>2765000000</v>
          </cell>
          <cell r="M1619">
            <v>0.9875978816819807</v>
          </cell>
          <cell r="N1619">
            <v>0.41691938623093289</v>
          </cell>
        </row>
        <row r="1620">
          <cell r="A1620" t="str">
            <v>WFC</v>
          </cell>
          <cell r="B1620" t="str">
            <v>Year 4</v>
          </cell>
          <cell r="D1620">
            <v>90033000000</v>
          </cell>
          <cell r="E1620">
            <v>963000000</v>
          </cell>
          <cell r="F1620">
            <v>48728000000</v>
          </cell>
          <cell r="G1620" t="str">
            <v xml:space="preserve"> $-   </v>
          </cell>
          <cell r="H1620">
            <v>3688000000</v>
          </cell>
          <cell r="M1620">
            <v>0.98930392189530503</v>
          </cell>
          <cell r="N1620">
            <v>0.40711739029022692</v>
          </cell>
        </row>
        <row r="1621">
          <cell r="A1621" t="str">
            <v>WFM</v>
          </cell>
          <cell r="B1621" t="str">
            <v>Year 1</v>
          </cell>
          <cell r="D1621">
            <v>12917000000</v>
          </cell>
          <cell r="E1621">
            <v>8288000000</v>
          </cell>
          <cell r="F1621">
            <v>3682000000</v>
          </cell>
          <cell r="G1621" t="str">
            <v xml:space="preserve"> $-   </v>
          </cell>
          <cell r="H1621" t="str">
            <v xml:space="preserve"> $-   </v>
          </cell>
          <cell r="M1621">
            <v>0.35836494542076336</v>
          </cell>
          <cell r="N1621">
            <v>7.3314237051947048E-2</v>
          </cell>
        </row>
        <row r="1622">
          <cell r="A1622" t="str">
            <v>WFM</v>
          </cell>
          <cell r="B1622" t="str">
            <v>Year 2</v>
          </cell>
          <cell r="D1622">
            <v>14194000000</v>
          </cell>
          <cell r="E1622">
            <v>9150000000</v>
          </cell>
          <cell r="F1622">
            <v>4032000000</v>
          </cell>
          <cell r="G1622" t="str">
            <v xml:space="preserve"> $-   </v>
          </cell>
          <cell r="H1622" t="str">
            <v xml:space="preserve"> $-   </v>
          </cell>
          <cell r="M1622">
            <v>0.35536142031844442</v>
          </cell>
          <cell r="N1622">
            <v>7.1297731435817954E-2</v>
          </cell>
        </row>
        <row r="1623">
          <cell r="A1623" t="str">
            <v>WFM</v>
          </cell>
          <cell r="B1623" t="str">
            <v>Year 3</v>
          </cell>
          <cell r="D1623">
            <v>15389000000</v>
          </cell>
          <cell r="E1623">
            <v>9973000000</v>
          </cell>
          <cell r="F1623">
            <v>4472000000</v>
          </cell>
          <cell r="G1623" t="str">
            <v xml:space="preserve"> $-   </v>
          </cell>
          <cell r="H1623" t="str">
            <v xml:space="preserve"> $-   </v>
          </cell>
          <cell r="M1623">
            <v>0.35193969718630191</v>
          </cell>
          <cell r="N1623">
            <v>6.1342517382545973E-2</v>
          </cell>
        </row>
        <row r="1624">
          <cell r="A1624" t="str">
            <v>WFM</v>
          </cell>
          <cell r="B1624" t="str">
            <v>Year 4</v>
          </cell>
          <cell r="D1624">
            <v>15724000000</v>
          </cell>
          <cell r="E1624">
            <v>10313000000</v>
          </cell>
          <cell r="F1624">
            <v>4477000000</v>
          </cell>
          <cell r="G1624" t="str">
            <v xml:space="preserve"> $-   </v>
          </cell>
          <cell r="H1624" t="str">
            <v xml:space="preserve"> $-   </v>
          </cell>
          <cell r="M1624">
            <v>0.34412363266344437</v>
          </cell>
          <cell r="N1624">
            <v>5.9399643856525054E-2</v>
          </cell>
        </row>
        <row r="1625">
          <cell r="A1625" t="str">
            <v>WHR</v>
          </cell>
          <cell r="B1625" t="str">
            <v>Year 1</v>
          </cell>
          <cell r="D1625">
            <v>18769000000</v>
          </cell>
          <cell r="E1625">
            <v>15471000000</v>
          </cell>
          <cell r="F1625">
            <v>1828000000</v>
          </cell>
          <cell r="G1625" t="str">
            <v xml:space="preserve"> $-   </v>
          </cell>
          <cell r="H1625">
            <v>25000000</v>
          </cell>
          <cell r="M1625">
            <v>0.17571527518780972</v>
          </cell>
          <cell r="N1625">
            <v>7.6988651499813529E-2</v>
          </cell>
        </row>
        <row r="1626">
          <cell r="A1626" t="str">
            <v>WHR</v>
          </cell>
          <cell r="B1626" t="str">
            <v>Year 2</v>
          </cell>
          <cell r="D1626">
            <v>19872000000</v>
          </cell>
          <cell r="E1626">
            <v>16477000000</v>
          </cell>
          <cell r="F1626">
            <v>2038000000</v>
          </cell>
          <cell r="G1626" t="str">
            <v xml:space="preserve"> $-   </v>
          </cell>
          <cell r="H1626">
            <v>33000000</v>
          </cell>
          <cell r="M1626">
            <v>0.17084339774557167</v>
          </cell>
          <cell r="N1626">
            <v>6.662640901771337E-2</v>
          </cell>
        </row>
        <row r="1627">
          <cell r="A1627" t="str">
            <v>WHR</v>
          </cell>
          <cell r="B1627" t="str">
            <v>Year 3</v>
          </cell>
          <cell r="D1627">
            <v>20891000000</v>
          </cell>
          <cell r="E1627">
            <v>17201000000</v>
          </cell>
          <cell r="F1627">
            <v>2130000000</v>
          </cell>
          <cell r="G1627" t="str">
            <v xml:space="preserve"> $-   </v>
          </cell>
          <cell r="H1627">
            <v>74000000</v>
          </cell>
          <cell r="M1627">
            <v>0.17663108515628745</v>
          </cell>
          <cell r="N1627">
            <v>7.1131109090038766E-2</v>
          </cell>
        </row>
        <row r="1628">
          <cell r="A1628" t="str">
            <v>WHR</v>
          </cell>
          <cell r="B1628" t="str">
            <v>Year 4</v>
          </cell>
          <cell r="D1628">
            <v>20718000000</v>
          </cell>
          <cell r="E1628">
            <v>17036000000</v>
          </cell>
          <cell r="F1628">
            <v>2084000000</v>
          </cell>
          <cell r="G1628" t="str">
            <v xml:space="preserve"> $-   </v>
          </cell>
          <cell r="H1628">
            <v>71000000</v>
          </cell>
          <cell r="M1628">
            <v>0.17771985712906646</v>
          </cell>
          <cell r="N1628">
            <v>7.3704025485085436E-2</v>
          </cell>
        </row>
        <row r="1629">
          <cell r="A1629" t="str">
            <v>WM</v>
          </cell>
          <cell r="B1629" t="str">
            <v>Year 1</v>
          </cell>
          <cell r="D1629">
            <v>13983000000</v>
          </cell>
          <cell r="E1629">
            <v>9112000000</v>
          </cell>
          <cell r="F1629">
            <v>1468000000</v>
          </cell>
          <cell r="G1629" t="str">
            <v xml:space="preserve"> $-   </v>
          </cell>
          <cell r="H1629">
            <v>1333000000</v>
          </cell>
          <cell r="M1629">
            <v>0.34835156976328396</v>
          </cell>
          <cell r="N1629">
            <v>0.14803690195237074</v>
          </cell>
        </row>
        <row r="1630">
          <cell r="A1630" t="str">
            <v>WM</v>
          </cell>
          <cell r="B1630" t="str">
            <v>Year 2</v>
          </cell>
          <cell r="D1630">
            <v>13996000000</v>
          </cell>
          <cell r="E1630">
            <v>9002000000</v>
          </cell>
          <cell r="F1630">
            <v>1481000000</v>
          </cell>
          <cell r="G1630" t="str">
            <v xml:space="preserve"> $-   </v>
          </cell>
          <cell r="H1630">
            <v>1292000000</v>
          </cell>
          <cell r="M1630">
            <v>0.35681623320948841</v>
          </cell>
          <cell r="N1630">
            <v>0.15868819662760789</v>
          </cell>
        </row>
        <row r="1631">
          <cell r="A1631" t="str">
            <v>WM</v>
          </cell>
          <cell r="B1631" t="str">
            <v>Year 3</v>
          </cell>
          <cell r="D1631">
            <v>12961000000</v>
          </cell>
          <cell r="E1631">
            <v>8231000000</v>
          </cell>
          <cell r="F1631">
            <v>1343000000</v>
          </cell>
          <cell r="G1631" t="str">
            <v xml:space="preserve"> $-   </v>
          </cell>
          <cell r="H1631">
            <v>1245000000</v>
          </cell>
          <cell r="M1631">
            <v>0.36494097677648329</v>
          </cell>
          <cell r="N1631">
            <v>0.16526502584677108</v>
          </cell>
        </row>
        <row r="1632">
          <cell r="A1632" t="str">
            <v>WM</v>
          </cell>
          <cell r="B1632" t="str">
            <v>Year 4</v>
          </cell>
          <cell r="D1632">
            <v>13609000000</v>
          </cell>
          <cell r="E1632">
            <v>8486000000</v>
          </cell>
          <cell r="F1632">
            <v>1410000000</v>
          </cell>
          <cell r="G1632" t="str">
            <v xml:space="preserve"> $-   </v>
          </cell>
          <cell r="H1632">
            <v>1301000000</v>
          </cell>
          <cell r="M1632">
            <v>0.37644206040120509</v>
          </cell>
          <cell r="N1632">
            <v>0.17723565287677273</v>
          </cell>
        </row>
        <row r="1633">
          <cell r="A1633" t="str">
            <v>WMB</v>
          </cell>
          <cell r="B1633" t="str">
            <v>Year 1</v>
          </cell>
          <cell r="D1633">
            <v>7486000000</v>
          </cell>
          <cell r="E1633">
            <v>4523000000</v>
          </cell>
          <cell r="F1633">
            <v>595000000</v>
          </cell>
          <cell r="G1633" t="str">
            <v xml:space="preserve"> $-   </v>
          </cell>
          <cell r="H1633">
            <v>756000000</v>
          </cell>
          <cell r="M1633">
            <v>0.39580550360673261</v>
          </cell>
          <cell r="N1633">
            <v>0.21533529254608602</v>
          </cell>
        </row>
        <row r="1634">
          <cell r="A1634" t="str">
            <v>WMB</v>
          </cell>
          <cell r="B1634" t="str">
            <v>Year 2</v>
          </cell>
          <cell r="D1634">
            <v>6860000000</v>
          </cell>
          <cell r="E1634">
            <v>4124000000</v>
          </cell>
          <cell r="F1634">
            <v>546000000</v>
          </cell>
          <cell r="G1634" t="str">
            <v xml:space="preserve"> $-   </v>
          </cell>
          <cell r="H1634">
            <v>815000000</v>
          </cell>
          <cell r="M1634">
            <v>0.39883381924198247</v>
          </cell>
          <cell r="N1634">
            <v>0.20043731778425655</v>
          </cell>
        </row>
        <row r="1635">
          <cell r="A1635" t="str">
            <v>WMB</v>
          </cell>
          <cell r="B1635" t="str">
            <v>Year 3</v>
          </cell>
          <cell r="D1635">
            <v>7637000000</v>
          </cell>
          <cell r="E1635">
            <v>4508000000</v>
          </cell>
          <cell r="F1635">
            <v>384000000</v>
          </cell>
          <cell r="G1635" t="str">
            <v xml:space="preserve"> $-   </v>
          </cell>
          <cell r="H1635">
            <v>1176000000</v>
          </cell>
          <cell r="M1635">
            <v>0.40971585701191571</v>
          </cell>
          <cell r="N1635">
            <v>0.2054471651171926</v>
          </cell>
        </row>
        <row r="1636">
          <cell r="A1636" t="str">
            <v>WMB</v>
          </cell>
          <cell r="B1636" t="str">
            <v>Year 4</v>
          </cell>
          <cell r="D1636">
            <v>7360000000</v>
          </cell>
          <cell r="E1636">
            <v>3434000000</v>
          </cell>
          <cell r="F1636">
            <v>864000000</v>
          </cell>
          <cell r="G1636" t="str">
            <v xml:space="preserve"> $-   </v>
          </cell>
          <cell r="H1636">
            <v>1738000000</v>
          </cell>
          <cell r="M1636">
            <v>0.53342391304347825</v>
          </cell>
          <cell r="N1636">
            <v>0.17989130434782608</v>
          </cell>
        </row>
        <row r="1637">
          <cell r="A1637" t="str">
            <v>WMT</v>
          </cell>
          <cell r="B1637" t="str">
            <v>Year 1</v>
          </cell>
          <cell r="D1637">
            <v>468651000000</v>
          </cell>
          <cell r="E1637">
            <v>352297000000</v>
          </cell>
          <cell r="F1637">
            <v>88629000000</v>
          </cell>
          <cell r="G1637" t="str">
            <v xml:space="preserve"> $-   </v>
          </cell>
          <cell r="H1637" t="str">
            <v xml:space="preserve"> $-   </v>
          </cell>
          <cell r="M1637">
            <v>0.24827430219929114</v>
          </cell>
          <cell r="N1637">
            <v>5.9159161081487076E-2</v>
          </cell>
        </row>
        <row r="1638">
          <cell r="A1638" t="str">
            <v>WMT</v>
          </cell>
          <cell r="B1638" t="str">
            <v>Year 2</v>
          </cell>
          <cell r="D1638">
            <v>476294000000</v>
          </cell>
          <cell r="E1638">
            <v>358069000000</v>
          </cell>
          <cell r="F1638">
            <v>91353000000</v>
          </cell>
          <cell r="G1638" t="str">
            <v xml:space="preserve"> $-   </v>
          </cell>
          <cell r="H1638" t="str">
            <v xml:space="preserve"> $-   </v>
          </cell>
          <cell r="M1638">
            <v>0.2482185372899931</v>
          </cell>
          <cell r="N1638">
            <v>5.6418934523634563E-2</v>
          </cell>
        </row>
        <row r="1639">
          <cell r="A1639" t="str">
            <v>WMT</v>
          </cell>
          <cell r="B1639" t="str">
            <v>Year 3</v>
          </cell>
          <cell r="D1639">
            <v>485651000000</v>
          </cell>
          <cell r="E1639">
            <v>365086000000</v>
          </cell>
          <cell r="F1639">
            <v>93418000000</v>
          </cell>
          <cell r="G1639" t="str">
            <v xml:space="preserve"> $-   </v>
          </cell>
          <cell r="H1639" t="str">
            <v xml:space="preserve"> $-   </v>
          </cell>
          <cell r="M1639">
            <v>0.24825440491216944</v>
          </cell>
          <cell r="N1639">
            <v>5.5898165555100264E-2</v>
          </cell>
        </row>
        <row r="1640">
          <cell r="A1640" t="str">
            <v>WMT</v>
          </cell>
          <cell r="B1640" t="str">
            <v>Year 4</v>
          </cell>
          <cell r="D1640">
            <v>482130000000</v>
          </cell>
          <cell r="E1640">
            <v>360984000000</v>
          </cell>
          <cell r="F1640">
            <v>97041000000</v>
          </cell>
          <cell r="G1640" t="str">
            <v xml:space="preserve"> $-   </v>
          </cell>
          <cell r="H1640" t="str">
            <v xml:space="preserve"> $-   </v>
          </cell>
          <cell r="M1640">
            <v>0.25127247837720112</v>
          </cell>
          <cell r="N1640">
            <v>4.9996888805923713E-2</v>
          </cell>
        </row>
        <row r="1641">
          <cell r="A1641" t="str">
            <v>WRK</v>
          </cell>
          <cell r="B1641" t="str">
            <v>Year 1</v>
          </cell>
          <cell r="D1641">
            <v>9895100000</v>
          </cell>
          <cell r="E1641">
            <v>7961500000</v>
          </cell>
          <cell r="F1641">
            <v>937600000</v>
          </cell>
          <cell r="G1641" t="str">
            <v xml:space="preserve"> $-   </v>
          </cell>
          <cell r="H1641">
            <v>86000000</v>
          </cell>
          <cell r="M1641">
            <v>0.19540984931936012</v>
          </cell>
          <cell r="N1641">
            <v>9.1964709805863507E-2</v>
          </cell>
        </row>
        <row r="1642">
          <cell r="A1642" t="str">
            <v>WRK</v>
          </cell>
          <cell r="B1642" t="str">
            <v>Year 2</v>
          </cell>
          <cell r="D1642">
            <v>11124800000</v>
          </cell>
          <cell r="E1642">
            <v>8986500000</v>
          </cell>
          <cell r="F1642">
            <v>1026100000</v>
          </cell>
          <cell r="G1642" t="str">
            <v xml:space="preserve"> $-   </v>
          </cell>
          <cell r="H1642">
            <v>118900000</v>
          </cell>
          <cell r="M1642">
            <v>0.19221019703725006</v>
          </cell>
          <cell r="N1642">
            <v>8.9286998417949084E-2</v>
          </cell>
        </row>
        <row r="1643">
          <cell r="A1643" t="str">
            <v>WRK</v>
          </cell>
          <cell r="B1643" t="str">
            <v>Year 3</v>
          </cell>
          <cell r="D1643">
            <v>14171800000</v>
          </cell>
          <cell r="E1643">
            <v>11413200000</v>
          </cell>
          <cell r="F1643">
            <v>1750100000</v>
          </cell>
          <cell r="G1643" t="str">
            <v xml:space="preserve"> $-   </v>
          </cell>
          <cell r="H1643">
            <v>211800000</v>
          </cell>
          <cell r="M1643">
            <v>0.19465417237048221</v>
          </cell>
          <cell r="N1643">
            <v>5.6217276563315884E-2</v>
          </cell>
        </row>
        <row r="1644">
          <cell r="A1644" t="str">
            <v>WU</v>
          </cell>
          <cell r="B1644" t="str">
            <v>Year 1</v>
          </cell>
          <cell r="D1644">
            <v>5664800000</v>
          </cell>
          <cell r="E1644">
            <v>3194200000</v>
          </cell>
          <cell r="F1644">
            <v>1140600000</v>
          </cell>
          <cell r="G1644" t="str">
            <v xml:space="preserve"> $-   </v>
          </cell>
          <cell r="H1644" t="str">
            <v xml:space="preserve"> $-   </v>
          </cell>
          <cell r="M1644">
            <v>0.43613190227369014</v>
          </cell>
          <cell r="N1644">
            <v>0.23478322270865698</v>
          </cell>
        </row>
        <row r="1645">
          <cell r="A1645" t="str">
            <v>WU</v>
          </cell>
          <cell r="B1645" t="str">
            <v>Year 2</v>
          </cell>
          <cell r="D1645">
            <v>5542000000</v>
          </cell>
          <cell r="E1645">
            <v>3235000000</v>
          </cell>
          <cell r="F1645">
            <v>1199600000</v>
          </cell>
          <cell r="G1645" t="str">
            <v xml:space="preserve"> $-   </v>
          </cell>
          <cell r="H1645" t="str">
            <v xml:space="preserve"> $-   </v>
          </cell>
          <cell r="M1645">
            <v>0.41627571273908337</v>
          </cell>
          <cell r="N1645">
            <v>0.19981955972573079</v>
          </cell>
        </row>
        <row r="1646">
          <cell r="A1646" t="str">
            <v>WU</v>
          </cell>
          <cell r="B1646" t="str">
            <v>Year 3</v>
          </cell>
          <cell r="D1646">
            <v>5607200000</v>
          </cell>
          <cell r="E1646">
            <v>3297400000</v>
          </cell>
          <cell r="F1646">
            <v>1169300000</v>
          </cell>
          <cell r="G1646" t="str">
            <v xml:space="preserve"> $-   </v>
          </cell>
          <cell r="H1646" t="str">
            <v xml:space="preserve"> $-   </v>
          </cell>
          <cell r="M1646">
            <v>0.4119346554430019</v>
          </cell>
          <cell r="N1646">
            <v>0.20339920102725068</v>
          </cell>
        </row>
        <row r="1647">
          <cell r="A1647" t="str">
            <v>WU</v>
          </cell>
          <cell r="B1647" t="str">
            <v>Year 4</v>
          </cell>
          <cell r="D1647">
            <v>5483700000</v>
          </cell>
          <cell r="E1647">
            <v>3199400000</v>
          </cell>
          <cell r="F1647">
            <v>1174900000</v>
          </cell>
          <cell r="G1647" t="str">
            <v xml:space="preserve"> $-   </v>
          </cell>
          <cell r="H1647" t="str">
            <v xml:space="preserve"> $-   </v>
          </cell>
          <cell r="M1647">
            <v>0.41656181045644369</v>
          </cell>
          <cell r="N1647">
            <v>0.20230866021117128</v>
          </cell>
        </row>
        <row r="1648">
          <cell r="A1648" t="str">
            <v>WY</v>
          </cell>
          <cell r="B1648" t="str">
            <v>Year 1</v>
          </cell>
          <cell r="D1648">
            <v>5989000000</v>
          </cell>
          <cell r="E1648">
            <v>4993000000</v>
          </cell>
          <cell r="F1648">
            <v>320000000</v>
          </cell>
          <cell r="G1648">
            <v>32000000</v>
          </cell>
          <cell r="H1648" t="str">
            <v xml:space="preserve"> $-   </v>
          </cell>
          <cell r="M1648">
            <v>0.16630489230255463</v>
          </cell>
          <cell r="N1648">
            <v>0.10753047253297712</v>
          </cell>
        </row>
        <row r="1649">
          <cell r="A1649" t="str">
            <v>WY</v>
          </cell>
          <cell r="B1649" t="str">
            <v>Year 2</v>
          </cell>
          <cell r="D1649">
            <v>7254000000</v>
          </cell>
          <cell r="E1649">
            <v>5716000000</v>
          </cell>
          <cell r="F1649">
            <v>494000000</v>
          </cell>
          <cell r="G1649">
            <v>33000000</v>
          </cell>
          <cell r="H1649" t="str">
            <v xml:space="preserve"> $-   </v>
          </cell>
          <cell r="M1649">
            <v>0.21202095395643783</v>
          </cell>
          <cell r="N1649">
            <v>0.13937138130686519</v>
          </cell>
        </row>
        <row r="1650">
          <cell r="A1650" t="str">
            <v>WY</v>
          </cell>
          <cell r="B1650" t="str">
            <v>Year 3</v>
          </cell>
          <cell r="D1650">
            <v>7403000000</v>
          </cell>
          <cell r="E1650">
            <v>5763000000</v>
          </cell>
          <cell r="F1650">
            <v>249000000</v>
          </cell>
          <cell r="G1650">
            <v>27000000</v>
          </cell>
          <cell r="H1650" t="str">
            <v xml:space="preserve"> $-   </v>
          </cell>
          <cell r="M1650">
            <v>0.22153181142779954</v>
          </cell>
          <cell r="N1650">
            <v>0.18424962852897475</v>
          </cell>
        </row>
        <row r="1651">
          <cell r="A1651" t="str">
            <v>WY</v>
          </cell>
          <cell r="B1651" t="str">
            <v>Year 4</v>
          </cell>
          <cell r="D1651">
            <v>7082000000</v>
          </cell>
          <cell r="E1651">
            <v>5694000000</v>
          </cell>
          <cell r="F1651">
            <v>420000000</v>
          </cell>
          <cell r="G1651">
            <v>24000000</v>
          </cell>
          <cell r="H1651" t="str">
            <v xml:space="preserve"> $-   </v>
          </cell>
          <cell r="M1651">
            <v>0.19598983338040099</v>
          </cell>
          <cell r="N1651">
            <v>0.13329567918667043</v>
          </cell>
        </row>
        <row r="1652">
          <cell r="A1652" t="str">
            <v>WYN</v>
          </cell>
          <cell r="B1652" t="str">
            <v>Year 1</v>
          </cell>
          <cell r="D1652">
            <v>4534000000</v>
          </cell>
          <cell r="E1652">
            <v>2093000000</v>
          </cell>
          <cell r="F1652">
            <v>1389000000</v>
          </cell>
          <cell r="G1652" t="str">
            <v xml:space="preserve"> $-   </v>
          </cell>
          <cell r="H1652">
            <v>185000000</v>
          </cell>
          <cell r="M1652">
            <v>0.53837670930745474</v>
          </cell>
          <cell r="N1652">
            <v>0.19122187913542127</v>
          </cell>
        </row>
        <row r="1653">
          <cell r="A1653" t="str">
            <v>WYN</v>
          </cell>
          <cell r="B1653" t="str">
            <v>Year 2</v>
          </cell>
          <cell r="D1653">
            <v>5009000000</v>
          </cell>
          <cell r="E1653">
            <v>2394000000</v>
          </cell>
          <cell r="F1653">
            <v>1471000000</v>
          </cell>
          <cell r="G1653" t="str">
            <v xml:space="preserve"> $-   </v>
          </cell>
          <cell r="H1653">
            <v>216000000</v>
          </cell>
          <cell r="M1653">
            <v>0.52206029147534438</v>
          </cell>
          <cell r="N1653">
            <v>0.18526652026352566</v>
          </cell>
        </row>
        <row r="1654">
          <cell r="A1654" t="str">
            <v>WYN</v>
          </cell>
          <cell r="B1654" t="str">
            <v>Year 3</v>
          </cell>
          <cell r="D1654">
            <v>5281000000</v>
          </cell>
          <cell r="E1654">
            <v>2504000000</v>
          </cell>
          <cell r="F1654">
            <v>1557000000</v>
          </cell>
          <cell r="G1654" t="str">
            <v xml:space="preserve"> $-   </v>
          </cell>
          <cell r="H1654">
            <v>233000000</v>
          </cell>
          <cell r="M1654">
            <v>0.52584737739064569</v>
          </cell>
          <cell r="N1654">
            <v>0.1868964211323613</v>
          </cell>
        </row>
        <row r="1655">
          <cell r="A1655" t="str">
            <v>WYN</v>
          </cell>
          <cell r="B1655" t="str">
            <v>Year 4</v>
          </cell>
          <cell r="D1655">
            <v>5536000000</v>
          </cell>
          <cell r="E1655">
            <v>2700000000</v>
          </cell>
          <cell r="F1655">
            <v>1574000000</v>
          </cell>
          <cell r="G1655" t="str">
            <v xml:space="preserve"> $-   </v>
          </cell>
          <cell r="H1655">
            <v>234000000</v>
          </cell>
          <cell r="M1655">
            <v>0.51228323699421963</v>
          </cell>
          <cell r="N1655">
            <v>0.18569364161849711</v>
          </cell>
        </row>
        <row r="1656">
          <cell r="A1656" t="str">
            <v>WYNN</v>
          </cell>
          <cell r="B1656" t="str">
            <v>Year 1</v>
          </cell>
          <cell r="D1656">
            <v>5154284000</v>
          </cell>
          <cell r="E1656">
            <v>3251575000</v>
          </cell>
          <cell r="F1656">
            <v>481677000</v>
          </cell>
          <cell r="G1656" t="str">
            <v xml:space="preserve"> $-   </v>
          </cell>
          <cell r="H1656">
            <v>373199000</v>
          </cell>
          <cell r="M1656">
            <v>0.36915098197926233</v>
          </cell>
          <cell r="N1656">
            <v>0.20329360974288571</v>
          </cell>
        </row>
        <row r="1657">
          <cell r="A1657" t="str">
            <v>WYNN</v>
          </cell>
          <cell r="B1657" t="str">
            <v>Year 2</v>
          </cell>
          <cell r="D1657">
            <v>5620936000</v>
          </cell>
          <cell r="E1657">
            <v>3478822000</v>
          </cell>
          <cell r="F1657">
            <v>465926000</v>
          </cell>
          <cell r="G1657" t="str">
            <v xml:space="preserve"> $-   </v>
          </cell>
          <cell r="H1657">
            <v>371051000</v>
          </cell>
          <cell r="M1657">
            <v>0.38109560400616549</v>
          </cell>
          <cell r="N1657">
            <v>0.23219211177640164</v>
          </cell>
        </row>
        <row r="1658">
          <cell r="A1658" t="str">
            <v>WYNN</v>
          </cell>
          <cell r="B1658" t="str">
            <v>Year 3</v>
          </cell>
          <cell r="D1658">
            <v>5433661000</v>
          </cell>
          <cell r="E1658">
            <v>3316311000</v>
          </cell>
          <cell r="F1658">
            <v>502901000</v>
          </cell>
          <cell r="G1658" t="str">
            <v xml:space="preserve"> $-   </v>
          </cell>
          <cell r="H1658">
            <v>314119000</v>
          </cell>
          <cell r="M1658">
            <v>0.38967281911771823</v>
          </cell>
          <cell r="N1658">
            <v>0.23931010786282031</v>
          </cell>
        </row>
        <row r="1659">
          <cell r="A1659" t="str">
            <v>WYNN</v>
          </cell>
          <cell r="B1659" t="str">
            <v>Year 4</v>
          </cell>
          <cell r="D1659">
            <v>4075883000</v>
          </cell>
          <cell r="E1659">
            <v>2530374000</v>
          </cell>
          <cell r="F1659">
            <v>475328000</v>
          </cell>
          <cell r="G1659" t="str">
            <v xml:space="preserve"> $-   </v>
          </cell>
          <cell r="H1659">
            <v>322629000</v>
          </cell>
          <cell r="M1659">
            <v>0.37918384801526439</v>
          </cell>
          <cell r="N1659">
            <v>0.18340860127731831</v>
          </cell>
        </row>
        <row r="1660">
          <cell r="A1660" t="str">
            <v>XEC</v>
          </cell>
          <cell r="B1660" t="str">
            <v>Year 1</v>
          </cell>
          <cell r="D1660">
            <v>1623938000</v>
          </cell>
          <cell r="E1660">
            <v>337903000</v>
          </cell>
          <cell r="F1660">
            <v>188302000</v>
          </cell>
          <cell r="G1660" t="str">
            <v xml:space="preserve"> $-   </v>
          </cell>
          <cell r="H1660">
            <v>513916000</v>
          </cell>
          <cell r="M1660">
            <v>0.79192370644692101</v>
          </cell>
          <cell r="N1660">
            <v>0.35950695162007418</v>
          </cell>
        </row>
        <row r="1661">
          <cell r="A1661" t="str">
            <v>XEC</v>
          </cell>
          <cell r="B1661" t="str">
            <v>Year 2</v>
          </cell>
          <cell r="D1661">
            <v>1998051000</v>
          </cell>
          <cell r="E1661">
            <v>406198000</v>
          </cell>
          <cell r="F1661">
            <v>72143000</v>
          </cell>
          <cell r="G1661" t="str">
            <v xml:space="preserve"> $-   </v>
          </cell>
          <cell r="H1661">
            <v>615874000</v>
          </cell>
          <cell r="M1661">
            <v>0.79670288696334579</v>
          </cell>
          <cell r="N1661">
            <v>0.45235882367366997</v>
          </cell>
        </row>
        <row r="1662">
          <cell r="A1662" t="str">
            <v>XEC</v>
          </cell>
          <cell r="B1662" t="str">
            <v>Year 3</v>
          </cell>
          <cell r="D1662">
            <v>2424176000</v>
          </cell>
          <cell r="E1662">
            <v>572831000</v>
          </cell>
          <cell r="F1662">
            <v>225070000</v>
          </cell>
          <cell r="G1662" t="str">
            <v xml:space="preserve"> $-   </v>
          </cell>
          <cell r="H1662">
            <v>806021000</v>
          </cell>
          <cell r="M1662">
            <v>0.76370073790021853</v>
          </cell>
          <cell r="N1662">
            <v>0.33836404617486521</v>
          </cell>
        </row>
        <row r="1663">
          <cell r="A1663" t="str">
            <v>XEC</v>
          </cell>
          <cell r="B1663" t="str">
            <v>Year 4</v>
          </cell>
          <cell r="D1663">
            <v>1452619000</v>
          </cell>
          <cell r="E1663">
            <v>519874000</v>
          </cell>
          <cell r="F1663">
            <v>179867000</v>
          </cell>
          <cell r="G1663" t="str">
            <v xml:space="preserve"> $-   </v>
          </cell>
          <cell r="H1663">
            <v>778923000</v>
          </cell>
          <cell r="M1663">
            <v>0.6421126255404892</v>
          </cell>
          <cell r="N1663">
            <v>-1.7929684246178797E-2</v>
          </cell>
        </row>
        <row r="1664">
          <cell r="A1664" t="str">
            <v>XEL</v>
          </cell>
          <cell r="B1664" t="str">
            <v>Year 1</v>
          </cell>
          <cell r="D1664">
            <v>10128223000</v>
          </cell>
          <cell r="E1664">
            <v>6710036000</v>
          </cell>
          <cell r="F1664">
            <v>669451000</v>
          </cell>
          <cell r="G1664" t="str">
            <v xml:space="preserve"> $-   </v>
          </cell>
          <cell r="H1664">
            <v>926053000</v>
          </cell>
          <cell r="M1664">
            <v>0.3374912854900608</v>
          </cell>
          <cell r="N1664">
            <v>0.17996078877805119</v>
          </cell>
        </row>
        <row r="1665">
          <cell r="A1665" t="str">
            <v>XEL</v>
          </cell>
          <cell r="B1665" t="str">
            <v>Year 2</v>
          </cell>
          <cell r="D1665">
            <v>10914922000</v>
          </cell>
          <cell r="E1665">
            <v>7408278000</v>
          </cell>
          <cell r="F1665">
            <v>681226000</v>
          </cell>
          <cell r="G1665" t="str">
            <v xml:space="preserve"> $-   </v>
          </cell>
          <cell r="H1665">
            <v>977863000</v>
          </cell>
          <cell r="M1665">
            <v>0.32127064215392465</v>
          </cell>
          <cell r="N1665">
            <v>0.16926873137526774</v>
          </cell>
        </row>
        <row r="1666">
          <cell r="A1666" t="str">
            <v>XEL</v>
          </cell>
          <cell r="B1666" t="str">
            <v>Year 3</v>
          </cell>
          <cell r="D1666">
            <v>11686135000</v>
          </cell>
          <cell r="E1666">
            <v>7951352000</v>
          </cell>
          <cell r="F1666">
            <v>767608000</v>
          </cell>
          <cell r="G1666" t="str">
            <v xml:space="preserve"> $-   </v>
          </cell>
          <cell r="H1666">
            <v>1019045000</v>
          </cell>
          <cell r="M1666">
            <v>0.31959095115707636</v>
          </cell>
          <cell r="N1666">
            <v>0.16670438943243424</v>
          </cell>
        </row>
        <row r="1667">
          <cell r="A1667" t="str">
            <v>XEL</v>
          </cell>
          <cell r="B1667" t="str">
            <v>Year 4</v>
          </cell>
          <cell r="D1667">
            <v>11024486000</v>
          </cell>
          <cell r="E1667">
            <v>7033633000</v>
          </cell>
          <cell r="F1667">
            <v>865817000</v>
          </cell>
          <cell r="G1667" t="str">
            <v xml:space="preserve"> $-   </v>
          </cell>
          <cell r="H1667">
            <v>1124524000</v>
          </cell>
          <cell r="M1667">
            <v>0.36199900838914389</v>
          </cell>
          <cell r="N1667">
            <v>0.1814607955418511</v>
          </cell>
        </row>
        <row r="1668">
          <cell r="A1668" t="str">
            <v>XL</v>
          </cell>
          <cell r="B1668" t="str">
            <v>Year 1</v>
          </cell>
          <cell r="D1668">
            <v>7232397000</v>
          </cell>
          <cell r="E1668">
            <v>5165169000</v>
          </cell>
          <cell r="F1668" t="str">
            <v xml:space="preserve"> $-   </v>
          </cell>
          <cell r="G1668" t="str">
            <v xml:space="preserve"> $-   </v>
          </cell>
          <cell r="H1668">
            <v>1173955000</v>
          </cell>
          <cell r="M1668">
            <v>0.28582888909444548</v>
          </cell>
          <cell r="N1668">
            <v>0.12350995112685324</v>
          </cell>
        </row>
        <row r="1669">
          <cell r="A1669" t="str">
            <v>XL</v>
          </cell>
          <cell r="B1669" t="str">
            <v>Year 2</v>
          </cell>
          <cell r="D1669">
            <v>7541234000</v>
          </cell>
          <cell r="E1669">
            <v>5106489000</v>
          </cell>
          <cell r="F1669" t="str">
            <v xml:space="preserve"> $-   </v>
          </cell>
          <cell r="G1669" t="str">
            <v xml:space="preserve"> $-   </v>
          </cell>
          <cell r="H1669">
            <v>1213178000</v>
          </cell>
          <cell r="M1669">
            <v>0.32285763841832782</v>
          </cell>
          <cell r="N1669">
            <v>0.16198502791452965</v>
          </cell>
        </row>
        <row r="1670">
          <cell r="A1670" t="str">
            <v>XL</v>
          </cell>
          <cell r="B1670" t="str">
            <v>Year 3</v>
          </cell>
          <cell r="D1670">
            <v>6602267000</v>
          </cell>
          <cell r="E1670">
            <v>4239474000</v>
          </cell>
          <cell r="F1670" t="str">
            <v xml:space="preserve"> $-   </v>
          </cell>
          <cell r="G1670" t="str">
            <v xml:space="preserve"> $-   </v>
          </cell>
          <cell r="H1670">
            <v>1341315000</v>
          </cell>
          <cell r="M1670">
            <v>0.35787601440535499</v>
          </cell>
          <cell r="N1670">
            <v>0.15471625125127475</v>
          </cell>
        </row>
        <row r="1671">
          <cell r="A1671" t="str">
            <v>XL</v>
          </cell>
          <cell r="B1671" t="str">
            <v>Year 4</v>
          </cell>
          <cell r="D1671">
            <v>9308926000</v>
          </cell>
          <cell r="E1671">
            <v>6199645000</v>
          </cell>
          <cell r="F1671" t="str">
            <v xml:space="preserve"> $-   </v>
          </cell>
          <cell r="G1671" t="str">
            <v xml:space="preserve"> $-   </v>
          </cell>
          <cell r="H1671">
            <v>1966939000</v>
          </cell>
          <cell r="M1671">
            <v>0.33401071186944664</v>
          </cell>
          <cell r="N1671">
            <v>0.12271469340286946</v>
          </cell>
        </row>
        <row r="1672">
          <cell r="A1672" t="str">
            <v>XLNX</v>
          </cell>
          <cell r="B1672" t="str">
            <v>Year 1</v>
          </cell>
          <cell r="D1672">
            <v>2168652000</v>
          </cell>
          <cell r="E1672">
            <v>737206000</v>
          </cell>
          <cell r="F1672">
            <v>365684000</v>
          </cell>
          <cell r="G1672">
            <v>475522000</v>
          </cell>
          <cell r="H1672">
            <v>9508000</v>
          </cell>
          <cell r="M1672">
            <v>0.66006256421039433</v>
          </cell>
          <cell r="N1672">
            <v>0.26778478059181465</v>
          </cell>
        </row>
        <row r="1673">
          <cell r="A1673" t="str">
            <v>XLNX</v>
          </cell>
          <cell r="B1673" t="str">
            <v>Year 2</v>
          </cell>
          <cell r="D1673">
            <v>2382531000</v>
          </cell>
          <cell r="E1673">
            <v>743253000</v>
          </cell>
          <cell r="F1673">
            <v>378607000</v>
          </cell>
          <cell r="G1673">
            <v>492447000</v>
          </cell>
          <cell r="H1673">
            <v>9887000</v>
          </cell>
          <cell r="M1673">
            <v>0.68804057533773955</v>
          </cell>
          <cell r="N1673">
            <v>0.3182905070280303</v>
          </cell>
        </row>
        <row r="1674">
          <cell r="A1674" t="str">
            <v>XLNX</v>
          </cell>
          <cell r="B1674" t="str">
            <v>Year 3</v>
          </cell>
          <cell r="D1674">
            <v>2377344000</v>
          </cell>
          <cell r="E1674">
            <v>708823000</v>
          </cell>
          <cell r="F1674">
            <v>353670000</v>
          </cell>
          <cell r="G1674">
            <v>525745000</v>
          </cell>
          <cell r="H1674">
            <v>9537000</v>
          </cell>
          <cell r="M1674">
            <v>0.70184247630969687</v>
          </cell>
          <cell r="N1674">
            <v>0.32791594317019329</v>
          </cell>
        </row>
        <row r="1675">
          <cell r="A1675" t="str">
            <v>XLNX</v>
          </cell>
          <cell r="B1675" t="str">
            <v>Year 4</v>
          </cell>
          <cell r="D1675">
            <v>2213881000</v>
          </cell>
          <cell r="E1675">
            <v>671907000</v>
          </cell>
          <cell r="F1675">
            <v>331652000</v>
          </cell>
          <cell r="G1675">
            <v>533891000</v>
          </cell>
          <cell r="H1675">
            <v>6550000</v>
          </cell>
          <cell r="M1675">
            <v>0.69650265755024776</v>
          </cell>
          <cell r="N1675">
            <v>0.30258220744475428</v>
          </cell>
        </row>
        <row r="1676">
          <cell r="A1676" t="str">
            <v>XOM</v>
          </cell>
          <cell r="B1676" t="str">
            <v>Year 1</v>
          </cell>
          <cell r="D1676">
            <v>451509000000</v>
          </cell>
          <cell r="E1676">
            <v>302056000000</v>
          </cell>
          <cell r="F1676">
            <v>81844000000</v>
          </cell>
          <cell r="G1676" t="str">
            <v xml:space="preserve"> $-   </v>
          </cell>
          <cell r="H1676">
            <v>15888000000</v>
          </cell>
          <cell r="M1676">
            <v>0.33100779829416471</v>
          </cell>
          <cell r="N1676">
            <v>0.11455142643889712</v>
          </cell>
        </row>
        <row r="1677">
          <cell r="A1677" t="str">
            <v>XOM</v>
          </cell>
          <cell r="B1677" t="str">
            <v>Year 2</v>
          </cell>
          <cell r="D1677">
            <v>420836000000</v>
          </cell>
          <cell r="E1677">
            <v>284681000000</v>
          </cell>
          <cell r="F1677">
            <v>76696000000</v>
          </cell>
          <cell r="G1677" t="str">
            <v xml:space="preserve"> $-   </v>
          </cell>
          <cell r="H1677">
            <v>17182000000</v>
          </cell>
          <cell r="M1677">
            <v>0.32353458354323295</v>
          </cell>
          <cell r="N1677">
            <v>0.10045956144436312</v>
          </cell>
        </row>
        <row r="1678">
          <cell r="A1678" t="str">
            <v>XOM</v>
          </cell>
          <cell r="B1678" t="str">
            <v>Year 3</v>
          </cell>
          <cell r="D1678">
            <v>394105000000</v>
          </cell>
          <cell r="E1678">
            <v>266831000000</v>
          </cell>
          <cell r="F1678">
            <v>74226000000</v>
          </cell>
          <cell r="G1678" t="str">
            <v xml:space="preserve"> $-   </v>
          </cell>
          <cell r="H1678">
            <v>17297000000</v>
          </cell>
          <cell r="M1678">
            <v>0.3229443929917154</v>
          </cell>
          <cell r="N1678">
            <v>9.0714403521904061E-2</v>
          </cell>
        </row>
        <row r="1679">
          <cell r="A1679" t="str">
            <v>XOM</v>
          </cell>
          <cell r="B1679" t="str">
            <v>Year 4</v>
          </cell>
          <cell r="D1679">
            <v>259488000000</v>
          </cell>
          <cell r="E1679">
            <v>165590000000</v>
          </cell>
          <cell r="F1679">
            <v>61444000000</v>
          </cell>
          <cell r="G1679" t="str">
            <v xml:space="preserve"> $-   </v>
          </cell>
          <cell r="H1679">
            <v>18048000000</v>
          </cell>
          <cell r="M1679">
            <v>0.36185873720557404</v>
          </cell>
          <cell r="N1679">
            <v>5.551701812800592E-2</v>
          </cell>
        </row>
        <row r="1680">
          <cell r="A1680" t="str">
            <v>XRAY</v>
          </cell>
          <cell r="B1680" t="str">
            <v>Year 1</v>
          </cell>
          <cell r="D1680">
            <v>2928429000</v>
          </cell>
          <cell r="E1680">
            <v>1372042000</v>
          </cell>
          <cell r="F1680">
            <v>1148731000</v>
          </cell>
          <cell r="G1680" t="str">
            <v xml:space="preserve"> $-   </v>
          </cell>
          <cell r="H1680" t="str">
            <v xml:space="preserve"> $-   </v>
          </cell>
          <cell r="M1680">
            <v>0.53147506734839745</v>
          </cell>
          <cell r="N1680">
            <v>0.13920637993955121</v>
          </cell>
        </row>
        <row r="1681">
          <cell r="A1681" t="str">
            <v>XRAY</v>
          </cell>
          <cell r="B1681" t="str">
            <v>Year 2</v>
          </cell>
          <cell r="D1681">
            <v>2950800000</v>
          </cell>
          <cell r="E1681">
            <v>1373400000</v>
          </cell>
          <cell r="F1681">
            <v>1144800000</v>
          </cell>
          <cell r="G1681" t="str">
            <v xml:space="preserve"> $-   </v>
          </cell>
          <cell r="H1681" t="str">
            <v xml:space="preserve"> $-   </v>
          </cell>
          <cell r="M1681">
            <v>0.53456689711264738</v>
          </cell>
          <cell r="N1681">
            <v>0.14660431069540464</v>
          </cell>
        </row>
        <row r="1682">
          <cell r="A1682" t="str">
            <v>XRAY</v>
          </cell>
          <cell r="B1682" t="str">
            <v>Year 3</v>
          </cell>
          <cell r="D1682">
            <v>2922600000</v>
          </cell>
          <cell r="E1682">
            <v>1322800000</v>
          </cell>
          <cell r="F1682">
            <v>1143100000</v>
          </cell>
          <cell r="G1682" t="str">
            <v xml:space="preserve"> $-   </v>
          </cell>
          <cell r="H1682" t="str">
            <v xml:space="preserve"> $-   </v>
          </cell>
          <cell r="M1682">
            <v>0.54738931088756582</v>
          </cell>
          <cell r="N1682">
            <v>0.15626496954766303</v>
          </cell>
        </row>
        <row r="1683">
          <cell r="A1683" t="str">
            <v>XRAY</v>
          </cell>
          <cell r="B1683" t="str">
            <v>Year 4</v>
          </cell>
          <cell r="D1683">
            <v>2674300000</v>
          </cell>
          <cell r="E1683">
            <v>1157100000</v>
          </cell>
          <cell r="F1683">
            <v>1077300000</v>
          </cell>
          <cell r="G1683" t="str">
            <v xml:space="preserve"> $-   </v>
          </cell>
          <cell r="H1683" t="str">
            <v xml:space="preserve"> $-   </v>
          </cell>
          <cell r="M1683">
            <v>0.56732602924129671</v>
          </cell>
          <cell r="N1683">
            <v>0.16449164267284896</v>
          </cell>
        </row>
        <row r="1684">
          <cell r="A1684" t="str">
            <v>XRX</v>
          </cell>
          <cell r="B1684" t="str">
            <v>Year 1</v>
          </cell>
          <cell r="D1684">
            <v>20421000000</v>
          </cell>
          <cell r="E1684">
            <v>13634000000</v>
          </cell>
          <cell r="F1684">
            <v>4398000000</v>
          </cell>
          <cell r="G1684">
            <v>655000000</v>
          </cell>
          <cell r="H1684">
            <v>301000000</v>
          </cell>
          <cell r="M1684">
            <v>0.33235394936584883</v>
          </cell>
          <cell r="N1684">
            <v>7.0172861270261011E-2</v>
          </cell>
        </row>
        <row r="1685">
          <cell r="A1685" t="str">
            <v>XRX</v>
          </cell>
          <cell r="B1685" t="str">
            <v>Year 2</v>
          </cell>
          <cell r="D1685">
            <v>20006000000</v>
          </cell>
          <cell r="E1685">
            <v>13521000000</v>
          </cell>
          <cell r="F1685">
            <v>4219000000</v>
          </cell>
          <cell r="G1685">
            <v>603000000</v>
          </cell>
          <cell r="H1685">
            <v>305000000</v>
          </cell>
          <cell r="M1685">
            <v>0.32415275417374789</v>
          </cell>
          <cell r="N1685">
            <v>6.7879636109167252E-2</v>
          </cell>
        </row>
        <row r="1686">
          <cell r="A1686" t="str">
            <v>XRX</v>
          </cell>
          <cell r="B1686" t="str">
            <v>Year 3</v>
          </cell>
          <cell r="D1686">
            <v>19540000000</v>
          </cell>
          <cell r="E1686">
            <v>13294000000</v>
          </cell>
          <cell r="F1686">
            <v>4020000000</v>
          </cell>
          <cell r="G1686">
            <v>577000000</v>
          </cell>
          <cell r="H1686">
            <v>315000000</v>
          </cell>
          <cell r="M1686">
            <v>0.31965199590583415</v>
          </cell>
          <cell r="N1686">
            <v>6.8270214943705221E-2</v>
          </cell>
        </row>
        <row r="1687">
          <cell r="A1687" t="str">
            <v>XRX</v>
          </cell>
          <cell r="B1687" t="str">
            <v>Year 4</v>
          </cell>
          <cell r="D1687">
            <v>18045000000</v>
          </cell>
          <cell r="E1687">
            <v>12782000000</v>
          </cell>
          <cell r="F1687">
            <v>3792000000</v>
          </cell>
          <cell r="G1687">
            <v>563000000</v>
          </cell>
          <cell r="H1687">
            <v>310000000</v>
          </cell>
          <cell r="M1687">
            <v>0.29165973954003876</v>
          </cell>
          <cell r="N1687">
            <v>3.3139373787752842E-2</v>
          </cell>
        </row>
        <row r="1688">
          <cell r="A1688" t="str">
            <v>XYL</v>
          </cell>
          <cell r="B1688" t="str">
            <v>Year 1</v>
          </cell>
          <cell r="D1688">
            <v>3791000000</v>
          </cell>
          <cell r="E1688">
            <v>2289000000</v>
          </cell>
          <cell r="F1688">
            <v>936000000</v>
          </cell>
          <cell r="G1688">
            <v>106000000</v>
          </cell>
          <cell r="H1688" t="str">
            <v xml:space="preserve"> $-   </v>
          </cell>
          <cell r="M1688">
            <v>0.39620152993933</v>
          </cell>
          <cell r="N1688">
            <v>0.12134001582695858</v>
          </cell>
        </row>
        <row r="1689">
          <cell r="A1689" t="str">
            <v>XYL</v>
          </cell>
          <cell r="B1689" t="str">
            <v>Year 2</v>
          </cell>
          <cell r="D1689">
            <v>3837000000</v>
          </cell>
          <cell r="E1689">
            <v>2338000000</v>
          </cell>
          <cell r="F1689">
            <v>990000000</v>
          </cell>
          <cell r="G1689">
            <v>104000000</v>
          </cell>
          <cell r="H1689" t="str">
            <v xml:space="preserve"> $-   </v>
          </cell>
          <cell r="M1689">
            <v>0.39066979410998171</v>
          </cell>
          <cell r="N1689">
            <v>0.1055512118842846</v>
          </cell>
        </row>
        <row r="1690">
          <cell r="A1690" t="str">
            <v>XYL</v>
          </cell>
          <cell r="B1690" t="str">
            <v>Year 3</v>
          </cell>
          <cell r="D1690">
            <v>3916000000</v>
          </cell>
          <cell r="E1690">
            <v>2403000000</v>
          </cell>
          <cell r="F1690">
            <v>920000000</v>
          </cell>
          <cell r="G1690">
            <v>104000000</v>
          </cell>
          <cell r="H1690" t="str">
            <v xml:space="preserve"> $-   </v>
          </cell>
          <cell r="M1690">
            <v>0.38636363636363635</v>
          </cell>
          <cell r="N1690">
            <v>0.12487231869254341</v>
          </cell>
        </row>
        <row r="1691">
          <cell r="A1691" t="str">
            <v>XYL</v>
          </cell>
          <cell r="B1691" t="str">
            <v>Year 4</v>
          </cell>
          <cell r="D1691">
            <v>3653000000</v>
          </cell>
          <cell r="E1691">
            <v>2249000000</v>
          </cell>
          <cell r="F1691">
            <v>854000000</v>
          </cell>
          <cell r="G1691">
            <v>95000000</v>
          </cell>
          <cell r="H1691" t="str">
            <v xml:space="preserve"> $-   </v>
          </cell>
          <cell r="M1691">
            <v>0.38434163701067614</v>
          </cell>
          <cell r="N1691">
            <v>0.12455516014234876</v>
          </cell>
        </row>
        <row r="1692">
          <cell r="A1692" t="str">
            <v>YHOO</v>
          </cell>
          <cell r="B1692" t="str">
            <v>Year 1</v>
          </cell>
          <cell r="D1692">
            <v>4986566000</v>
          </cell>
          <cell r="E1692">
            <v>1620566000</v>
          </cell>
          <cell r="F1692">
            <v>1641819000</v>
          </cell>
          <cell r="G1692">
            <v>885824000</v>
          </cell>
          <cell r="H1692">
            <v>35819000</v>
          </cell>
          <cell r="M1692">
            <v>0.67501362661198105</v>
          </cell>
          <cell r="N1692">
            <v>0.16094001362861737</v>
          </cell>
        </row>
        <row r="1693">
          <cell r="A1693" t="str">
            <v>YHOO</v>
          </cell>
          <cell r="B1693" t="str">
            <v>Year 2</v>
          </cell>
          <cell r="D1693">
            <v>4680380000</v>
          </cell>
          <cell r="E1693">
            <v>1349380000</v>
          </cell>
          <cell r="F1693">
            <v>1751275000</v>
          </cell>
          <cell r="G1693">
            <v>957587000</v>
          </cell>
          <cell r="H1693">
            <v>44841000</v>
          </cell>
          <cell r="M1693">
            <v>0.71169434960409195</v>
          </cell>
          <cell r="N1693">
            <v>0.12334404471431806</v>
          </cell>
        </row>
        <row r="1694">
          <cell r="A1694" t="str">
            <v>YHOO</v>
          </cell>
          <cell r="B1694" t="str">
            <v>Year 3</v>
          </cell>
          <cell r="D1694">
            <v>4618133000</v>
          </cell>
          <cell r="E1694">
            <v>1387375000</v>
          </cell>
          <cell r="F1694">
            <v>1770710000</v>
          </cell>
          <cell r="G1694">
            <v>1156386000</v>
          </cell>
          <cell r="H1694">
            <v>66750000</v>
          </cell>
          <cell r="M1694">
            <v>0.69958097785403761</v>
          </cell>
          <cell r="N1694">
            <v>5.1300384809185876E-2</v>
          </cell>
        </row>
        <row r="1695">
          <cell r="A1695" t="str">
            <v>YHOO</v>
          </cell>
          <cell r="B1695" t="str">
            <v>Year 4</v>
          </cell>
          <cell r="D1695">
            <v>4968301000</v>
          </cell>
          <cell r="E1695">
            <v>2077748000</v>
          </cell>
          <cell r="F1695">
            <v>1768522000</v>
          </cell>
          <cell r="G1695">
            <v>1177923000</v>
          </cell>
          <cell r="H1695">
            <v>79042000</v>
          </cell>
          <cell r="M1695">
            <v>0.58179908986995754</v>
          </cell>
          <cell r="N1695">
            <v>-2.7158982517363581E-2</v>
          </cell>
        </row>
        <row r="1696">
          <cell r="A1696" t="str">
            <v>YUM</v>
          </cell>
          <cell r="B1696" t="str">
            <v>Year 1</v>
          </cell>
          <cell r="D1696">
            <v>13633000000</v>
          </cell>
          <cell r="E1696">
            <v>9852000000</v>
          </cell>
          <cell r="F1696">
            <v>1450000000</v>
          </cell>
          <cell r="G1696" t="str">
            <v xml:space="preserve"> $-   </v>
          </cell>
          <cell r="H1696" t="str">
            <v xml:space="preserve"> $-   </v>
          </cell>
          <cell r="M1696">
            <v>0.2773417442969266</v>
          </cell>
          <cell r="N1696">
            <v>0.17098217560331549</v>
          </cell>
        </row>
        <row r="1697">
          <cell r="A1697" t="str">
            <v>YUM</v>
          </cell>
          <cell r="B1697" t="str">
            <v>Year 2</v>
          </cell>
          <cell r="D1697">
            <v>13084000000</v>
          </cell>
          <cell r="E1697">
            <v>9501000000</v>
          </cell>
          <cell r="F1697">
            <v>1454000000</v>
          </cell>
          <cell r="G1697" t="str">
            <v xml:space="preserve"> $-   </v>
          </cell>
          <cell r="H1697" t="str">
            <v xml:space="preserve"> $-   </v>
          </cell>
          <cell r="M1697">
            <v>0.27384591867930297</v>
          </cell>
          <cell r="N1697">
            <v>0.16271782329562826</v>
          </cell>
        </row>
        <row r="1698">
          <cell r="A1698" t="str">
            <v>YUM</v>
          </cell>
          <cell r="B1698" t="str">
            <v>Year 3</v>
          </cell>
          <cell r="D1698">
            <v>13279000000</v>
          </cell>
          <cell r="E1698">
            <v>9682000000</v>
          </cell>
          <cell r="F1698">
            <v>1505000000</v>
          </cell>
          <cell r="G1698" t="str">
            <v xml:space="preserve"> $-   </v>
          </cell>
          <cell r="H1698" t="str">
            <v xml:space="preserve"> $-   </v>
          </cell>
          <cell r="M1698">
            <v>0.27087883123729195</v>
          </cell>
          <cell r="N1698">
            <v>0.15754198358310115</v>
          </cell>
        </row>
        <row r="1699">
          <cell r="A1699" t="str">
            <v>YUM</v>
          </cell>
          <cell r="B1699" t="str">
            <v>Year 4</v>
          </cell>
          <cell r="D1699">
            <v>13105000000</v>
          </cell>
          <cell r="E1699">
            <v>9359000000</v>
          </cell>
          <cell r="F1699">
            <v>1746000000</v>
          </cell>
          <cell r="G1699" t="str">
            <v xml:space="preserve"> $-   </v>
          </cell>
          <cell r="H1699" t="str">
            <v xml:space="preserve"> $-   </v>
          </cell>
          <cell r="M1699">
            <v>0.28584509729111029</v>
          </cell>
          <cell r="N1699">
            <v>0.15261350629530712</v>
          </cell>
        </row>
        <row r="1700">
          <cell r="A1700" t="str">
            <v>ZBH</v>
          </cell>
          <cell r="B1700" t="str">
            <v>Year 1</v>
          </cell>
          <cell r="D1700">
            <v>4471700000</v>
          </cell>
          <cell r="E1700">
            <v>1125200000</v>
          </cell>
          <cell r="F1700">
            <v>1822100000</v>
          </cell>
          <cell r="G1700">
            <v>225600000</v>
          </cell>
          <cell r="H1700" t="str">
            <v xml:space="preserve"> $-   </v>
          </cell>
          <cell r="M1700">
            <v>0.74837310195227769</v>
          </cell>
          <cell r="N1700">
            <v>0.29044882259543353</v>
          </cell>
        </row>
        <row r="1701">
          <cell r="A1701" t="str">
            <v>ZBH</v>
          </cell>
          <cell r="B1701" t="str">
            <v>Year 2</v>
          </cell>
          <cell r="D1701">
            <v>4623400000</v>
          </cell>
          <cell r="E1701">
            <v>1266700000</v>
          </cell>
          <cell r="F1701">
            <v>1796300000</v>
          </cell>
          <cell r="G1701">
            <v>203000000</v>
          </cell>
          <cell r="H1701">
            <v>78500000</v>
          </cell>
          <cell r="M1701">
            <v>0.72602413808020072</v>
          </cell>
          <cell r="N1701">
            <v>0.27661461262274517</v>
          </cell>
        </row>
        <row r="1702">
          <cell r="A1702" t="str">
            <v>ZBH</v>
          </cell>
          <cell r="B1702" t="str">
            <v>Year 3</v>
          </cell>
          <cell r="D1702">
            <v>4673300000</v>
          </cell>
          <cell r="E1702">
            <v>1242800000</v>
          </cell>
          <cell r="F1702">
            <v>1772200000</v>
          </cell>
          <cell r="G1702">
            <v>187400000</v>
          </cell>
          <cell r="H1702">
            <v>92500000</v>
          </cell>
          <cell r="M1702">
            <v>0.73406372370701645</v>
          </cell>
          <cell r="N1702">
            <v>0.29495217512250443</v>
          </cell>
        </row>
        <row r="1703">
          <cell r="A1703" t="str">
            <v>ZBH</v>
          </cell>
          <cell r="B1703" t="str">
            <v>Year 4</v>
          </cell>
          <cell r="D1703">
            <v>5997800000</v>
          </cell>
          <cell r="E1703">
            <v>1800600000</v>
          </cell>
          <cell r="F1703">
            <v>2291900000</v>
          </cell>
          <cell r="G1703">
            <v>268800000</v>
          </cell>
          <cell r="H1703">
            <v>337400000</v>
          </cell>
          <cell r="M1703">
            <v>0.69978992297175635</v>
          </cell>
          <cell r="N1703">
            <v>0.21659608523125146</v>
          </cell>
        </row>
        <row r="1704">
          <cell r="A1704" t="str">
            <v>ZION</v>
          </cell>
          <cell r="B1704" t="str">
            <v>Year 1</v>
          </cell>
          <cell r="D1704">
            <v>2458592000</v>
          </cell>
          <cell r="E1704">
            <v>80146000</v>
          </cell>
          <cell r="F1704">
            <v>1579007000</v>
          </cell>
          <cell r="G1704" t="str">
            <v xml:space="preserve"> $-   </v>
          </cell>
          <cell r="H1704">
            <v>31237000</v>
          </cell>
          <cell r="M1704">
            <v>0.96740166729575305</v>
          </cell>
          <cell r="N1704">
            <v>0.31245607241868517</v>
          </cell>
        </row>
        <row r="1705">
          <cell r="A1705" t="str">
            <v>ZION</v>
          </cell>
          <cell r="B1705" t="str">
            <v>Year 2</v>
          </cell>
          <cell r="D1705">
            <v>2278812000</v>
          </cell>
          <cell r="E1705">
            <v>58913000</v>
          </cell>
          <cell r="F1705">
            <v>1700064000</v>
          </cell>
          <cell r="G1705" t="str">
            <v xml:space="preserve"> $-   </v>
          </cell>
          <cell r="H1705">
            <v>-72761000</v>
          </cell>
          <cell r="M1705">
            <v>0.97414749439620296</v>
          </cell>
          <cell r="N1705">
            <v>0.26004602398091636</v>
          </cell>
        </row>
        <row r="1706">
          <cell r="A1706" t="str">
            <v>ZION</v>
          </cell>
          <cell r="B1706" t="str">
            <v>Year 3</v>
          </cell>
          <cell r="D1706">
            <v>2361631000</v>
          </cell>
          <cell r="E1706">
            <v>49736000</v>
          </cell>
          <cell r="F1706">
            <v>1654369000</v>
          </cell>
          <cell r="G1706" t="str">
            <v xml:space="preserve"> $-   </v>
          </cell>
          <cell r="H1706">
            <v>-87159000</v>
          </cell>
          <cell r="M1706">
            <v>0.97893997834547397</v>
          </cell>
          <cell r="N1706">
            <v>0.31532656879927473</v>
          </cell>
        </row>
        <row r="1707">
          <cell r="A1707" t="str">
            <v>ZION</v>
          </cell>
          <cell r="B1707" t="str">
            <v>Year 4</v>
          </cell>
          <cell r="D1707">
            <v>2210591000</v>
          </cell>
          <cell r="E1707">
            <v>49344000</v>
          </cell>
          <cell r="F1707">
            <v>1591239000</v>
          </cell>
          <cell r="G1707" t="str">
            <v xml:space="preserve"> $-   </v>
          </cell>
          <cell r="H1707">
            <v>49282000</v>
          </cell>
          <cell r="M1707">
            <v>0.97767836745919978</v>
          </cell>
          <cell r="N1707">
            <v>0.23555963088603907</v>
          </cell>
        </row>
        <row r="1708">
          <cell r="A1708" t="str">
            <v>ZTS</v>
          </cell>
          <cell r="B1708" t="str">
            <v>Year 1</v>
          </cell>
          <cell r="D1708">
            <v>4561000000</v>
          </cell>
          <cell r="E1708">
            <v>1669000000</v>
          </cell>
          <cell r="F1708">
            <v>1613000000</v>
          </cell>
          <cell r="G1708">
            <v>399000000</v>
          </cell>
          <cell r="H1708">
            <v>60000000</v>
          </cell>
          <cell r="M1708">
            <v>0.63407147555360666</v>
          </cell>
          <cell r="N1708">
            <v>0.17978513483885114</v>
          </cell>
        </row>
        <row r="1709">
          <cell r="A1709" t="str">
            <v>ZTS</v>
          </cell>
          <cell r="B1709" t="str">
            <v>Year 2</v>
          </cell>
          <cell r="D1709">
            <v>4785000000</v>
          </cell>
          <cell r="E1709">
            <v>1717000000</v>
          </cell>
          <cell r="F1709">
            <v>1643000000</v>
          </cell>
          <cell r="G1709">
            <v>396000000</v>
          </cell>
          <cell r="H1709">
            <v>60000000</v>
          </cell>
          <cell r="M1709">
            <v>0.64117032392894457</v>
          </cell>
          <cell r="N1709">
            <v>0.2025078369905956</v>
          </cell>
        </row>
        <row r="1710">
          <cell r="A1710" t="str">
            <v>ZTS</v>
          </cell>
          <cell r="B1710" t="str">
            <v>Year 3</v>
          </cell>
          <cell r="D1710">
            <v>4765000000</v>
          </cell>
          <cell r="E1710">
            <v>1738000000</v>
          </cell>
          <cell r="F1710">
            <v>1532000000</v>
          </cell>
          <cell r="G1710">
            <v>364000000</v>
          </cell>
          <cell r="H1710">
            <v>61000000</v>
          </cell>
          <cell r="M1710">
            <v>0.63525708289611749</v>
          </cell>
          <cell r="N1710">
            <v>0.22455403987408185</v>
          </cell>
        </row>
        <row r="1711">
          <cell r="A1711" t="str">
            <v>ZTS</v>
          </cell>
          <cell r="B1711" t="str">
            <v>Year 4</v>
          </cell>
          <cell r="D1711">
            <v>4888000000</v>
          </cell>
          <cell r="E1711">
            <v>1666000000</v>
          </cell>
          <cell r="F1711">
            <v>1364000000</v>
          </cell>
          <cell r="G1711">
            <v>376000000</v>
          </cell>
          <cell r="H1711">
            <v>85000000</v>
          </cell>
          <cell r="M1711">
            <v>0.6591653027823241</v>
          </cell>
          <cell r="N1711">
            <v>0.28580196399345337</v>
          </cell>
        </row>
      </sheetData>
      <sheetData sheetId="4"/>
      <sheetData sheetId="5"/>
      <sheetData sheetId="6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yra-Louise" refreshedDate="44030.752847569442" createdVersion="6" refreshedVersion="6" minRefreshableVersion="3" recordCount="124" xr:uid="{00000000-000A-0000-FFFF-FFFF16000000}">
  <cacheSource type="worksheet">
    <worksheetSource ref="A1:F125" sheet="My Data-Energy Sector "/>
  </cacheSource>
  <cacheFields count="10">
    <cacheField name="Ticker Symbol" numFmtId="0">
      <sharedItems/>
    </cacheField>
    <cacheField name="Years" numFmtId="0">
      <sharedItems/>
    </cacheField>
    <cacheField name="Period Ending" numFmtId="0">
      <sharedItems/>
    </cacheField>
    <cacheField name=" Total Revenue " numFmtId="165">
      <sharedItems/>
    </cacheField>
    <cacheField name=" Cost of Goods Sold " numFmtId="0">
      <sharedItems/>
    </cacheField>
    <cacheField name=" Sales, General and Admin. " numFmtId="0">
      <sharedItems/>
    </cacheField>
    <cacheField name=" Research and Development " numFmtId="0">
      <sharedItems/>
    </cacheField>
    <cacheField name=" Other Operating Items " numFmtId="0">
      <sharedItems count="112">
        <s v=" $6,881,000,000 "/>
        <s v=" $5,866,000,000 "/>
        <s v=" $9,720,000,000 "/>
        <s v=" $29,372,000,000 "/>
        <s v=" $3,927,000,000 "/>
        <s v=" $4,550,000,000 "/>
        <s v=" $4,603,000,000 "/>
        <s v=" $4,301,000,000 "/>
        <s v=" $-   "/>
        <s v=" $2,811,000,000 "/>
        <s v=" $2,903,000,000 "/>
        <s v=" $2,915,000,000 "/>
        <s v=" $2,229,000,000 "/>
        <s v=" $451,405,000 "/>
        <s v=" $651,052,000 "/>
        <s v=" $632,760,000 "/>
        <s v=" $622,211,000 "/>
        <s v=" $13,413,000,000 "/>
        <s v=" $14,186,000,000 "/>
        <s v=" $16,793,000,000 "/>
        <s v=" $21,037,000,000 "/>
        <s v=" $579,315,000 "/>
        <s v=" $778,655,000 "/>
        <s v=" $986,812,000 "/>
        <s v=" $1,230,853,000 "/>
        <s v=" $2,780,000,000 "/>
        <s v=" $3,319,000,000 "/>
        <s v=" $3,129,000,000 "/>
        <s v=" $1,792,000,000 "/>
        <s v=" $3,169,703,000 "/>
        <s v=" $3,600,976,000 "/>
        <s v=" $3,997,041,000 "/>
        <s v=" $3,313,644,000 "/>
        <s v=" $653,132,000 "/>
        <s v=" $679,298,000 "/>
        <s v=" $819,216,000 "/>
        <s v=" $927,920,000 "/>
        <s v=" $2,866,000,000 "/>
        <s v=" $2,687,000,000 "/>
        <s v=" $3,224,000,000 "/>
        <s v=" $3,955,000,000 "/>
        <s v=" $455,623,000 "/>
        <s v=" $523,984,000 "/>
        <s v=" $608,039,000 "/>
        <s v=" $598,587,000 "/>
        <s v=" $1,806,000,000 "/>
        <s v=" $2,040,000,000 "/>
        <s v=" $2,309,000,000 "/>
        <s v=" $2,209,000,000 "/>
        <s v=" $995,000,000 "/>
        <s v=" $1,220,000,000 "/>
        <s v=" $1,326,000,000 "/>
        <s v=" $1,646,000,000 "/>
        <s v=" $2,008,000,000 "/>
        <s v=" $2,500,000,000 "/>
        <s v=" $2,861,000,000 "/>
        <s v=" $2,957,000,000 "/>
        <s v=" $1,291,456,000 "/>
        <s v=" $1,602,390,000 "/>
        <s v=" $1,957,025,000 "/>
        <s v=" $1,668,489,000 "/>
        <s v=" $1,568,000,000 "/>
        <s v=" $1,759,000,000 "/>
        <s v=" $2,131,000,000 "/>
        <s v=" $2,454,000,000 "/>
        <s v=" $704,000,000 "/>
        <s v=" $685,000,000 "/>
        <s v=" $870,000,000 "/>
        <s v=" $917,000,000 "/>
        <s v=" $205,334,000 "/>
        <s v=" $239,343,000 "/>
        <s v=" $294,684,000 "/>
        <s v=" $354,620,000 "/>
        <s v=" $3,585,000,000 "/>
        <s v=" $4,203,000,000 "/>
        <s v=" $4,261,000,000 "/>
        <s v=" $4,544,000,000 "/>
        <s v=" $931,000,000 "/>
        <s v=" $971,000,000 "/>
        <s v=" $1,019,000,000 "/>
        <s v=" $1,099,000,000 "/>
        <s v=" $445,228,000 "/>
        <s v=" $492,397,000 "/>
        <s v=" $551,032,000 "/>
        <s v=" $581,155,000 "/>
        <s v=" $746,000,000 "/>
        <s v=" $772,000,000 "/>
        <s v=" $796,000,000 "/>
        <s v=" $764,000,000 "/>
        <s v=" $811,000,000 "/>
        <s v=" $787,000,000 "/>
        <s v=" $942,000,000 "/>
        <s v=" $1,091,000,000 "/>
        <s v=" $418,000,000 "/>
        <s v=" $489,000,000 "/>
        <s v=" $562,000,000 "/>
        <s v=" $756,000,000 "/>
        <s v=" $1,549,000,000 "/>
        <s v=" $1,720,000,000 "/>
        <s v=" $1,690,000,000 "/>
        <s v=" $1,842,000,000 "/>
        <s v=" $815,000,000 "/>
        <s v=" $1,176,000,000 "/>
        <s v=" $1,738,000,000 "/>
        <s v=" $513,916,000 "/>
        <s v=" $615,874,000 "/>
        <s v=" $806,021,000 "/>
        <s v=" $778,923,000 "/>
        <s v=" $15,888,000,000 "/>
        <s v=" $17,182,000,000 "/>
        <s v=" $17,297,000,000 "/>
        <s v=" $18,048,000,000 "/>
      </sharedItems>
    </cacheField>
    <cacheField name="GICS Sector" numFmtId="0">
      <sharedItems/>
    </cacheField>
    <cacheField name="GICS Sub Industry" numFmtId="0">
      <sharedItems count="5">
        <s v="Oil &amp; Gas Exploration &amp; Production"/>
        <s v="Oil &amp; Gas Equipment &amp; Services"/>
        <s v="Integrated Oil &amp; Gas"/>
        <s v="Oil &amp; Gas Drilling"/>
        <s v="Oil &amp; Gas Refining &amp; Marketing &amp; Transportation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4">
  <r>
    <s v="APA"/>
    <s v="Year 1"/>
    <s v="12/31/2012"/>
    <s v=" $16,428,000,000 "/>
    <s v=" $3,079,000,000 "/>
    <s v=" $1,333,000,000 "/>
    <s v=" $-   "/>
    <x v="0"/>
    <s v="Energy"/>
    <x v="0"/>
  </r>
  <r>
    <s v="APA"/>
    <s v="Year 2"/>
    <s v="12/31/2013"/>
    <s v=" $14,771,000,000 "/>
    <s v=" $2,938,000,000 "/>
    <s v=" $1,286,000,000 "/>
    <s v=" $-   "/>
    <x v="1"/>
    <s v="Energy"/>
    <x v="0"/>
  </r>
  <r>
    <s v="APA"/>
    <s v="Year 3"/>
    <s v="12/31/2014"/>
    <s v=" $12,691,000,000 "/>
    <s v=" $2,511,000,000 "/>
    <s v=" $1,095,000,000 "/>
    <s v=" $-   "/>
    <x v="2"/>
    <s v="Energy"/>
    <x v="0"/>
  </r>
  <r>
    <s v="APA"/>
    <s v="Year 4"/>
    <s v="12/31/2015"/>
    <s v=" $6,383,000,000 "/>
    <s v=" $2,065,000,000 "/>
    <s v=" $791,000,000 "/>
    <s v=" $-   "/>
    <x v="3"/>
    <s v="Energy"/>
    <x v="0"/>
  </r>
  <r>
    <s v="APC"/>
    <s v="Year 1"/>
    <s v="12/31/2013"/>
    <s v=" $14,581,000,000 "/>
    <s v=" $2,942,000,000 "/>
    <s v=" $2,256,000,000 "/>
    <s v=" $-   "/>
    <x v="4"/>
    <s v="Energy"/>
    <x v="0"/>
  </r>
  <r>
    <s v="APC"/>
    <s v="Year 2"/>
    <s v="12/31/2014"/>
    <s v=" $18,470,000,000 "/>
    <s v=" $3,317,000,000 "/>
    <s v=" $2,725,000,000 "/>
    <s v=" $-   "/>
    <x v="5"/>
    <s v="Energy"/>
    <x v="0"/>
  </r>
  <r>
    <s v="APC"/>
    <s v="Year 3"/>
    <s v="12/31/2015"/>
    <s v=" $8,698,000,000 "/>
    <s v=" $3,185,000,000 "/>
    <s v=" $2,000,000,000 "/>
    <s v=" $-   "/>
    <x v="6"/>
    <s v="Energy"/>
    <x v="0"/>
  </r>
  <r>
    <s v="APC"/>
    <s v="Year 4"/>
    <s v="12/31/2016"/>
    <s v=" $7,869,000,000 "/>
    <s v=" $2,900,000,000 "/>
    <s v=" $2,094,000,000 "/>
    <s v=" $-   "/>
    <x v="7"/>
    <s v="Energy"/>
    <x v="0"/>
  </r>
  <r>
    <s v="BHI"/>
    <s v="Year 1"/>
    <s v="12/31/2013"/>
    <s v=" $22,364,000,000 "/>
    <s v=" $18,553,000,000 "/>
    <s v=" $1,306,000,000 "/>
    <s v=" $556,000,000 "/>
    <x v="8"/>
    <s v="Energy"/>
    <x v="1"/>
  </r>
  <r>
    <s v="BHI"/>
    <s v="Year 2"/>
    <s v="12/31/2014"/>
    <s v=" $24,551,000,000 "/>
    <s v=" $19,746,000,000 "/>
    <s v=" $1,333,000,000 "/>
    <s v=" $613,000,000 "/>
    <x v="8"/>
    <s v="Energy"/>
    <x v="1"/>
  </r>
  <r>
    <s v="BHI"/>
    <s v="Year 3"/>
    <s v="12/31/2015"/>
    <s v=" $15,742,000,000 "/>
    <s v=" $14,415,000,000 "/>
    <s v=" $969,000,000 "/>
    <s v=" $466,000,000 "/>
    <x v="8"/>
    <s v="Energy"/>
    <x v="1"/>
  </r>
  <r>
    <s v="BHI"/>
    <s v="Year 4"/>
    <s v="12/31/2016"/>
    <s v=" $9,841,000,000 "/>
    <s v=" $9,973,000,000 "/>
    <s v=" $815,000,000 "/>
    <s v=" $384,000,000 "/>
    <x v="8"/>
    <s v="Energy"/>
    <x v="1"/>
  </r>
  <r>
    <s v="CHK"/>
    <s v="Year 1"/>
    <s v="12/31/2012"/>
    <s v=" $12,316,000,000 "/>
    <s v=" $7,081,000,000 "/>
    <s v=" $723,000,000 "/>
    <s v=" $-   "/>
    <x v="9"/>
    <s v="Energy"/>
    <x v="2"/>
  </r>
  <r>
    <s v="CHK"/>
    <s v="Year 2"/>
    <s v="12/31/2013"/>
    <s v=" $19,080,000,000 "/>
    <s v=" $12,930,000,000 "/>
    <s v=" $686,000,000 "/>
    <s v=" $-   "/>
    <x v="10"/>
    <s v="Energy"/>
    <x v="2"/>
  </r>
  <r>
    <s v="CHK"/>
    <s v="Year 3"/>
    <s v="12/31/2014"/>
    <s v=" $23,125,000,000 "/>
    <s v=" $16,049,000,000 "/>
    <s v=" $554,000,000 "/>
    <s v=" $-   "/>
    <x v="11"/>
    <s v="Energy"/>
    <x v="2"/>
  </r>
  <r>
    <s v="CHK"/>
    <s v="Year 4"/>
    <s v="12/31/2015"/>
    <s v=" $12,764,000,000 "/>
    <s v=" $10,295,000,000 "/>
    <s v=" $334,000,000 "/>
    <s v=" $-   "/>
    <x v="12"/>
    <s v="Energy"/>
    <x v="2"/>
  </r>
  <r>
    <s v="COG"/>
    <s v="Year 1"/>
    <s v="12/31/2012"/>
    <s v=" $1,204,546,000 "/>
    <s v=" $290,054,000 "/>
    <s v=" $170,113,000 "/>
    <s v=" $-   "/>
    <x v="13"/>
    <s v="Energy"/>
    <x v="0"/>
  </r>
  <r>
    <s v="COG"/>
    <s v="Year 2"/>
    <s v="12/31/2013"/>
    <s v=" $1,746,278,000 "/>
    <s v=" $400,281,000 "/>
    <s v=" $147,651,000 "/>
    <s v=" $-   "/>
    <x v="14"/>
    <s v="Energy"/>
    <x v="0"/>
  </r>
  <r>
    <s v="COG"/>
    <s v="Year 3"/>
    <s v="12/31/2014"/>
    <s v=" $2,173,011,000 "/>
    <s v=" $524,880,000 "/>
    <s v=" $129,602,000 "/>
    <s v=" $-   "/>
    <x v="15"/>
    <s v="Energy"/>
    <x v="0"/>
  </r>
  <r>
    <s v="COG"/>
    <s v="Year 4"/>
    <s v="12/31/2015"/>
    <s v=" $1,357,150,000 "/>
    <s v=" $580,994,000 "/>
    <s v=" $112,253,000 "/>
    <s v=" $-   "/>
    <x v="16"/>
    <s v="Energy"/>
    <x v="0"/>
  </r>
  <r>
    <s v="CVX"/>
    <s v="Year 1"/>
    <s v="12/31/2012"/>
    <s v=" $230,590,000,000 "/>
    <s v=" $163,336,000,000 "/>
    <s v=" $17,100,000,000 "/>
    <s v=" $-   "/>
    <x v="17"/>
    <s v="Energy"/>
    <x v="2"/>
  </r>
  <r>
    <s v="CVX"/>
    <s v="Year 2"/>
    <s v="12/31/2013"/>
    <s v=" $220,156,000,000 "/>
    <s v=" $159,323,000,000 "/>
    <s v=" $17,573,000,000 "/>
    <s v=" $-   "/>
    <x v="18"/>
    <s v="Energy"/>
    <x v="2"/>
  </r>
  <r>
    <s v="CVX"/>
    <s v="Year 3"/>
    <s v="12/31/2014"/>
    <s v=" $200,494,000,000 "/>
    <s v=" $144,956,000,000 "/>
    <s v=" $17,034,000,000 "/>
    <s v=" $-   "/>
    <x v="19"/>
    <s v="Energy"/>
    <x v="2"/>
  </r>
  <r>
    <s v="CVX"/>
    <s v="Year 4"/>
    <s v="12/31/2015"/>
    <s v=" $129,925,000,000 "/>
    <s v=" $92,785,000,000 "/>
    <s v=" $16,473,000,000 "/>
    <s v=" $-   "/>
    <x v="20"/>
    <s v="Energy"/>
    <x v="2"/>
  </r>
  <r>
    <s v="CXO"/>
    <s v="Year 1"/>
    <s v="12/31/2012"/>
    <s v=" $1,819,814,000 "/>
    <s v=" $343,743,000 "/>
    <s v=" $133,796,000 "/>
    <s v=" $-   "/>
    <x v="21"/>
    <s v="Energy"/>
    <x v="0"/>
  </r>
  <r>
    <s v="CXO"/>
    <s v="Year 2"/>
    <s v="12/31/2013"/>
    <s v=" $2,319,919,000 "/>
    <s v=" $455,436,000 "/>
    <s v=" $169,815,000 "/>
    <s v=" $-   "/>
    <x v="22"/>
    <s v="Energy"/>
    <x v="0"/>
  </r>
  <r>
    <s v="CXO"/>
    <s v="Year 3"/>
    <s v="12/31/2014"/>
    <s v=" $2,660,147,000 "/>
    <s v=" $538,374,000 "/>
    <s v=" $204,161,000 "/>
    <s v=" $-   "/>
    <x v="23"/>
    <s v="Energy"/>
    <x v="0"/>
  </r>
  <r>
    <s v="CXO"/>
    <s v="Year 4"/>
    <s v="12/31/2015"/>
    <s v=" $1,803,573,000 "/>
    <s v=" $541,359,000 "/>
    <s v=" $230,734,000 "/>
    <s v=" $-   "/>
    <x v="24"/>
    <s v="Energy"/>
    <x v="0"/>
  </r>
  <r>
    <s v="DVN"/>
    <s v="Year 1"/>
    <s v="12/31/2013"/>
    <s v=" $10,397,000,000 "/>
    <s v=" $2,268,000,000 "/>
    <s v=" $2,743,000,000 "/>
    <s v=" $-   "/>
    <x v="25"/>
    <s v="Energy"/>
    <x v="0"/>
  </r>
  <r>
    <s v="DVN"/>
    <s v="Year 2"/>
    <s v="12/31/2014"/>
    <s v=" $20,638,000,000 "/>
    <s v=" $2,332,000,000 "/>
    <s v=" $8,290,000,000 "/>
    <s v=" $-   "/>
    <x v="26"/>
    <s v="Energy"/>
    <x v="0"/>
  </r>
  <r>
    <s v="DVN"/>
    <s v="Year 3"/>
    <s v="12/31/2015"/>
    <s v=" $13,145,000,000 "/>
    <s v=" $2,104,000,000 "/>
    <s v=" $7,741,000,000 "/>
    <s v=" $-   "/>
    <x v="27"/>
    <s v="Energy"/>
    <x v="0"/>
  </r>
  <r>
    <s v="DVN"/>
    <s v="Year 4"/>
    <s v="12/31/2016"/>
    <s v=" $12,197,000,000 "/>
    <s v=" $1,582,000,000 "/>
    <s v=" $6,476,000,000 "/>
    <s v=" $-   "/>
    <x v="28"/>
    <s v="Energy"/>
    <x v="0"/>
  </r>
  <r>
    <s v="EOG"/>
    <s v="Year 1"/>
    <s v="12/31/2012"/>
    <s v=" $11,682,636,000 "/>
    <s v=" $1,699,428,000 "/>
    <s v=" $3,862,434,000 "/>
    <s v=" $-   "/>
    <x v="29"/>
    <s v="Energy"/>
    <x v="0"/>
  </r>
  <r>
    <s v="EOG"/>
    <s v="Year 2"/>
    <s v="12/31/2013"/>
    <s v=" $14,487,118,000 "/>
    <s v=" $2,066,893,000 "/>
    <s v=" $4,621,096,000 "/>
    <s v=" $-   "/>
    <x v="30"/>
    <s v="Energy"/>
    <x v="0"/>
  </r>
  <r>
    <s v="EOG"/>
    <s v="Year 3"/>
    <s v="12/31/2014"/>
    <s v=" $18,035,340,000 "/>
    <s v=" $2,534,389,000 "/>
    <s v=" $5,285,634,000 "/>
    <s v=" $-   "/>
    <x v="31"/>
    <s v="Energy"/>
    <x v="0"/>
  </r>
  <r>
    <s v="EOG"/>
    <s v="Year 4"/>
    <s v="12/31/2015"/>
    <s v=" $8,757,428,000 "/>
    <s v=" $2,177,757,000 "/>
    <s v=" $3,174,320,000 "/>
    <s v=" $-   "/>
    <x v="32"/>
    <s v="Energy"/>
    <x v="0"/>
  </r>
  <r>
    <s v="EQT"/>
    <s v="Year 1"/>
    <s v="12/31/2013"/>
    <s v=" $1,859,177,000 "/>
    <s v=" $354,561,000 "/>
    <s v=" $200,849,000 "/>
    <s v=" $-   "/>
    <x v="33"/>
    <s v="Energy"/>
    <x v="0"/>
  </r>
  <r>
    <s v="EQT"/>
    <s v="Year 2"/>
    <s v="12/31/2014"/>
    <s v=" $2,388,768,000 "/>
    <s v=" $443,974,000 "/>
    <s v=" $238,134,000 "/>
    <s v=" $-   "/>
    <x v="34"/>
    <s v="Energy"/>
    <x v="0"/>
  </r>
  <r>
    <s v="EQT"/>
    <s v="Year 3"/>
    <s v="12/31/2015"/>
    <s v=" $1,954,000,000 "/>
    <s v=" $523,043,000 "/>
    <s v=" $249,925,000 "/>
    <s v=" $-   "/>
    <x v="35"/>
    <s v="Energy"/>
    <x v="0"/>
  </r>
  <r>
    <s v="EQT"/>
    <s v="Year 4"/>
    <s v="12/31/2016"/>
    <s v=" $1,857,339,000 "/>
    <s v=" $613,909,000 "/>
    <s v=" $272,747,000 "/>
    <s v=" $-   "/>
    <x v="36"/>
    <s v="Energy"/>
    <x v="0"/>
  </r>
  <r>
    <s v="HAL"/>
    <s v="Year 1"/>
    <s v="12/31/2013"/>
    <s v=" $29,402,000,000 "/>
    <s v=" $24,931,000,000 "/>
    <s v=" $1,333,000,000 "/>
    <s v=" $-   "/>
    <x v="8"/>
    <s v="Energy"/>
    <x v="1"/>
  </r>
  <r>
    <s v="HAL"/>
    <s v="Year 2"/>
    <s v="12/31/2014"/>
    <s v=" $32,870,000,000 "/>
    <s v=" $27,334,000,000 "/>
    <s v=" $293,000,000 "/>
    <s v=" $-   "/>
    <x v="8"/>
    <s v="Energy"/>
    <x v="1"/>
  </r>
  <r>
    <s v="HAL"/>
    <s v="Year 3"/>
    <s v="12/31/2015"/>
    <s v=" $23,633,000,000 "/>
    <s v=" $21,113,000,000 "/>
    <s v=" $200,000,000 "/>
    <s v=" $-   "/>
    <x v="8"/>
    <s v="Energy"/>
    <x v="1"/>
  </r>
  <r>
    <s v="HAL"/>
    <s v="Year 4"/>
    <s v="12/31/2016"/>
    <s v=" $15,887,000,000 "/>
    <s v=" $15,023,000,000 "/>
    <s v=" $228,000,000 "/>
    <s v=" $-   "/>
    <x v="8"/>
    <s v="Energy"/>
    <x v="1"/>
  </r>
  <r>
    <s v="HES"/>
    <s v="Year 1"/>
    <s v="12/31/2012"/>
    <s v=" $12,245,000,000 "/>
    <s v=" $3,535,000,000 "/>
    <s v=" $1,126,000,000 "/>
    <s v=" $-   "/>
    <x v="37"/>
    <s v="Energy"/>
    <x v="2"/>
  </r>
  <r>
    <s v="HES"/>
    <s v="Year 2"/>
    <s v="12/31/2013"/>
    <s v=" $11,905,000,000 "/>
    <s v=" $3,969,000,000 "/>
    <s v=" $1,045,000,000 "/>
    <s v=" $-   "/>
    <x v="38"/>
    <s v="Energy"/>
    <x v="2"/>
  </r>
  <r>
    <s v="HES"/>
    <s v="Year 3"/>
    <s v="12/31/2014"/>
    <s v=" $10,737,000,000 "/>
    <s v=" $3,753,000,000 "/>
    <s v=" $863,000,000 "/>
    <s v=" $-   "/>
    <x v="39"/>
    <s v="Energy"/>
    <x v="2"/>
  </r>
  <r>
    <s v="HES"/>
    <s v="Year 4"/>
    <s v="12/31/2015"/>
    <s v=" $6,636,000,000 "/>
    <s v=" $3,323,000,000 "/>
    <s v=" $703,000,000 "/>
    <s v=" $-   "/>
    <x v="40"/>
    <s v="Energy"/>
    <x v="2"/>
  </r>
  <r>
    <s v="HP"/>
    <s v="Year 1"/>
    <s v="9/30/2013"/>
    <s v=" $3,387,614,000 "/>
    <s v=" $1,852,768,000 "/>
    <s v=" $126,250,000 "/>
    <s v=" $15,235,000 "/>
    <x v="41"/>
    <s v="Energy"/>
    <x v="3"/>
  </r>
  <r>
    <s v="HP"/>
    <s v="Year 2"/>
    <s v="9/30/2014"/>
    <s v=" $3,715,968,000 "/>
    <s v=" $2,006,715,000 "/>
    <s v=" $116,190,000 "/>
    <s v=" $15,905,000 "/>
    <x v="42"/>
    <s v="Energy"/>
    <x v="3"/>
  </r>
  <r>
    <s v="HP"/>
    <s v="Year 3"/>
    <s v="9/30/2015"/>
    <s v=" $3,161,702,000 "/>
    <s v=" $1,703,476,000 "/>
    <s v=" $122,878,000 "/>
    <s v=" $16,104,000 "/>
    <x v="43"/>
    <s v="Energy"/>
    <x v="3"/>
  </r>
  <r>
    <s v="HP"/>
    <s v="Year 4"/>
    <s v="9/30/2016"/>
    <s v=" $1,624,232,000 "/>
    <s v=" $898,805,000 "/>
    <s v=" $136,287,000 "/>
    <s v=" $10,269,000 "/>
    <x v="44"/>
    <s v="Energy"/>
    <x v="3"/>
  </r>
  <r>
    <s v="KMI"/>
    <s v="Year 1"/>
    <s v="12/31/2013"/>
    <s v=" $14,070,000,000 "/>
    <s v=" $7,365,000,000 "/>
    <s v=" $1,007,000,000 "/>
    <s v=" $-   "/>
    <x v="45"/>
    <s v="Energy"/>
    <x v="4"/>
  </r>
  <r>
    <s v="KMI"/>
    <s v="Year 2"/>
    <s v="12/31/2014"/>
    <s v=" $16,226,000,000 "/>
    <s v=" $8,435,000,000 "/>
    <s v=" $1,029,000,000 "/>
    <s v=" $-   "/>
    <x v="46"/>
    <s v="Energy"/>
    <x v="4"/>
  </r>
  <r>
    <s v="KMI"/>
    <s v="Year 3"/>
    <s v="12/31/2015"/>
    <s v=" $14,403,000,000 "/>
    <s v=" $6,452,000,000 "/>
    <s v=" $1,126,000,000 "/>
    <s v=" $-   "/>
    <x v="47"/>
    <s v="Energy"/>
    <x v="4"/>
  </r>
  <r>
    <s v="KMI"/>
    <s v="Year 4"/>
    <s v="12/31/2016"/>
    <s v=" $13,058,000,000 "/>
    <s v=" $5,801,000,000 "/>
    <s v=" $1,089,000,000 "/>
    <s v=" $-   "/>
    <x v="48"/>
    <s v="Energy"/>
    <x v="4"/>
  </r>
  <r>
    <s v="MPC"/>
    <s v="Year 1"/>
    <s v="12/31/2012"/>
    <s v=" $82,243,000,000 "/>
    <s v=" $68,948,000,000 "/>
    <s v=" $7,202,000,000 "/>
    <s v=" $-   "/>
    <x v="49"/>
    <s v="Energy"/>
    <x v="4"/>
  </r>
  <r>
    <s v="MPC"/>
    <s v="Year 2"/>
    <s v="12/31/2013"/>
    <s v=" $100,160,000,000 "/>
    <s v=" $87,758,000,000 "/>
    <s v=" $7,851,000,000 "/>
    <s v=" $-   "/>
    <x v="50"/>
    <s v="Energy"/>
    <x v="4"/>
  </r>
  <r>
    <s v="MPC"/>
    <s v="Year 3"/>
    <s v="12/31/2014"/>
    <s v=" $97,817,000,000 "/>
    <s v=" $84,275,000,000 "/>
    <s v=" $8,450,000,000 "/>
    <s v=" $-   "/>
    <x v="51"/>
    <s v="Energy"/>
    <x v="4"/>
  </r>
  <r>
    <s v="MPC"/>
    <s v="Year 4"/>
    <s v="12/31/2015"/>
    <s v=" $72,051,000,000 "/>
    <s v=" $55,891,000,000 "/>
    <s v=" $10,029,000,000 "/>
    <s v=" $-   "/>
    <x v="52"/>
    <s v="Energy"/>
    <x v="4"/>
  </r>
  <r>
    <s v="MRO"/>
    <s v="Year 1"/>
    <s v="12/31/2012"/>
    <s v=" $11,966,000,000 "/>
    <s v=" $2,079,000,000 "/>
    <s v=" $4,017,000,000 "/>
    <s v=" $-   "/>
    <x v="53"/>
    <s v="Energy"/>
    <x v="0"/>
  </r>
  <r>
    <s v="MRO"/>
    <s v="Year 2"/>
    <s v="12/31/2013"/>
    <s v=" $11,325,000,000 "/>
    <s v=" $2,156,000,000 "/>
    <s v=" $3,469,000,000 "/>
    <s v=" $-   "/>
    <x v="54"/>
    <s v="Energy"/>
    <x v="0"/>
  </r>
  <r>
    <s v="MRO"/>
    <s v="Year 3"/>
    <s v="12/31/2014"/>
    <s v=" $10,846,000,000 "/>
    <s v=" $2,246,000,000 "/>
    <s v=" $3,627,000,000 "/>
    <s v=" $-   "/>
    <x v="55"/>
    <s v="Energy"/>
    <x v="0"/>
  </r>
  <r>
    <s v="MRO"/>
    <s v="Year 4"/>
    <s v="12/31/2015"/>
    <s v=" $5,522,000,000 "/>
    <s v=" $1,694,000,000 "/>
    <s v=" $1,831,000,000 "/>
    <s v=" $-   "/>
    <x v="56"/>
    <s v="Energy"/>
    <x v="0"/>
  </r>
  <r>
    <s v="MUR"/>
    <s v="Year 1"/>
    <s v="12/31/2012"/>
    <s v=" $4,608,563,000 "/>
    <s v=" $1,079,136,000 "/>
    <s v=" $285,144,000 "/>
    <s v=" $-   "/>
    <x v="57"/>
    <s v="Energy"/>
    <x v="2"/>
  </r>
  <r>
    <s v="MUR"/>
    <s v="Year 2"/>
    <s v="12/31/2013"/>
    <s v=" $5,312,686,000 "/>
    <s v=" $1,252,812,000 "/>
    <s v=" $466,498,000 "/>
    <s v=" $-   "/>
    <x v="58"/>
    <s v="Energy"/>
    <x v="2"/>
  </r>
  <r>
    <s v="MUR"/>
    <s v="Year 3"/>
    <s v="12/31/2014"/>
    <s v=" $5,288,933,000 "/>
    <s v=" $1,089,888,000 "/>
    <s v=" $471,219,000 "/>
    <s v=" $-   "/>
    <x v="59"/>
    <s v="Energy"/>
    <x v="2"/>
  </r>
  <r>
    <s v="MUR"/>
    <s v="Year 4"/>
    <s v="12/31/2015"/>
    <s v=" $2,787,116,000 "/>
    <s v=" $832,306,000 "/>
    <s v=" $372,457,000 "/>
    <s v=" $-   "/>
    <x v="60"/>
    <s v="Energy"/>
    <x v="2"/>
  </r>
  <r>
    <s v="NBL"/>
    <s v="Year 1"/>
    <s v="12/31/2013"/>
    <s v=" $5,015,000,000 "/>
    <s v=" $844,000,000 "/>
    <s v=" $446,000,000 "/>
    <s v=" $-   "/>
    <x v="61"/>
    <s v="Energy"/>
    <x v="0"/>
  </r>
  <r>
    <s v="NBL"/>
    <s v="Year 2"/>
    <s v="12/31/2014"/>
    <s v=" $5,115,000,000 "/>
    <s v=" $945,000,000 "/>
    <s v=" $495,000,000 "/>
    <s v=" $-   "/>
    <x v="62"/>
    <s v="Energy"/>
    <x v="0"/>
  </r>
  <r>
    <s v="NBL"/>
    <s v="Year 3"/>
    <s v="12/31/2015"/>
    <s v=" $3,183,000,000 "/>
    <s v=" $979,000,000 "/>
    <s v=" $745,000,000 "/>
    <s v=" $-   "/>
    <x v="63"/>
    <s v="Energy"/>
    <x v="0"/>
  </r>
  <r>
    <s v="NBL"/>
    <s v="Year 4"/>
    <s v="12/31/2016"/>
    <s v=" $3,491,000,000 "/>
    <s v=" $1,083,000,000 "/>
    <s v=" $233,000,000 "/>
    <s v=" $-   "/>
    <x v="64"/>
    <s v="Energy"/>
    <x v="0"/>
  </r>
  <r>
    <s v="NFX"/>
    <s v="Year 1"/>
    <s v="12/31/2012"/>
    <s v=" $1,562,000,000 "/>
    <s v=" $413,000,000 "/>
    <s v=" $311,000,000 "/>
    <s v=" $-   "/>
    <x v="65"/>
    <s v="Energy"/>
    <x v="0"/>
  </r>
  <r>
    <s v="NFX"/>
    <s v="Year 2"/>
    <s v="12/31/2013"/>
    <s v=" $1,857,000,000 "/>
    <s v=" $411,000,000 "/>
    <s v=" $311,000,000 "/>
    <s v=" $-   "/>
    <x v="66"/>
    <s v="Energy"/>
    <x v="0"/>
  </r>
  <r>
    <s v="NFX"/>
    <s v="Year 3"/>
    <s v="12/31/2014"/>
    <s v=" $2,288,000,000 "/>
    <s v=" $485,000,000 "/>
    <s v=" $358,000,000 "/>
    <s v=" $-   "/>
    <x v="67"/>
    <s v="Energy"/>
    <x v="0"/>
  </r>
  <r>
    <s v="NFX"/>
    <s v="Year 4"/>
    <s v="12/31/2015"/>
    <s v=" $1,557,000,000 "/>
    <s v=" $497,000,000 "/>
    <s v=" $5,204,000,000 "/>
    <s v=" $-   "/>
    <x v="68"/>
    <s v="Energy"/>
    <x v="0"/>
  </r>
  <r>
    <s v="NOV"/>
    <s v="Year 1"/>
    <s v="12/31/2012"/>
    <s v=" $17,194,000,000 "/>
    <s v=" $12,151,000,000 "/>
    <s v=" $1,654,000,000 "/>
    <s v=" $-   "/>
    <x v="8"/>
    <s v="Energy"/>
    <x v="1"/>
  </r>
  <r>
    <s v="NOV"/>
    <s v="Year 2"/>
    <s v="12/31/2013"/>
    <s v=" $19,221,000,000 "/>
    <s v=" $14,117,000,000 "/>
    <s v=" $1,905,000,000 "/>
    <s v=" $-   "/>
    <x v="8"/>
    <s v="Energy"/>
    <x v="1"/>
  </r>
  <r>
    <s v="NOV"/>
    <s v="Year 3"/>
    <s v="12/31/2014"/>
    <s v=" $21,440,000,000 "/>
    <s v=" $15,631,000,000 "/>
    <s v=" $2,092,000,000 "/>
    <s v=" $-   "/>
    <x v="8"/>
    <s v="Energy"/>
    <x v="1"/>
  </r>
  <r>
    <s v="NOV"/>
    <s v="Year 4"/>
    <s v="12/31/2015"/>
    <s v=" $14,757,000,000 "/>
    <s v=" $11,694,000,000 "/>
    <s v=" $1,764,000,000 "/>
    <s v=" $-   "/>
    <x v="8"/>
    <s v="Energy"/>
    <x v="1"/>
  </r>
  <r>
    <s v="OKE"/>
    <s v="Year 1"/>
    <s v="12/31/2012"/>
    <s v=" $10,184,121,000 "/>
    <s v=" $8,540,319,000 "/>
    <s v=" $491,725,000 "/>
    <s v=" $-   "/>
    <x v="69"/>
    <s v="Energy"/>
    <x v="0"/>
  </r>
  <r>
    <s v="OKE"/>
    <s v="Year 2"/>
    <s v="12/31/2013"/>
    <s v=" $11,871,879,000 "/>
    <s v=" $10,222,213,000 "/>
    <s v=" $541,586,000 "/>
    <s v=" $-   "/>
    <x v="70"/>
    <s v="Energy"/>
    <x v="0"/>
  </r>
  <r>
    <s v="OKE"/>
    <s v="Year 3"/>
    <s v="12/31/2014"/>
    <s v=" $12,195,091,000 "/>
    <s v=" $10,088,548,000 "/>
    <s v=" $674,887,000 "/>
    <s v=" $-   "/>
    <x v="71"/>
    <s v="Energy"/>
    <x v="0"/>
  </r>
  <r>
    <s v="OKE"/>
    <s v="Year 4"/>
    <s v="12/31/2015"/>
    <s v=" $7,763,206,000 "/>
    <s v=" $5,641,052,000 "/>
    <s v=" $693,331,000 "/>
    <s v=" $-   "/>
    <x v="72"/>
    <s v="Energy"/>
    <x v="0"/>
  </r>
  <r>
    <s v="OXY"/>
    <s v="Year 1"/>
    <s v="12/31/2012"/>
    <s v=" $20,100,000,000 "/>
    <s v=" $6,530,000,000 "/>
    <s v=" $1,879,000,000 "/>
    <s v=" $-   "/>
    <x v="73"/>
    <s v="Energy"/>
    <x v="0"/>
  </r>
  <r>
    <s v="OXY"/>
    <s v="Year 2"/>
    <s v="12/31/2013"/>
    <s v=" $20,170,000,000 "/>
    <s v=" $6,497,000,000 "/>
    <s v=" $2,108,000,000 "/>
    <s v=" $-   "/>
    <x v="74"/>
    <s v="Energy"/>
    <x v="0"/>
  </r>
  <r>
    <s v="OXY"/>
    <s v="Year 3"/>
    <s v="12/31/2014"/>
    <s v=" $19,312,000,000 "/>
    <s v=" $6,803,000,000 "/>
    <s v=" $2,053,000,000 "/>
    <s v=" $-   "/>
    <x v="75"/>
    <s v="Energy"/>
    <x v="0"/>
  </r>
  <r>
    <s v="OXY"/>
    <s v="Year 4"/>
    <s v="12/31/2015"/>
    <s v=" $12,480,000,000 "/>
    <s v=" $5,804,000,000 "/>
    <s v=" $1,613,000,000 "/>
    <s v=" $-   "/>
    <x v="76"/>
    <s v="Energy"/>
    <x v="0"/>
  </r>
  <r>
    <s v="PSX"/>
    <s v="Year 1"/>
    <s v="12/31/2012"/>
    <s v=" $179,290,000,000 "/>
    <s v=" $158,446,000,000 "/>
    <s v=" $15,443,000,000 "/>
    <s v=" $-   "/>
    <x v="77"/>
    <s v="Energy"/>
    <x v="4"/>
  </r>
  <r>
    <s v="PSX"/>
    <s v="Year 2"/>
    <s v="12/31/2013"/>
    <s v=" $171,596,000,000 "/>
    <s v=" $152,451,000,000 "/>
    <s v=" $15,597,000,000 "/>
    <s v=" $-   "/>
    <x v="78"/>
    <s v="Energy"/>
    <x v="4"/>
  </r>
  <r>
    <s v="PSX"/>
    <s v="Year 3"/>
    <s v="12/31/2014"/>
    <s v=" $161,212,000,000 "/>
    <s v=" $140,183,000,000 "/>
    <s v=" $16,703,000,000 "/>
    <s v=" $-   "/>
    <x v="79"/>
    <s v="Energy"/>
    <x v="4"/>
  </r>
  <r>
    <s v="PSX"/>
    <s v="Year 4"/>
    <s v="12/31/2015"/>
    <s v=" $98,975,000,000 "/>
    <s v=" $77,693,000,000 "/>
    <s v=" $15,747,000,000 "/>
    <s v=" $-   "/>
    <x v="80"/>
    <s v="Energy"/>
    <x v="4"/>
  </r>
  <r>
    <s v="RRC"/>
    <s v="Year 1"/>
    <s v="12/31/2012"/>
    <s v=" $1,367,135,000 "/>
    <s v=" $328,784,000 "/>
    <s v=" $248,136,000 "/>
    <s v=" $-   "/>
    <x v="81"/>
    <s v="Energy"/>
    <x v="0"/>
  </r>
  <r>
    <s v="RRC"/>
    <s v="Year 2"/>
    <s v="12/31/2013"/>
    <s v=" $1,832,253,000 "/>
    <s v=" $516,119,000 "/>
    <s v=" $391,707,000 "/>
    <s v=" $-   "/>
    <x v="82"/>
    <s v="Energy"/>
    <x v="0"/>
  </r>
  <r>
    <s v="RRC"/>
    <s v="Year 3"/>
    <s v="12/31/2014"/>
    <s v=" $2,042,537,000 "/>
    <s v=" $605,752,000 "/>
    <s v=" $191,802,000 "/>
    <s v=" $-   "/>
    <x v="83"/>
    <s v="Energy"/>
    <x v="0"/>
  </r>
  <r>
    <s v="RRC"/>
    <s v="Year 4"/>
    <s v="12/31/2015"/>
    <s v=" $1,181,704,000 "/>
    <s v=" $648,968,000 "/>
    <s v=" $165,318,000 "/>
    <s v=" $-   "/>
    <x v="84"/>
    <s v="Energy"/>
    <x v="0"/>
  </r>
  <r>
    <s v="SE"/>
    <s v="Year 1"/>
    <s v="12/31/2012"/>
    <s v=" $5,075,000,000 "/>
    <s v=" $2,417,000,000 "/>
    <s v=" $337,000,000 "/>
    <s v=" $-   "/>
    <x v="85"/>
    <s v="Energy"/>
    <x v="4"/>
  </r>
  <r>
    <s v="SE"/>
    <s v="Year 2"/>
    <s v="12/31/2013"/>
    <s v=" $5,518,000,000 "/>
    <s v=" $2,707,000,000 "/>
    <s v=" $373,000,000 "/>
    <s v=" $-   "/>
    <x v="86"/>
    <s v="Energy"/>
    <x v="4"/>
  </r>
  <r>
    <s v="SE"/>
    <s v="Year 3"/>
    <s v="12/31/2014"/>
    <s v=" $5,903,000,000 "/>
    <s v=" $2,790,000,000 "/>
    <s v=" $393,000,000 "/>
    <s v=" $-   "/>
    <x v="87"/>
    <s v="Energy"/>
    <x v="4"/>
  </r>
  <r>
    <s v="SE"/>
    <s v="Year 4"/>
    <s v="12/31/2015"/>
    <s v=" $5,234,000,000 "/>
    <s v=" $2,335,000,000 "/>
    <s v=" $353,000,000 "/>
    <s v=" $-   "/>
    <x v="88"/>
    <s v="Energy"/>
    <x v="4"/>
  </r>
  <r>
    <s v="SWN"/>
    <s v="Year 1"/>
    <s v="12/31/2012"/>
    <s v=" $2,730,000,000 "/>
    <s v=" $245,000,000 "/>
    <s v=" $835,000,000 "/>
    <s v=" $-   "/>
    <x v="89"/>
    <s v="Energy"/>
    <x v="0"/>
  </r>
  <r>
    <s v="SWN"/>
    <s v="Year 2"/>
    <s v="12/31/2013"/>
    <s v=" $3,371,000,000 "/>
    <s v=" $328,000,000 "/>
    <s v=" $1,052,000,000 "/>
    <s v=" $-   "/>
    <x v="90"/>
    <s v="Energy"/>
    <x v="0"/>
  </r>
  <r>
    <s v="SWN"/>
    <s v="Year 3"/>
    <s v="12/31/2014"/>
    <s v=" $4,038,000,000 "/>
    <s v=" $427,000,000 "/>
    <s v=" $1,296,000,000 "/>
    <s v=" $-   "/>
    <x v="91"/>
    <s v="Energy"/>
    <x v="0"/>
  </r>
  <r>
    <s v="SWN"/>
    <s v="Year 4"/>
    <s v="12/31/2015"/>
    <s v=" $3,133,000,000 "/>
    <s v=" $689,000,000 "/>
    <s v=" $1,208,000,000 "/>
    <s v=" $-   "/>
    <x v="92"/>
    <s v="Energy"/>
    <x v="0"/>
  </r>
  <r>
    <s v="TSO"/>
    <s v="Year 1"/>
    <s v="12/31/2012"/>
    <s v=" $29,809,000,000 "/>
    <s v=" $26,045,000,000 "/>
    <s v=" $1,702,000,000 "/>
    <s v=" $-   "/>
    <x v="93"/>
    <s v="Energy"/>
    <x v="4"/>
  </r>
  <r>
    <s v="TSO"/>
    <s v="Year 2"/>
    <s v="12/31/2013"/>
    <s v=" $37,601,000,000 "/>
    <s v=" $34,085,000,000 "/>
    <s v=" $2,248,000,000 "/>
    <s v=" $-   "/>
    <x v="94"/>
    <s v="Energy"/>
    <x v="4"/>
  </r>
  <r>
    <s v="TSO"/>
    <s v="Year 3"/>
    <s v="12/31/2014"/>
    <s v=" $40,633,000,000 "/>
    <s v=" $35,673,000,000 "/>
    <s v=" $2,762,000,000 "/>
    <s v=" $-   "/>
    <x v="95"/>
    <s v="Energy"/>
    <x v="4"/>
  </r>
  <r>
    <s v="TSO"/>
    <s v="Year 4"/>
    <s v="12/31/2015"/>
    <s v=" $28,711,000,000 "/>
    <s v=" $22,466,000,000 "/>
    <s v=" $2,620,000,000 "/>
    <s v=" $-   "/>
    <x v="96"/>
    <s v="Energy"/>
    <x v="4"/>
  </r>
  <r>
    <s v="VLO"/>
    <s v="Year 1"/>
    <s v="12/31/2012"/>
    <s v=" $138,393,000,000 "/>
    <s v=" $126,485,000,000 "/>
    <s v=" $5,229,000,000 "/>
    <s v=" $-   "/>
    <x v="97"/>
    <s v="Energy"/>
    <x v="4"/>
  </r>
  <r>
    <s v="VLO"/>
    <s v="Year 2"/>
    <s v="12/31/2013"/>
    <s v=" $138,074,000,000 "/>
    <s v=" $127,316,000,000 "/>
    <s v=" $5,081,000,000 "/>
    <s v=" $-   "/>
    <x v="98"/>
    <s v="Energy"/>
    <x v="4"/>
  </r>
  <r>
    <s v="VLO"/>
    <s v="Year 3"/>
    <s v="12/31/2014"/>
    <s v=" $130,844,000,000 "/>
    <s v=" $118,141,000,000 "/>
    <s v=" $5,111,000,000 "/>
    <s v=" $-   "/>
    <x v="99"/>
    <s v="Energy"/>
    <x v="4"/>
  </r>
  <r>
    <s v="VLO"/>
    <s v="Year 4"/>
    <s v="12/31/2015"/>
    <s v=" $87,804,000,000 "/>
    <s v=" $74,651,000,000 "/>
    <s v=" $4,953,000,000 "/>
    <s v=" $-   "/>
    <x v="100"/>
    <s v="Energy"/>
    <x v="4"/>
  </r>
  <r>
    <s v="WMB"/>
    <s v="Year 1"/>
    <s v="12/31/2012"/>
    <s v=" $7,486,000,000 "/>
    <s v=" $4,523,000,000 "/>
    <s v=" $595,000,000 "/>
    <s v=" $-   "/>
    <x v="96"/>
    <s v="Energy"/>
    <x v="0"/>
  </r>
  <r>
    <s v="WMB"/>
    <s v="Year 2"/>
    <s v="12/31/2013"/>
    <s v=" $6,860,000,000 "/>
    <s v=" $4,124,000,000 "/>
    <s v=" $546,000,000 "/>
    <s v=" $-   "/>
    <x v="101"/>
    <s v="Energy"/>
    <x v="0"/>
  </r>
  <r>
    <s v="WMB"/>
    <s v="Year 3"/>
    <s v="12/31/2014"/>
    <s v=" $7,637,000,000 "/>
    <s v=" $4,508,000,000 "/>
    <s v=" $384,000,000 "/>
    <s v=" $-   "/>
    <x v="102"/>
    <s v="Energy"/>
    <x v="0"/>
  </r>
  <r>
    <s v="WMB"/>
    <s v="Year 4"/>
    <s v="12/31/2015"/>
    <s v=" $7,360,000,000 "/>
    <s v=" $3,434,000,000 "/>
    <s v=" $864,000,000 "/>
    <s v=" $-   "/>
    <x v="103"/>
    <s v="Energy"/>
    <x v="0"/>
  </r>
  <r>
    <s v="XEC"/>
    <s v="Year 1"/>
    <s v="12/31/2012"/>
    <s v=" $1,623,938,000 "/>
    <s v=" $337,903,000 "/>
    <s v=" $188,302,000 "/>
    <s v=" $-   "/>
    <x v="104"/>
    <s v="Energy"/>
    <x v="0"/>
  </r>
  <r>
    <s v="XEC"/>
    <s v="Year 2"/>
    <s v="12/31/2013"/>
    <s v=" $1,998,051,000 "/>
    <s v=" $406,198,000 "/>
    <s v=" $72,143,000 "/>
    <s v=" $-   "/>
    <x v="105"/>
    <s v="Energy"/>
    <x v="0"/>
  </r>
  <r>
    <s v="XEC"/>
    <s v="Year 3"/>
    <s v="12/31/2014"/>
    <s v=" $2,424,176,000 "/>
    <s v=" $572,831,000 "/>
    <s v=" $225,070,000 "/>
    <s v=" $-   "/>
    <x v="106"/>
    <s v="Energy"/>
    <x v="0"/>
  </r>
  <r>
    <s v="XEC"/>
    <s v="Year 4"/>
    <s v="12/31/2015"/>
    <s v=" $1,452,619,000 "/>
    <s v=" $519,874,000 "/>
    <s v=" $179,867,000 "/>
    <s v=" $-   "/>
    <x v="107"/>
    <s v="Energy"/>
    <x v="0"/>
  </r>
  <r>
    <s v="XOM"/>
    <s v="Year 1"/>
    <s v="12/31/2012"/>
    <s v=" $451,509,000,000 "/>
    <s v=" $302,056,000,000 "/>
    <s v=" $81,844,000,000 "/>
    <s v=" $-   "/>
    <x v="108"/>
    <s v="Energy"/>
    <x v="2"/>
  </r>
  <r>
    <s v="XOM"/>
    <s v="Year 2"/>
    <s v="12/31/2013"/>
    <s v=" $420,836,000,000 "/>
    <s v=" $284,681,000,000 "/>
    <s v=" $76,696,000,000 "/>
    <s v=" $-   "/>
    <x v="109"/>
    <s v="Energy"/>
    <x v="2"/>
  </r>
  <r>
    <s v="XOM"/>
    <s v="Year 3"/>
    <s v="12/31/2014"/>
    <s v=" $394,105,000,000 "/>
    <s v=" $266,831,000,000 "/>
    <s v=" $74,226,000,000 "/>
    <s v=" $-   "/>
    <x v="110"/>
    <s v="Energy"/>
    <x v="2"/>
  </r>
  <r>
    <s v="XOM"/>
    <s v="Year 4"/>
    <s v="12/31/2015"/>
    <s v=" $259,488,000,000 "/>
    <s v=" $165,590,000,000 "/>
    <s v=" $61,444,000,000 "/>
    <s v=" $-   "/>
    <x v="111"/>
    <s v="Energy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Tableau croisé dynamique25" cacheId="0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outline="1" outlineData="1" multipleFieldFilters="0" chartFormat="4">
  <location ref="H27:I33" firstHeaderRow="1" firstDataRow="1" firstDataCol="1"/>
  <pivotFields count="10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6">
        <item x="2"/>
        <item x="3"/>
        <item x="1"/>
        <item x="0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9"/>
  </rowFields>
  <rowItems count="6">
    <i>
      <x v="3"/>
    </i>
    <i>
      <x v="4"/>
    </i>
    <i>
      <x/>
    </i>
    <i>
      <x v="2"/>
    </i>
    <i>
      <x v="1"/>
    </i>
    <i t="grand">
      <x/>
    </i>
  </rowItems>
  <colItems count="1">
    <i/>
  </colItems>
  <dataFields count="1">
    <dataField name="Nombre de Ticker Symbol" fld="0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2" xr16:uid="{00000000-0016-0000-0000-000000000000}" autoFormatId="16" applyNumberFormats="0" applyBorderFormats="0" applyFontFormats="0" applyPatternFormats="0" applyAlignmentFormats="0" applyWidthHeightFormats="0">
  <queryTableRefresh nextId="12">
    <queryTableFields count="10">
      <queryTableField id="2" name="Ticker Symbol" tableColumnId="2"/>
      <queryTableField id="3" name="Years" tableColumnId="3"/>
      <queryTableField id="4" name="Period Ending" tableColumnId="4"/>
      <queryTableField id="5" name=" Total Revenue " tableColumnId="5"/>
      <queryTableField id="6" name=" Cost of Goods Sold " tableColumnId="6"/>
      <queryTableField id="7" name=" Sales, General and Admin. " tableColumnId="7"/>
      <queryTableField id="8" name=" Research and Development " tableColumnId="8"/>
      <queryTableField id="9" name=" Other Operating Items " tableColumnId="9"/>
      <queryTableField id="10" name="GICS Sector" tableColumnId="10"/>
      <queryTableField id="11" name="GICS Sub Industry" tableColumnId="11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0000000}" name="projectdata_nyse__1" displayName="projectdata_nyse__1" ref="A1:J1711" tableType="queryTable" totalsRowShown="0">
  <autoFilter ref="A1:J1711" xr:uid="{00000000-0009-0000-0100-00000A000000}"/>
  <tableColumns count="10">
    <tableColumn id="2" xr3:uid="{00000000-0010-0000-0000-000002000000}" uniqueName="2" name="Ticker Symbol" queryTableFieldId="2" dataDxfId="48"/>
    <tableColumn id="3" xr3:uid="{00000000-0010-0000-0000-000003000000}" uniqueName="3" name="Years" queryTableFieldId="3" dataDxfId="47"/>
    <tableColumn id="4" xr3:uid="{00000000-0010-0000-0000-000004000000}" uniqueName="4" name="Period Ending" queryTableFieldId="4" dataDxfId="46"/>
    <tableColumn id="5" xr3:uid="{00000000-0010-0000-0000-000005000000}" uniqueName="5" name=" Total Revenue " queryTableFieldId="5" dataDxfId="45"/>
    <tableColumn id="6" xr3:uid="{00000000-0010-0000-0000-000006000000}" uniqueName="6" name=" Cost of Goods Sold " queryTableFieldId="6" dataDxfId="44"/>
    <tableColumn id="7" xr3:uid="{00000000-0010-0000-0000-000007000000}" uniqueName="7" name=" Sales, General and Admin. " queryTableFieldId="7" dataDxfId="43"/>
    <tableColumn id="8" xr3:uid="{00000000-0010-0000-0000-000008000000}" uniqueName="8" name=" Research and Development " queryTableFieldId="8" dataDxfId="42"/>
    <tableColumn id="9" xr3:uid="{00000000-0010-0000-0000-000009000000}" uniqueName="9" name=" Other Operating Items " queryTableFieldId="9" dataDxfId="41"/>
    <tableColumn id="10" xr3:uid="{00000000-0010-0000-0000-00000A000000}" uniqueName="10" name="GICS Sector" queryTableFieldId="10" dataDxfId="40"/>
    <tableColumn id="11" xr3:uid="{00000000-0010-0000-0000-00000B000000}" uniqueName="11" name="GICS Sub Industry" queryTableFieldId="11" dataDxfId="39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au3" displayName="Tableau3" ref="A1:F125" totalsRowShown="0" headerRowDxfId="38" dataDxfId="37" tableBorderDxfId="36">
  <autoFilter ref="A1:F125" xr:uid="{00000000-0009-0000-0100-000003000000}"/>
  <sortState xmlns:xlrd2="http://schemas.microsoft.com/office/spreadsheetml/2017/richdata2" ref="A2:F125">
    <sortCondition ref="B1:B125"/>
  </sortState>
  <tableColumns count="6">
    <tableColumn id="1" xr3:uid="{00000000-0010-0000-0100-000001000000}" name="Ticker Symbol" dataDxfId="35"/>
    <tableColumn id="2" xr3:uid="{00000000-0010-0000-0100-000002000000}" name="Years" dataDxfId="34"/>
    <tableColumn id="3" xr3:uid="{00000000-0010-0000-0100-000003000000}" name="Period Ending" dataDxfId="33"/>
    <tableColumn id="4" xr3:uid="{00000000-0010-0000-0100-000004000000}" name=" Total Revenue " dataDxfId="32" dataCellStyle="Monétaire"/>
    <tableColumn id="9" xr3:uid="{00000000-0010-0000-0100-000009000000}" name="GICS Sector" dataDxfId="31"/>
    <tableColumn id="10" xr3:uid="{00000000-0010-0000-0100-00000A000000}" name="GICS Sub Industry" dataDxfId="30"/>
  </tableColumns>
  <tableStyleInfo name="TableStyleLight1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au4" displayName="Tableau4" ref="A3:D8" headerRowCount="0" totalsRowShown="0">
  <tableColumns count="4">
    <tableColumn id="1" xr3:uid="{00000000-0010-0000-0200-000001000000}" name="Colonne1"/>
    <tableColumn id="2" xr3:uid="{00000000-0010-0000-0200-000002000000}" name="Colonne2" dataDxfId="29"/>
    <tableColumn id="3" xr3:uid="{00000000-0010-0000-0200-000003000000}" name="Colonne3"/>
    <tableColumn id="4" xr3:uid="{00000000-0010-0000-0200-000004000000}" name="Colonne4" dataDxfId="28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leau7" displayName="Tableau7" ref="A31:C35" headerRowCount="0" totalsRowShown="0" tableBorderDxfId="27">
  <tableColumns count="3">
    <tableColumn id="1" xr3:uid="{00000000-0010-0000-0300-000001000000}" name="Colonne1" headerRowDxfId="26" dataDxfId="25"/>
    <tableColumn id="2" xr3:uid="{00000000-0010-0000-0300-000002000000}" name="Colonne2" dataDxfId="24"/>
    <tableColumn id="3" xr3:uid="{00000000-0010-0000-0300-000003000000}" name="Colonne3" dataDxfId="23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4000000}" name="Tableau9" displayName="Tableau9" ref="I6:J14" headerRowCount="0" totalsRowShown="0" headerRowDxfId="5" tableBorderDxfId="4">
  <tableColumns count="2">
    <tableColumn id="1" xr3:uid="{00000000-0010-0000-0400-000001000000}" name="Prediction " headerRowDxfId="3" dataDxfId="2"/>
    <tableColumn id="2" xr3:uid="{00000000-0010-0000-0400-000002000000}" name="Colonne1" headerRowDxfId="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L1713"/>
  <sheetViews>
    <sheetView topLeftCell="A126" zoomScale="98" zoomScaleNormal="98" workbookViewId="0">
      <selection activeCell="D136" sqref="D136"/>
    </sheetView>
  </sheetViews>
  <sheetFormatPr baseColWidth="10" defaultRowHeight="14.5" x14ac:dyDescent="0.35"/>
  <cols>
    <col min="1" max="1" width="14.6328125" bestFit="1" customWidth="1"/>
    <col min="2" max="2" width="7.6328125" bestFit="1" customWidth="1"/>
    <col min="3" max="3" width="14.6328125" bestFit="1" customWidth="1"/>
    <col min="4" max="4" width="21.90625" style="5" customWidth="1"/>
    <col min="5" max="5" width="19.81640625" bestFit="1" customWidth="1"/>
    <col min="6" max="6" width="26" bestFit="1" customWidth="1"/>
    <col min="7" max="7" width="27.08984375" bestFit="1" customWidth="1"/>
    <col min="8" max="8" width="23" bestFit="1" customWidth="1"/>
    <col min="9" max="9" width="25.26953125" bestFit="1" customWidth="1"/>
    <col min="10" max="10" width="41.6328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35">
      <c r="A3" t="s">
        <v>10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16</v>
      </c>
      <c r="H3" t="s">
        <v>25</v>
      </c>
      <c r="I3" t="s">
        <v>18</v>
      </c>
      <c r="J3" t="s">
        <v>19</v>
      </c>
    </row>
    <row r="4" spans="1:10" x14ac:dyDescent="0.35">
      <c r="A4" t="s">
        <v>10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16</v>
      </c>
      <c r="H4" t="s">
        <v>31</v>
      </c>
      <c r="I4" t="s">
        <v>18</v>
      </c>
      <c r="J4" t="s">
        <v>19</v>
      </c>
    </row>
    <row r="5" spans="1:10" x14ac:dyDescent="0.35">
      <c r="A5" t="s">
        <v>10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16</v>
      </c>
      <c r="H5" t="s">
        <v>37</v>
      </c>
      <c r="I5" t="s">
        <v>18</v>
      </c>
      <c r="J5" t="s">
        <v>19</v>
      </c>
    </row>
    <row r="6" spans="1:10" x14ac:dyDescent="0.35">
      <c r="A6" t="s">
        <v>38</v>
      </c>
      <c r="B6" t="s">
        <v>11</v>
      </c>
      <c r="C6" t="s">
        <v>39</v>
      </c>
      <c r="D6" t="s">
        <v>40</v>
      </c>
      <c r="E6" t="s">
        <v>41</v>
      </c>
      <c r="F6" t="s">
        <v>42</v>
      </c>
      <c r="G6" t="s">
        <v>16</v>
      </c>
      <c r="H6" t="s">
        <v>16</v>
      </c>
      <c r="I6" t="s">
        <v>43</v>
      </c>
      <c r="J6" t="s">
        <v>44</v>
      </c>
    </row>
    <row r="7" spans="1:10" x14ac:dyDescent="0.35">
      <c r="A7" t="s">
        <v>38</v>
      </c>
      <c r="B7" t="s">
        <v>20</v>
      </c>
      <c r="C7" t="s">
        <v>45</v>
      </c>
      <c r="D7" t="s">
        <v>46</v>
      </c>
      <c r="E7" t="s">
        <v>47</v>
      </c>
      <c r="F7" t="s">
        <v>48</v>
      </c>
      <c r="G7" t="s">
        <v>16</v>
      </c>
      <c r="H7" t="s">
        <v>16</v>
      </c>
      <c r="I7" t="s">
        <v>43</v>
      </c>
      <c r="J7" t="s">
        <v>44</v>
      </c>
    </row>
    <row r="8" spans="1:10" x14ac:dyDescent="0.35">
      <c r="A8" t="s">
        <v>38</v>
      </c>
      <c r="B8" t="s">
        <v>26</v>
      </c>
      <c r="C8" t="s">
        <v>49</v>
      </c>
      <c r="D8" t="s">
        <v>50</v>
      </c>
      <c r="E8" t="s">
        <v>51</v>
      </c>
      <c r="F8" t="s">
        <v>52</v>
      </c>
      <c r="G8" t="s">
        <v>16</v>
      </c>
      <c r="H8" t="s">
        <v>16</v>
      </c>
      <c r="I8" t="s">
        <v>43</v>
      </c>
      <c r="J8" t="s">
        <v>44</v>
      </c>
    </row>
    <row r="9" spans="1:10" x14ac:dyDescent="0.35">
      <c r="A9" t="s">
        <v>38</v>
      </c>
      <c r="B9" t="s">
        <v>32</v>
      </c>
      <c r="C9" t="s">
        <v>53</v>
      </c>
      <c r="D9" t="s">
        <v>54</v>
      </c>
      <c r="E9" t="s">
        <v>55</v>
      </c>
      <c r="F9" t="s">
        <v>56</v>
      </c>
      <c r="G9" t="s">
        <v>16</v>
      </c>
      <c r="H9" t="s">
        <v>16</v>
      </c>
      <c r="I9" t="s">
        <v>43</v>
      </c>
      <c r="J9" t="s">
        <v>44</v>
      </c>
    </row>
    <row r="10" spans="1:10" x14ac:dyDescent="0.35">
      <c r="A10" t="s">
        <v>57</v>
      </c>
      <c r="B10" t="s">
        <v>11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16</v>
      </c>
      <c r="I10" t="s">
        <v>63</v>
      </c>
      <c r="J10" t="s">
        <v>64</v>
      </c>
    </row>
    <row r="11" spans="1:10" x14ac:dyDescent="0.35">
      <c r="A11" t="s">
        <v>57</v>
      </c>
      <c r="B11" t="s">
        <v>20</v>
      </c>
      <c r="C11" t="s">
        <v>65</v>
      </c>
      <c r="D11" t="s">
        <v>66</v>
      </c>
      <c r="E11" t="s">
        <v>67</v>
      </c>
      <c r="F11" t="s">
        <v>68</v>
      </c>
      <c r="G11" t="s">
        <v>69</v>
      </c>
      <c r="H11" t="s">
        <v>16</v>
      </c>
      <c r="I11" t="s">
        <v>63</v>
      </c>
      <c r="J11" t="s">
        <v>64</v>
      </c>
    </row>
    <row r="12" spans="1:10" x14ac:dyDescent="0.35">
      <c r="A12" t="s">
        <v>57</v>
      </c>
      <c r="B12" t="s">
        <v>26</v>
      </c>
      <c r="C12" t="s">
        <v>70</v>
      </c>
      <c r="D12" t="s">
        <v>71</v>
      </c>
      <c r="E12" t="s">
        <v>72</v>
      </c>
      <c r="F12" t="s">
        <v>73</v>
      </c>
      <c r="G12" t="s">
        <v>74</v>
      </c>
      <c r="H12" t="s">
        <v>16</v>
      </c>
      <c r="I12" t="s">
        <v>63</v>
      </c>
      <c r="J12" t="s">
        <v>64</v>
      </c>
    </row>
    <row r="13" spans="1:10" x14ac:dyDescent="0.35">
      <c r="A13" t="s">
        <v>57</v>
      </c>
      <c r="B13" t="s">
        <v>32</v>
      </c>
      <c r="C13" t="s">
        <v>75</v>
      </c>
      <c r="D13" t="s">
        <v>76</v>
      </c>
      <c r="E13" t="s">
        <v>77</v>
      </c>
      <c r="F13" t="s">
        <v>78</v>
      </c>
      <c r="G13" t="s">
        <v>79</v>
      </c>
      <c r="H13" t="s">
        <v>16</v>
      </c>
      <c r="I13" t="s">
        <v>63</v>
      </c>
      <c r="J13" t="s">
        <v>64</v>
      </c>
    </row>
    <row r="14" spans="1:10" x14ac:dyDescent="0.35">
      <c r="A14" t="s">
        <v>80</v>
      </c>
      <c r="B14" t="s">
        <v>11</v>
      </c>
      <c r="C14" t="s">
        <v>12</v>
      </c>
      <c r="D14" t="s">
        <v>81</v>
      </c>
      <c r="E14" t="s">
        <v>82</v>
      </c>
      <c r="F14" t="s">
        <v>83</v>
      </c>
      <c r="G14" t="s">
        <v>84</v>
      </c>
      <c r="H14" t="s">
        <v>16</v>
      </c>
      <c r="I14" t="s">
        <v>85</v>
      </c>
      <c r="J14" t="s">
        <v>86</v>
      </c>
    </row>
    <row r="15" spans="1:10" x14ac:dyDescent="0.35">
      <c r="A15" t="s">
        <v>80</v>
      </c>
      <c r="B15" t="s">
        <v>20</v>
      </c>
      <c r="C15" t="s">
        <v>21</v>
      </c>
      <c r="D15" t="s">
        <v>87</v>
      </c>
      <c r="E15" t="s">
        <v>88</v>
      </c>
      <c r="F15" t="s">
        <v>89</v>
      </c>
      <c r="G15" t="s">
        <v>90</v>
      </c>
      <c r="H15" t="s">
        <v>16</v>
      </c>
      <c r="I15" t="s">
        <v>85</v>
      </c>
      <c r="J15" t="s">
        <v>86</v>
      </c>
    </row>
    <row r="16" spans="1:10" x14ac:dyDescent="0.35">
      <c r="A16" t="s">
        <v>80</v>
      </c>
      <c r="B16" t="s">
        <v>26</v>
      </c>
      <c r="C16" t="s">
        <v>27</v>
      </c>
      <c r="D16" t="s">
        <v>91</v>
      </c>
      <c r="E16" t="s">
        <v>92</v>
      </c>
      <c r="F16" t="s">
        <v>93</v>
      </c>
      <c r="G16" t="s">
        <v>94</v>
      </c>
      <c r="H16" t="s">
        <v>16</v>
      </c>
      <c r="I16" t="s">
        <v>85</v>
      </c>
      <c r="J16" t="s">
        <v>86</v>
      </c>
    </row>
    <row r="17" spans="1:10" x14ac:dyDescent="0.35">
      <c r="A17" t="s">
        <v>80</v>
      </c>
      <c r="B17" t="s">
        <v>32</v>
      </c>
      <c r="C17" t="s">
        <v>33</v>
      </c>
      <c r="D17" t="s">
        <v>95</v>
      </c>
      <c r="E17" t="s">
        <v>96</v>
      </c>
      <c r="F17" t="s">
        <v>97</v>
      </c>
      <c r="G17" t="s">
        <v>98</v>
      </c>
      <c r="H17" t="s">
        <v>16</v>
      </c>
      <c r="I17" t="s">
        <v>85</v>
      </c>
      <c r="J17" t="s">
        <v>86</v>
      </c>
    </row>
    <row r="18" spans="1:10" x14ac:dyDescent="0.35">
      <c r="A18" t="s">
        <v>99</v>
      </c>
      <c r="B18" t="s">
        <v>11</v>
      </c>
      <c r="C18" t="s">
        <v>100</v>
      </c>
      <c r="D18" t="s">
        <v>101</v>
      </c>
      <c r="E18" t="s">
        <v>102</v>
      </c>
      <c r="F18" t="s">
        <v>103</v>
      </c>
      <c r="G18" t="s">
        <v>16</v>
      </c>
      <c r="H18" t="s">
        <v>104</v>
      </c>
      <c r="I18" t="s">
        <v>85</v>
      </c>
      <c r="J18" t="s">
        <v>105</v>
      </c>
    </row>
    <row r="19" spans="1:10" x14ac:dyDescent="0.35">
      <c r="A19" t="s">
        <v>99</v>
      </c>
      <c r="B19" t="s">
        <v>20</v>
      </c>
      <c r="C19" t="s">
        <v>106</v>
      </c>
      <c r="D19" t="s">
        <v>107</v>
      </c>
      <c r="E19" t="s">
        <v>108</v>
      </c>
      <c r="F19" t="s">
        <v>109</v>
      </c>
      <c r="G19" t="s">
        <v>16</v>
      </c>
      <c r="H19" t="s">
        <v>110</v>
      </c>
      <c r="I19" t="s">
        <v>85</v>
      </c>
      <c r="J19" t="s">
        <v>105</v>
      </c>
    </row>
    <row r="20" spans="1:10" x14ac:dyDescent="0.35">
      <c r="A20" t="s">
        <v>99</v>
      </c>
      <c r="B20" t="s">
        <v>26</v>
      </c>
      <c r="C20" t="s">
        <v>111</v>
      </c>
      <c r="D20" t="s">
        <v>112</v>
      </c>
      <c r="E20" t="s">
        <v>113</v>
      </c>
      <c r="F20" t="s">
        <v>114</v>
      </c>
      <c r="G20" t="s">
        <v>16</v>
      </c>
      <c r="H20" t="s">
        <v>115</v>
      </c>
      <c r="I20" t="s">
        <v>85</v>
      </c>
      <c r="J20" t="s">
        <v>105</v>
      </c>
    </row>
    <row r="21" spans="1:10" x14ac:dyDescent="0.35">
      <c r="A21" t="s">
        <v>99</v>
      </c>
      <c r="B21" t="s">
        <v>32</v>
      </c>
      <c r="C21" t="s">
        <v>116</v>
      </c>
      <c r="D21" t="s">
        <v>117</v>
      </c>
      <c r="E21" t="s">
        <v>118</v>
      </c>
      <c r="F21" t="s">
        <v>119</v>
      </c>
      <c r="G21" t="s">
        <v>16</v>
      </c>
      <c r="H21" t="s">
        <v>120</v>
      </c>
      <c r="I21" t="s">
        <v>85</v>
      </c>
      <c r="J21" t="s">
        <v>105</v>
      </c>
    </row>
    <row r="22" spans="1:10" x14ac:dyDescent="0.35">
      <c r="A22" t="s">
        <v>121</v>
      </c>
      <c r="B22" t="s">
        <v>11</v>
      </c>
      <c r="C22" t="s">
        <v>12</v>
      </c>
      <c r="D22" t="s">
        <v>122</v>
      </c>
      <c r="E22" t="s">
        <v>123</v>
      </c>
      <c r="F22" t="s">
        <v>124</v>
      </c>
      <c r="G22" t="s">
        <v>125</v>
      </c>
      <c r="H22" t="s">
        <v>126</v>
      </c>
      <c r="I22" t="s">
        <v>85</v>
      </c>
      <c r="J22" t="s">
        <v>127</v>
      </c>
    </row>
    <row r="23" spans="1:10" x14ac:dyDescent="0.35">
      <c r="A23" t="s">
        <v>121</v>
      </c>
      <c r="B23" t="s">
        <v>20</v>
      </c>
      <c r="C23" t="s">
        <v>21</v>
      </c>
      <c r="D23" t="s">
        <v>128</v>
      </c>
      <c r="E23" t="s">
        <v>129</v>
      </c>
      <c r="F23" t="s">
        <v>130</v>
      </c>
      <c r="G23" t="s">
        <v>131</v>
      </c>
      <c r="H23" t="s">
        <v>132</v>
      </c>
      <c r="I23" t="s">
        <v>85</v>
      </c>
      <c r="J23" t="s">
        <v>127</v>
      </c>
    </row>
    <row r="24" spans="1:10" x14ac:dyDescent="0.35">
      <c r="A24" t="s">
        <v>121</v>
      </c>
      <c r="B24" t="s">
        <v>26</v>
      </c>
      <c r="C24" t="s">
        <v>27</v>
      </c>
      <c r="D24" t="s">
        <v>133</v>
      </c>
      <c r="E24" t="s">
        <v>134</v>
      </c>
      <c r="F24" t="s">
        <v>135</v>
      </c>
      <c r="G24" t="s">
        <v>136</v>
      </c>
      <c r="H24" t="s">
        <v>137</v>
      </c>
      <c r="I24" t="s">
        <v>85</v>
      </c>
      <c r="J24" t="s">
        <v>127</v>
      </c>
    </row>
    <row r="25" spans="1:10" x14ac:dyDescent="0.35">
      <c r="A25" t="s">
        <v>121</v>
      </c>
      <c r="B25" t="s">
        <v>32</v>
      </c>
      <c r="C25" t="s">
        <v>33</v>
      </c>
      <c r="D25" t="s">
        <v>138</v>
      </c>
      <c r="E25" t="s">
        <v>139</v>
      </c>
      <c r="F25" t="s">
        <v>140</v>
      </c>
      <c r="G25" t="s">
        <v>141</v>
      </c>
      <c r="H25" t="s">
        <v>142</v>
      </c>
      <c r="I25" t="s">
        <v>85</v>
      </c>
      <c r="J25" t="s">
        <v>127</v>
      </c>
    </row>
    <row r="26" spans="1:10" x14ac:dyDescent="0.35">
      <c r="A26" t="s">
        <v>143</v>
      </c>
      <c r="B26" t="s">
        <v>11</v>
      </c>
      <c r="C26" t="s">
        <v>144</v>
      </c>
      <c r="D26" t="s">
        <v>145</v>
      </c>
      <c r="E26" t="s">
        <v>146</v>
      </c>
      <c r="F26" t="s">
        <v>147</v>
      </c>
      <c r="G26" t="s">
        <v>148</v>
      </c>
      <c r="H26" t="s">
        <v>149</v>
      </c>
      <c r="I26" t="s">
        <v>63</v>
      </c>
      <c r="J26" t="s">
        <v>150</v>
      </c>
    </row>
    <row r="27" spans="1:10" x14ac:dyDescent="0.35">
      <c r="A27" t="s">
        <v>143</v>
      </c>
      <c r="B27" t="s">
        <v>20</v>
      </c>
      <c r="C27" t="s">
        <v>151</v>
      </c>
      <c r="D27" t="s">
        <v>152</v>
      </c>
      <c r="E27" t="s">
        <v>153</v>
      </c>
      <c r="F27" t="s">
        <v>154</v>
      </c>
      <c r="G27" t="s">
        <v>155</v>
      </c>
      <c r="H27" t="s">
        <v>156</v>
      </c>
      <c r="I27" t="s">
        <v>63</v>
      </c>
      <c r="J27" t="s">
        <v>150</v>
      </c>
    </row>
    <row r="28" spans="1:10" x14ac:dyDescent="0.35">
      <c r="A28" t="s">
        <v>143</v>
      </c>
      <c r="B28" t="s">
        <v>26</v>
      </c>
      <c r="C28" t="s">
        <v>157</v>
      </c>
      <c r="D28" t="s">
        <v>158</v>
      </c>
      <c r="E28" t="s">
        <v>159</v>
      </c>
      <c r="F28" t="s">
        <v>160</v>
      </c>
      <c r="G28" t="s">
        <v>161</v>
      </c>
      <c r="H28" t="s">
        <v>162</v>
      </c>
      <c r="I28" t="s">
        <v>63</v>
      </c>
      <c r="J28" t="s">
        <v>150</v>
      </c>
    </row>
    <row r="29" spans="1:10" x14ac:dyDescent="0.35">
      <c r="A29" t="s">
        <v>143</v>
      </c>
      <c r="B29" t="s">
        <v>32</v>
      </c>
      <c r="C29" t="s">
        <v>163</v>
      </c>
      <c r="D29" t="s">
        <v>164</v>
      </c>
      <c r="E29" t="s">
        <v>165</v>
      </c>
      <c r="F29" t="s">
        <v>166</v>
      </c>
      <c r="G29" t="s">
        <v>167</v>
      </c>
      <c r="H29" t="s">
        <v>168</v>
      </c>
      <c r="I29" t="s">
        <v>63</v>
      </c>
      <c r="J29" t="s">
        <v>150</v>
      </c>
    </row>
    <row r="30" spans="1:10" x14ac:dyDescent="0.35">
      <c r="A30" t="s">
        <v>169</v>
      </c>
      <c r="B30" t="s">
        <v>11</v>
      </c>
      <c r="C30" t="s">
        <v>170</v>
      </c>
      <c r="D30" t="s">
        <v>171</v>
      </c>
      <c r="E30" t="s">
        <v>172</v>
      </c>
      <c r="F30" t="s">
        <v>173</v>
      </c>
      <c r="G30" t="s">
        <v>174</v>
      </c>
      <c r="H30" t="s">
        <v>175</v>
      </c>
      <c r="I30" t="s">
        <v>63</v>
      </c>
      <c r="J30" t="s">
        <v>176</v>
      </c>
    </row>
    <row r="31" spans="1:10" x14ac:dyDescent="0.35">
      <c r="A31" t="s">
        <v>169</v>
      </c>
      <c r="B31" t="s">
        <v>20</v>
      </c>
      <c r="C31" t="s">
        <v>177</v>
      </c>
      <c r="D31" t="s">
        <v>178</v>
      </c>
      <c r="E31" t="s">
        <v>179</v>
      </c>
      <c r="F31" t="s">
        <v>180</v>
      </c>
      <c r="G31" t="s">
        <v>181</v>
      </c>
      <c r="H31" t="s">
        <v>182</v>
      </c>
      <c r="I31" t="s">
        <v>63</v>
      </c>
      <c r="J31" t="s">
        <v>176</v>
      </c>
    </row>
    <row r="32" spans="1:10" x14ac:dyDescent="0.35">
      <c r="A32" t="s">
        <v>169</v>
      </c>
      <c r="B32" t="s">
        <v>26</v>
      </c>
      <c r="C32" t="s">
        <v>183</v>
      </c>
      <c r="D32" t="s">
        <v>184</v>
      </c>
      <c r="E32" t="s">
        <v>185</v>
      </c>
      <c r="F32" t="s">
        <v>186</v>
      </c>
      <c r="G32" t="s">
        <v>187</v>
      </c>
      <c r="H32" t="s">
        <v>188</v>
      </c>
      <c r="I32" t="s">
        <v>63</v>
      </c>
      <c r="J32" t="s">
        <v>176</v>
      </c>
    </row>
    <row r="33" spans="1:10" x14ac:dyDescent="0.35">
      <c r="A33" t="s">
        <v>169</v>
      </c>
      <c r="B33" t="s">
        <v>32</v>
      </c>
      <c r="C33" t="s">
        <v>189</v>
      </c>
      <c r="D33" t="s">
        <v>190</v>
      </c>
      <c r="E33" t="s">
        <v>191</v>
      </c>
      <c r="F33" t="s">
        <v>192</v>
      </c>
      <c r="G33" t="s">
        <v>193</v>
      </c>
      <c r="H33" t="s">
        <v>194</v>
      </c>
      <c r="I33" t="s">
        <v>63</v>
      </c>
      <c r="J33" t="s">
        <v>176</v>
      </c>
    </row>
    <row r="34" spans="1:10" x14ac:dyDescent="0.35">
      <c r="A34" t="s">
        <v>195</v>
      </c>
      <c r="B34" t="s">
        <v>11</v>
      </c>
      <c r="C34" t="s">
        <v>12</v>
      </c>
      <c r="D34" t="s">
        <v>196</v>
      </c>
      <c r="E34" t="s">
        <v>197</v>
      </c>
      <c r="F34" t="s">
        <v>198</v>
      </c>
      <c r="G34" t="s">
        <v>16</v>
      </c>
      <c r="H34" t="s">
        <v>16</v>
      </c>
      <c r="I34" t="s">
        <v>199</v>
      </c>
      <c r="J34" t="s">
        <v>200</v>
      </c>
    </row>
    <row r="35" spans="1:10" x14ac:dyDescent="0.35">
      <c r="A35" t="s">
        <v>195</v>
      </c>
      <c r="B35" t="s">
        <v>20</v>
      </c>
      <c r="C35" t="s">
        <v>21</v>
      </c>
      <c r="D35" t="s">
        <v>201</v>
      </c>
      <c r="E35" t="s">
        <v>202</v>
      </c>
      <c r="F35" t="s">
        <v>203</v>
      </c>
      <c r="G35" t="s">
        <v>16</v>
      </c>
      <c r="H35" t="s">
        <v>16</v>
      </c>
      <c r="I35" t="s">
        <v>199</v>
      </c>
      <c r="J35" t="s">
        <v>200</v>
      </c>
    </row>
    <row r="36" spans="1:10" x14ac:dyDescent="0.35">
      <c r="A36" t="s">
        <v>195</v>
      </c>
      <c r="B36" t="s">
        <v>26</v>
      </c>
      <c r="C36" t="s">
        <v>27</v>
      </c>
      <c r="D36" t="s">
        <v>204</v>
      </c>
      <c r="E36" t="s">
        <v>205</v>
      </c>
      <c r="F36" t="s">
        <v>206</v>
      </c>
      <c r="G36" t="s">
        <v>16</v>
      </c>
      <c r="H36" t="s">
        <v>16</v>
      </c>
      <c r="I36" t="s">
        <v>199</v>
      </c>
      <c r="J36" t="s">
        <v>200</v>
      </c>
    </row>
    <row r="37" spans="1:10" x14ac:dyDescent="0.35">
      <c r="A37" t="s">
        <v>195</v>
      </c>
      <c r="B37" t="s">
        <v>32</v>
      </c>
      <c r="C37" t="s">
        <v>33</v>
      </c>
      <c r="D37" t="s">
        <v>207</v>
      </c>
      <c r="E37" t="s">
        <v>208</v>
      </c>
      <c r="F37" t="s">
        <v>209</v>
      </c>
      <c r="G37" t="s">
        <v>16</v>
      </c>
      <c r="H37" t="s">
        <v>16</v>
      </c>
      <c r="I37" t="s">
        <v>199</v>
      </c>
      <c r="J37" t="s">
        <v>200</v>
      </c>
    </row>
    <row r="38" spans="1:10" x14ac:dyDescent="0.35">
      <c r="A38" t="s">
        <v>210</v>
      </c>
      <c r="B38" t="s">
        <v>11</v>
      </c>
      <c r="C38" t="s">
        <v>12</v>
      </c>
      <c r="D38" t="s">
        <v>211</v>
      </c>
      <c r="E38" t="s">
        <v>212</v>
      </c>
      <c r="F38" t="s">
        <v>213</v>
      </c>
      <c r="G38" t="s">
        <v>16</v>
      </c>
      <c r="H38" t="s">
        <v>214</v>
      </c>
      <c r="I38" t="s">
        <v>63</v>
      </c>
      <c r="J38" t="s">
        <v>215</v>
      </c>
    </row>
    <row r="39" spans="1:10" x14ac:dyDescent="0.35">
      <c r="A39" t="s">
        <v>210</v>
      </c>
      <c r="B39" t="s">
        <v>20</v>
      </c>
      <c r="C39" t="s">
        <v>21</v>
      </c>
      <c r="D39" t="s">
        <v>216</v>
      </c>
      <c r="E39" t="s">
        <v>217</v>
      </c>
      <c r="F39" t="s">
        <v>218</v>
      </c>
      <c r="G39" t="s">
        <v>16</v>
      </c>
      <c r="H39" t="s">
        <v>219</v>
      </c>
      <c r="I39" t="s">
        <v>63</v>
      </c>
      <c r="J39" t="s">
        <v>215</v>
      </c>
    </row>
    <row r="40" spans="1:10" x14ac:dyDescent="0.35">
      <c r="A40" t="s">
        <v>210</v>
      </c>
      <c r="B40" t="s">
        <v>26</v>
      </c>
      <c r="C40" t="s">
        <v>27</v>
      </c>
      <c r="D40" t="s">
        <v>220</v>
      </c>
      <c r="E40" t="s">
        <v>221</v>
      </c>
      <c r="F40" t="s">
        <v>222</v>
      </c>
      <c r="G40" t="s">
        <v>16</v>
      </c>
      <c r="H40" t="s">
        <v>223</v>
      </c>
      <c r="I40" t="s">
        <v>63</v>
      </c>
      <c r="J40" t="s">
        <v>215</v>
      </c>
    </row>
    <row r="41" spans="1:10" x14ac:dyDescent="0.35">
      <c r="A41" t="s">
        <v>210</v>
      </c>
      <c r="B41" t="s">
        <v>32</v>
      </c>
      <c r="C41" t="s">
        <v>33</v>
      </c>
      <c r="D41" t="s">
        <v>224</v>
      </c>
      <c r="E41" t="s">
        <v>225</v>
      </c>
      <c r="F41" t="s">
        <v>226</v>
      </c>
      <c r="G41" t="s">
        <v>16</v>
      </c>
      <c r="H41" t="s">
        <v>227</v>
      </c>
      <c r="I41" t="s">
        <v>63</v>
      </c>
      <c r="J41" t="s">
        <v>215</v>
      </c>
    </row>
    <row r="42" spans="1:10" x14ac:dyDescent="0.35">
      <c r="A42" t="s">
        <v>228</v>
      </c>
      <c r="B42" t="s">
        <v>11</v>
      </c>
      <c r="C42" t="s">
        <v>229</v>
      </c>
      <c r="D42" t="s">
        <v>230</v>
      </c>
      <c r="E42" t="s">
        <v>231</v>
      </c>
      <c r="F42" t="s">
        <v>232</v>
      </c>
      <c r="G42" t="s">
        <v>233</v>
      </c>
      <c r="H42" t="s">
        <v>234</v>
      </c>
      <c r="I42" t="s">
        <v>63</v>
      </c>
      <c r="J42" t="s">
        <v>150</v>
      </c>
    </row>
    <row r="43" spans="1:10" x14ac:dyDescent="0.35">
      <c r="A43" t="s">
        <v>228</v>
      </c>
      <c r="B43" t="s">
        <v>20</v>
      </c>
      <c r="C43" t="s">
        <v>235</v>
      </c>
      <c r="D43" t="s">
        <v>236</v>
      </c>
      <c r="E43" t="s">
        <v>237</v>
      </c>
      <c r="F43" t="s">
        <v>238</v>
      </c>
      <c r="G43" t="s">
        <v>239</v>
      </c>
      <c r="H43" t="s">
        <v>240</v>
      </c>
      <c r="I43" t="s">
        <v>63</v>
      </c>
      <c r="J43" t="s">
        <v>150</v>
      </c>
    </row>
    <row r="44" spans="1:10" x14ac:dyDescent="0.35">
      <c r="A44" t="s">
        <v>228</v>
      </c>
      <c r="B44" t="s">
        <v>26</v>
      </c>
      <c r="C44" t="s">
        <v>241</v>
      </c>
      <c r="D44" t="s">
        <v>242</v>
      </c>
      <c r="E44" t="s">
        <v>243</v>
      </c>
      <c r="F44" t="s">
        <v>244</v>
      </c>
      <c r="G44" t="s">
        <v>245</v>
      </c>
      <c r="H44" t="s">
        <v>246</v>
      </c>
      <c r="I44" t="s">
        <v>63</v>
      </c>
      <c r="J44" t="s">
        <v>150</v>
      </c>
    </row>
    <row r="45" spans="1:10" x14ac:dyDescent="0.35">
      <c r="A45" t="s">
        <v>228</v>
      </c>
      <c r="B45" t="s">
        <v>32</v>
      </c>
      <c r="C45" t="s">
        <v>247</v>
      </c>
      <c r="D45" t="s">
        <v>248</v>
      </c>
      <c r="E45" t="s">
        <v>249</v>
      </c>
      <c r="F45" t="s">
        <v>250</v>
      </c>
      <c r="G45" t="s">
        <v>251</v>
      </c>
      <c r="H45" t="s">
        <v>252</v>
      </c>
      <c r="I45" t="s">
        <v>63</v>
      </c>
      <c r="J45" t="s">
        <v>150</v>
      </c>
    </row>
    <row r="46" spans="1:10" x14ac:dyDescent="0.35">
      <c r="A46" t="s">
        <v>253</v>
      </c>
      <c r="B46" t="s">
        <v>11</v>
      </c>
      <c r="C46" t="s">
        <v>12</v>
      </c>
      <c r="D46" t="s">
        <v>254</v>
      </c>
      <c r="E46" t="s">
        <v>255</v>
      </c>
      <c r="F46" t="s">
        <v>256</v>
      </c>
      <c r="G46" t="s">
        <v>16</v>
      </c>
      <c r="H46" t="s">
        <v>257</v>
      </c>
      <c r="I46" t="s">
        <v>258</v>
      </c>
      <c r="J46" t="s">
        <v>259</v>
      </c>
    </row>
    <row r="47" spans="1:10" x14ac:dyDescent="0.35">
      <c r="A47" t="s">
        <v>253</v>
      </c>
      <c r="B47" t="s">
        <v>20</v>
      </c>
      <c r="C47" t="s">
        <v>21</v>
      </c>
      <c r="D47" t="s">
        <v>260</v>
      </c>
      <c r="E47" t="s">
        <v>261</v>
      </c>
      <c r="F47" t="s">
        <v>262</v>
      </c>
      <c r="G47" t="s">
        <v>16</v>
      </c>
      <c r="H47" t="s">
        <v>263</v>
      </c>
      <c r="I47" t="s">
        <v>258</v>
      </c>
      <c r="J47" t="s">
        <v>259</v>
      </c>
    </row>
    <row r="48" spans="1:10" x14ac:dyDescent="0.35">
      <c r="A48" t="s">
        <v>253</v>
      </c>
      <c r="B48" t="s">
        <v>26</v>
      </c>
      <c r="C48" t="s">
        <v>27</v>
      </c>
      <c r="D48" t="s">
        <v>264</v>
      </c>
      <c r="E48" t="s">
        <v>265</v>
      </c>
      <c r="F48" t="s">
        <v>266</v>
      </c>
      <c r="G48" t="s">
        <v>16</v>
      </c>
      <c r="H48" t="s">
        <v>267</v>
      </c>
      <c r="I48" t="s">
        <v>258</v>
      </c>
      <c r="J48" t="s">
        <v>259</v>
      </c>
    </row>
    <row r="49" spans="1:10" x14ac:dyDescent="0.35">
      <c r="A49" t="s">
        <v>253</v>
      </c>
      <c r="B49" t="s">
        <v>32</v>
      </c>
      <c r="C49" t="s">
        <v>33</v>
      </c>
      <c r="D49" t="s">
        <v>268</v>
      </c>
      <c r="E49" t="s">
        <v>269</v>
      </c>
      <c r="F49" t="s">
        <v>270</v>
      </c>
      <c r="G49" t="s">
        <v>16</v>
      </c>
      <c r="H49" t="s">
        <v>271</v>
      </c>
      <c r="I49" t="s">
        <v>258</v>
      </c>
      <c r="J49" t="s">
        <v>259</v>
      </c>
    </row>
    <row r="50" spans="1:10" x14ac:dyDescent="0.35">
      <c r="A50" t="s">
        <v>272</v>
      </c>
      <c r="B50" t="s">
        <v>11</v>
      </c>
      <c r="C50" t="s">
        <v>12</v>
      </c>
      <c r="D50" t="s">
        <v>273</v>
      </c>
      <c r="E50" t="s">
        <v>274</v>
      </c>
      <c r="F50" t="s">
        <v>275</v>
      </c>
      <c r="G50" t="s">
        <v>16</v>
      </c>
      <c r="H50" t="s">
        <v>276</v>
      </c>
      <c r="I50" t="s">
        <v>258</v>
      </c>
      <c r="J50" t="s">
        <v>277</v>
      </c>
    </row>
    <row r="51" spans="1:10" x14ac:dyDescent="0.35">
      <c r="A51" t="s">
        <v>272</v>
      </c>
      <c r="B51" t="s">
        <v>20</v>
      </c>
      <c r="C51" t="s">
        <v>21</v>
      </c>
      <c r="D51" t="s">
        <v>278</v>
      </c>
      <c r="E51" t="s">
        <v>279</v>
      </c>
      <c r="F51" t="s">
        <v>280</v>
      </c>
      <c r="G51" t="s">
        <v>16</v>
      </c>
      <c r="H51" t="s">
        <v>281</v>
      </c>
      <c r="I51" t="s">
        <v>258</v>
      </c>
      <c r="J51" t="s">
        <v>277</v>
      </c>
    </row>
    <row r="52" spans="1:10" x14ac:dyDescent="0.35">
      <c r="A52" t="s">
        <v>272</v>
      </c>
      <c r="B52" t="s">
        <v>26</v>
      </c>
      <c r="C52" t="s">
        <v>27</v>
      </c>
      <c r="D52" t="s">
        <v>282</v>
      </c>
      <c r="E52" t="s">
        <v>283</v>
      </c>
      <c r="F52" t="s">
        <v>284</v>
      </c>
      <c r="G52" t="s">
        <v>16</v>
      </c>
      <c r="H52" t="s">
        <v>285</v>
      </c>
      <c r="I52" t="s">
        <v>258</v>
      </c>
      <c r="J52" t="s">
        <v>277</v>
      </c>
    </row>
    <row r="53" spans="1:10" x14ac:dyDescent="0.35">
      <c r="A53" t="s">
        <v>272</v>
      </c>
      <c r="B53" t="s">
        <v>32</v>
      </c>
      <c r="C53" t="s">
        <v>33</v>
      </c>
      <c r="D53" t="s">
        <v>286</v>
      </c>
      <c r="E53" t="s">
        <v>287</v>
      </c>
      <c r="F53" t="s">
        <v>288</v>
      </c>
      <c r="G53" t="s">
        <v>16</v>
      </c>
      <c r="H53" t="s">
        <v>289</v>
      </c>
      <c r="I53" t="s">
        <v>258</v>
      </c>
      <c r="J53" t="s">
        <v>277</v>
      </c>
    </row>
    <row r="54" spans="1:10" x14ac:dyDescent="0.35">
      <c r="A54" t="s">
        <v>290</v>
      </c>
      <c r="B54" t="s">
        <v>11</v>
      </c>
      <c r="C54" t="s">
        <v>12</v>
      </c>
      <c r="D54" t="s">
        <v>291</v>
      </c>
      <c r="E54" t="s">
        <v>292</v>
      </c>
      <c r="F54" t="s">
        <v>16</v>
      </c>
      <c r="G54" t="s">
        <v>16</v>
      </c>
      <c r="H54" t="s">
        <v>293</v>
      </c>
      <c r="I54" t="s">
        <v>294</v>
      </c>
      <c r="J54" t="s">
        <v>295</v>
      </c>
    </row>
    <row r="55" spans="1:10" x14ac:dyDescent="0.35">
      <c r="A55" t="s">
        <v>290</v>
      </c>
      <c r="B55" t="s">
        <v>20</v>
      </c>
      <c r="C55" t="s">
        <v>21</v>
      </c>
      <c r="D55" t="s">
        <v>296</v>
      </c>
      <c r="E55" t="s">
        <v>297</v>
      </c>
      <c r="F55" t="s">
        <v>16</v>
      </c>
      <c r="G55" t="s">
        <v>16</v>
      </c>
      <c r="H55" t="s">
        <v>298</v>
      </c>
      <c r="I55" t="s">
        <v>294</v>
      </c>
      <c r="J55" t="s">
        <v>295</v>
      </c>
    </row>
    <row r="56" spans="1:10" x14ac:dyDescent="0.35">
      <c r="A56" t="s">
        <v>290</v>
      </c>
      <c r="B56" t="s">
        <v>26</v>
      </c>
      <c r="C56" t="s">
        <v>27</v>
      </c>
      <c r="D56" t="s">
        <v>299</v>
      </c>
      <c r="E56" t="s">
        <v>300</v>
      </c>
      <c r="F56" t="s">
        <v>16</v>
      </c>
      <c r="G56" t="s">
        <v>16</v>
      </c>
      <c r="H56" t="s">
        <v>301</v>
      </c>
      <c r="I56" t="s">
        <v>294</v>
      </c>
      <c r="J56" t="s">
        <v>295</v>
      </c>
    </row>
    <row r="57" spans="1:10" x14ac:dyDescent="0.35">
      <c r="A57" t="s">
        <v>290</v>
      </c>
      <c r="B57" t="s">
        <v>32</v>
      </c>
      <c r="C57" t="s">
        <v>33</v>
      </c>
      <c r="D57" t="s">
        <v>302</v>
      </c>
      <c r="E57" t="s">
        <v>303</v>
      </c>
      <c r="F57" t="s">
        <v>16</v>
      </c>
      <c r="G57" t="s">
        <v>16</v>
      </c>
      <c r="H57" t="s">
        <v>304</v>
      </c>
      <c r="I57" t="s">
        <v>294</v>
      </c>
      <c r="J57" t="s">
        <v>295</v>
      </c>
    </row>
    <row r="58" spans="1:10" x14ac:dyDescent="0.35">
      <c r="A58" t="s">
        <v>305</v>
      </c>
      <c r="B58" t="s">
        <v>11</v>
      </c>
      <c r="C58" t="s">
        <v>12</v>
      </c>
      <c r="D58" t="s">
        <v>306</v>
      </c>
      <c r="E58" t="s">
        <v>307</v>
      </c>
      <c r="F58" t="s">
        <v>308</v>
      </c>
      <c r="G58" t="s">
        <v>16</v>
      </c>
      <c r="H58" t="s">
        <v>16</v>
      </c>
      <c r="I58" t="s">
        <v>294</v>
      </c>
      <c r="J58" t="s">
        <v>309</v>
      </c>
    </row>
    <row r="59" spans="1:10" x14ac:dyDescent="0.35">
      <c r="A59" t="s">
        <v>305</v>
      </c>
      <c r="B59" t="s">
        <v>20</v>
      </c>
      <c r="C59" t="s">
        <v>21</v>
      </c>
      <c r="D59" t="s">
        <v>310</v>
      </c>
      <c r="E59" t="s">
        <v>311</v>
      </c>
      <c r="F59" t="s">
        <v>312</v>
      </c>
      <c r="G59" t="s">
        <v>16</v>
      </c>
      <c r="H59" t="s">
        <v>16</v>
      </c>
      <c r="I59" t="s">
        <v>294</v>
      </c>
      <c r="J59" t="s">
        <v>309</v>
      </c>
    </row>
    <row r="60" spans="1:10" x14ac:dyDescent="0.35">
      <c r="A60" t="s">
        <v>305</v>
      </c>
      <c r="B60" t="s">
        <v>26</v>
      </c>
      <c r="C60" t="s">
        <v>27</v>
      </c>
      <c r="D60" t="s">
        <v>313</v>
      </c>
      <c r="E60" t="s">
        <v>314</v>
      </c>
      <c r="F60" t="s">
        <v>315</v>
      </c>
      <c r="G60" t="s">
        <v>16</v>
      </c>
      <c r="H60" t="s">
        <v>16</v>
      </c>
      <c r="I60" t="s">
        <v>294</v>
      </c>
      <c r="J60" t="s">
        <v>309</v>
      </c>
    </row>
    <row r="61" spans="1:10" x14ac:dyDescent="0.35">
      <c r="A61" t="s">
        <v>305</v>
      </c>
      <c r="B61" t="s">
        <v>32</v>
      </c>
      <c r="C61" t="s">
        <v>33</v>
      </c>
      <c r="D61" t="s">
        <v>316</v>
      </c>
      <c r="E61" t="s">
        <v>317</v>
      </c>
      <c r="F61" t="s">
        <v>318</v>
      </c>
      <c r="G61" t="s">
        <v>16</v>
      </c>
      <c r="H61" t="s">
        <v>16</v>
      </c>
      <c r="I61" t="s">
        <v>294</v>
      </c>
      <c r="J61" t="s">
        <v>309</v>
      </c>
    </row>
    <row r="62" spans="1:10" x14ac:dyDescent="0.35">
      <c r="A62" t="s">
        <v>319</v>
      </c>
      <c r="B62" t="s">
        <v>11</v>
      </c>
      <c r="C62" t="s">
        <v>12</v>
      </c>
      <c r="D62" t="s">
        <v>320</v>
      </c>
      <c r="E62" t="s">
        <v>321</v>
      </c>
      <c r="F62" t="s">
        <v>322</v>
      </c>
      <c r="G62" t="s">
        <v>16</v>
      </c>
      <c r="H62" t="s">
        <v>323</v>
      </c>
      <c r="I62" t="s">
        <v>324</v>
      </c>
      <c r="J62" t="s">
        <v>325</v>
      </c>
    </row>
    <row r="63" spans="1:10" x14ac:dyDescent="0.35">
      <c r="A63" t="s">
        <v>319</v>
      </c>
      <c r="B63" t="s">
        <v>20</v>
      </c>
      <c r="C63" t="s">
        <v>21</v>
      </c>
      <c r="D63" t="s">
        <v>326</v>
      </c>
      <c r="E63" t="s">
        <v>327</v>
      </c>
      <c r="F63" t="s">
        <v>328</v>
      </c>
      <c r="G63" t="s">
        <v>16</v>
      </c>
      <c r="H63" t="s">
        <v>329</v>
      </c>
      <c r="I63" t="s">
        <v>324</v>
      </c>
      <c r="J63" t="s">
        <v>325</v>
      </c>
    </row>
    <row r="64" spans="1:10" x14ac:dyDescent="0.35">
      <c r="A64" t="s">
        <v>319</v>
      </c>
      <c r="B64" t="s">
        <v>26</v>
      </c>
      <c r="C64" t="s">
        <v>27</v>
      </c>
      <c r="D64" t="s">
        <v>330</v>
      </c>
      <c r="E64" t="s">
        <v>331</v>
      </c>
      <c r="F64" t="s">
        <v>332</v>
      </c>
      <c r="G64" t="s">
        <v>16</v>
      </c>
      <c r="H64" t="s">
        <v>333</v>
      </c>
      <c r="I64" t="s">
        <v>324</v>
      </c>
      <c r="J64" t="s">
        <v>325</v>
      </c>
    </row>
    <row r="65" spans="1:10" x14ac:dyDescent="0.35">
      <c r="A65" t="s">
        <v>319</v>
      </c>
      <c r="B65" t="s">
        <v>32</v>
      </c>
      <c r="C65" t="s">
        <v>33</v>
      </c>
      <c r="D65" t="s">
        <v>334</v>
      </c>
      <c r="E65" t="s">
        <v>335</v>
      </c>
      <c r="F65" t="s">
        <v>336</v>
      </c>
      <c r="G65" t="s">
        <v>16</v>
      </c>
      <c r="H65" t="s">
        <v>337</v>
      </c>
      <c r="I65" t="s">
        <v>324</v>
      </c>
      <c r="J65" t="s">
        <v>325</v>
      </c>
    </row>
    <row r="66" spans="1:10" x14ac:dyDescent="0.35">
      <c r="A66" t="s">
        <v>338</v>
      </c>
      <c r="B66" t="s">
        <v>11</v>
      </c>
      <c r="C66" t="s">
        <v>21</v>
      </c>
      <c r="D66" t="s">
        <v>339</v>
      </c>
      <c r="E66" t="s">
        <v>340</v>
      </c>
      <c r="F66" t="s">
        <v>16</v>
      </c>
      <c r="G66" t="s">
        <v>16</v>
      </c>
      <c r="H66" t="s">
        <v>341</v>
      </c>
      <c r="I66" t="s">
        <v>294</v>
      </c>
      <c r="J66" t="s">
        <v>342</v>
      </c>
    </row>
    <row r="67" spans="1:10" x14ac:dyDescent="0.35">
      <c r="A67" t="s">
        <v>338</v>
      </c>
      <c r="B67" t="s">
        <v>20</v>
      </c>
      <c r="C67" t="s">
        <v>27</v>
      </c>
      <c r="D67" t="s">
        <v>343</v>
      </c>
      <c r="E67" t="s">
        <v>344</v>
      </c>
      <c r="F67" t="s">
        <v>16</v>
      </c>
      <c r="G67" t="s">
        <v>16</v>
      </c>
      <c r="H67" t="s">
        <v>345</v>
      </c>
      <c r="I67" t="s">
        <v>294</v>
      </c>
      <c r="J67" t="s">
        <v>342</v>
      </c>
    </row>
    <row r="68" spans="1:10" x14ac:dyDescent="0.35">
      <c r="A68" t="s">
        <v>338</v>
      </c>
      <c r="B68" t="s">
        <v>26</v>
      </c>
      <c r="C68" t="s">
        <v>33</v>
      </c>
      <c r="D68" t="s">
        <v>346</v>
      </c>
      <c r="E68" t="s">
        <v>347</v>
      </c>
      <c r="F68" t="s">
        <v>16</v>
      </c>
      <c r="G68" t="s">
        <v>16</v>
      </c>
      <c r="H68" t="s">
        <v>348</v>
      </c>
      <c r="I68" t="s">
        <v>294</v>
      </c>
      <c r="J68" t="s">
        <v>342</v>
      </c>
    </row>
    <row r="69" spans="1:10" x14ac:dyDescent="0.35">
      <c r="A69" t="s">
        <v>338</v>
      </c>
      <c r="B69" t="s">
        <v>32</v>
      </c>
      <c r="C69" t="s">
        <v>349</v>
      </c>
      <c r="D69" t="s">
        <v>350</v>
      </c>
      <c r="E69" t="s">
        <v>351</v>
      </c>
      <c r="F69" t="s">
        <v>16</v>
      </c>
      <c r="G69" t="s">
        <v>16</v>
      </c>
      <c r="H69" t="s">
        <v>352</v>
      </c>
      <c r="I69" t="s">
        <v>294</v>
      </c>
      <c r="J69" t="s">
        <v>342</v>
      </c>
    </row>
    <row r="70" spans="1:10" x14ac:dyDescent="0.35">
      <c r="A70" t="s">
        <v>353</v>
      </c>
      <c r="B70" t="s">
        <v>11</v>
      </c>
      <c r="C70" t="s">
        <v>12</v>
      </c>
      <c r="D70" t="s">
        <v>354</v>
      </c>
      <c r="E70" t="s">
        <v>355</v>
      </c>
      <c r="F70" t="s">
        <v>356</v>
      </c>
      <c r="G70" t="s">
        <v>357</v>
      </c>
      <c r="H70" t="s">
        <v>358</v>
      </c>
      <c r="I70" t="s">
        <v>63</v>
      </c>
      <c r="J70" t="s">
        <v>359</v>
      </c>
    </row>
    <row r="71" spans="1:10" x14ac:dyDescent="0.35">
      <c r="A71" t="s">
        <v>353</v>
      </c>
      <c r="B71" t="s">
        <v>20</v>
      </c>
      <c r="C71" t="s">
        <v>21</v>
      </c>
      <c r="D71" t="s">
        <v>360</v>
      </c>
      <c r="E71" t="s">
        <v>361</v>
      </c>
      <c r="F71" t="s">
        <v>362</v>
      </c>
      <c r="G71" t="s">
        <v>363</v>
      </c>
      <c r="H71" t="s">
        <v>364</v>
      </c>
      <c r="I71" t="s">
        <v>63</v>
      </c>
      <c r="J71" t="s">
        <v>359</v>
      </c>
    </row>
    <row r="72" spans="1:10" x14ac:dyDescent="0.35">
      <c r="A72" t="s">
        <v>353</v>
      </c>
      <c r="B72" t="s">
        <v>26</v>
      </c>
      <c r="C72" t="s">
        <v>27</v>
      </c>
      <c r="D72" t="s">
        <v>365</v>
      </c>
      <c r="E72" t="s">
        <v>366</v>
      </c>
      <c r="F72" t="s">
        <v>367</v>
      </c>
      <c r="G72" t="s">
        <v>368</v>
      </c>
      <c r="H72" t="s">
        <v>369</v>
      </c>
      <c r="I72" t="s">
        <v>63</v>
      </c>
      <c r="J72" t="s">
        <v>359</v>
      </c>
    </row>
    <row r="73" spans="1:10" x14ac:dyDescent="0.35">
      <c r="A73" t="s">
        <v>353</v>
      </c>
      <c r="B73" t="s">
        <v>32</v>
      </c>
      <c r="C73" t="s">
        <v>33</v>
      </c>
      <c r="D73" t="s">
        <v>370</v>
      </c>
      <c r="E73" t="s">
        <v>371</v>
      </c>
      <c r="F73" t="s">
        <v>372</v>
      </c>
      <c r="G73" t="s">
        <v>373</v>
      </c>
      <c r="H73" t="s">
        <v>374</v>
      </c>
      <c r="I73" t="s">
        <v>63</v>
      </c>
      <c r="J73" t="s">
        <v>359</v>
      </c>
    </row>
    <row r="74" spans="1:10" x14ac:dyDescent="0.35">
      <c r="A74" t="s">
        <v>375</v>
      </c>
      <c r="B74" t="s">
        <v>11</v>
      </c>
      <c r="C74" t="s">
        <v>12</v>
      </c>
      <c r="D74" t="s">
        <v>376</v>
      </c>
      <c r="E74" t="s">
        <v>377</v>
      </c>
      <c r="F74" t="s">
        <v>378</v>
      </c>
      <c r="G74" t="s">
        <v>379</v>
      </c>
      <c r="H74" t="s">
        <v>16</v>
      </c>
      <c r="I74" t="s">
        <v>380</v>
      </c>
      <c r="J74" t="s">
        <v>381</v>
      </c>
    </row>
    <row r="75" spans="1:10" x14ac:dyDescent="0.35">
      <c r="A75" t="s">
        <v>375</v>
      </c>
      <c r="B75" t="s">
        <v>20</v>
      </c>
      <c r="C75" t="s">
        <v>21</v>
      </c>
      <c r="D75" t="s">
        <v>382</v>
      </c>
      <c r="E75" t="s">
        <v>383</v>
      </c>
      <c r="F75" t="s">
        <v>384</v>
      </c>
      <c r="G75" t="s">
        <v>385</v>
      </c>
      <c r="H75" t="s">
        <v>16</v>
      </c>
      <c r="I75" t="s">
        <v>380</v>
      </c>
      <c r="J75" t="s">
        <v>381</v>
      </c>
    </row>
    <row r="76" spans="1:10" x14ac:dyDescent="0.35">
      <c r="A76" t="s">
        <v>375</v>
      </c>
      <c r="B76" t="s">
        <v>26</v>
      </c>
      <c r="C76" t="s">
        <v>27</v>
      </c>
      <c r="D76" t="s">
        <v>386</v>
      </c>
      <c r="E76" t="s">
        <v>387</v>
      </c>
      <c r="F76" t="s">
        <v>388</v>
      </c>
      <c r="G76" t="s">
        <v>389</v>
      </c>
      <c r="H76" t="s">
        <v>16</v>
      </c>
      <c r="I76" t="s">
        <v>380</v>
      </c>
      <c r="J76" t="s">
        <v>381</v>
      </c>
    </row>
    <row r="77" spans="1:10" x14ac:dyDescent="0.35">
      <c r="A77" t="s">
        <v>375</v>
      </c>
      <c r="B77" t="s">
        <v>32</v>
      </c>
      <c r="C77" t="s">
        <v>33</v>
      </c>
      <c r="D77" t="s">
        <v>390</v>
      </c>
      <c r="E77" t="s">
        <v>391</v>
      </c>
      <c r="F77" t="s">
        <v>392</v>
      </c>
      <c r="G77" t="s">
        <v>393</v>
      </c>
      <c r="H77" t="s">
        <v>16</v>
      </c>
      <c r="I77" t="s">
        <v>380</v>
      </c>
      <c r="J77" t="s">
        <v>381</v>
      </c>
    </row>
    <row r="78" spans="1:10" x14ac:dyDescent="0.35">
      <c r="A78" t="s">
        <v>394</v>
      </c>
      <c r="B78" t="s">
        <v>11</v>
      </c>
      <c r="C78" t="s">
        <v>12</v>
      </c>
      <c r="D78" t="s">
        <v>395</v>
      </c>
      <c r="E78" t="s">
        <v>396</v>
      </c>
      <c r="F78" t="s">
        <v>397</v>
      </c>
      <c r="G78" t="s">
        <v>16</v>
      </c>
      <c r="H78" t="s">
        <v>398</v>
      </c>
      <c r="I78" t="s">
        <v>18</v>
      </c>
      <c r="J78" t="s">
        <v>19</v>
      </c>
    </row>
    <row r="79" spans="1:10" x14ac:dyDescent="0.35">
      <c r="A79" t="s">
        <v>394</v>
      </c>
      <c r="B79" t="s">
        <v>20</v>
      </c>
      <c r="C79" t="s">
        <v>21</v>
      </c>
      <c r="D79" t="s">
        <v>399</v>
      </c>
      <c r="E79" t="s">
        <v>400</v>
      </c>
      <c r="F79" t="s">
        <v>401</v>
      </c>
      <c r="G79" t="s">
        <v>16</v>
      </c>
      <c r="H79" t="s">
        <v>402</v>
      </c>
      <c r="I79" t="s">
        <v>18</v>
      </c>
      <c r="J79" t="s">
        <v>19</v>
      </c>
    </row>
    <row r="80" spans="1:10" x14ac:dyDescent="0.35">
      <c r="A80" t="s">
        <v>394</v>
      </c>
      <c r="B80" t="s">
        <v>26</v>
      </c>
      <c r="C80" t="s">
        <v>27</v>
      </c>
      <c r="D80" t="s">
        <v>403</v>
      </c>
      <c r="E80" t="s">
        <v>404</v>
      </c>
      <c r="F80" t="s">
        <v>405</v>
      </c>
      <c r="G80" t="s">
        <v>16</v>
      </c>
      <c r="H80" t="s">
        <v>406</v>
      </c>
      <c r="I80" t="s">
        <v>18</v>
      </c>
      <c r="J80" t="s">
        <v>19</v>
      </c>
    </row>
    <row r="81" spans="1:10" x14ac:dyDescent="0.35">
      <c r="A81" t="s">
        <v>394</v>
      </c>
      <c r="B81" t="s">
        <v>32</v>
      </c>
      <c r="C81" t="s">
        <v>33</v>
      </c>
      <c r="D81" t="s">
        <v>407</v>
      </c>
      <c r="E81" t="s">
        <v>408</v>
      </c>
      <c r="F81" t="s">
        <v>409</v>
      </c>
      <c r="G81" t="s">
        <v>16</v>
      </c>
      <c r="H81" t="s">
        <v>410</v>
      </c>
      <c r="I81" t="s">
        <v>18</v>
      </c>
      <c r="J81" t="s">
        <v>19</v>
      </c>
    </row>
    <row r="82" spans="1:10" x14ac:dyDescent="0.35">
      <c r="A82" t="s">
        <v>411</v>
      </c>
      <c r="B82" t="s">
        <v>11</v>
      </c>
      <c r="C82" t="s">
        <v>12</v>
      </c>
      <c r="D82" t="s">
        <v>412</v>
      </c>
      <c r="E82" t="s">
        <v>413</v>
      </c>
      <c r="F82" t="s">
        <v>16</v>
      </c>
      <c r="G82" t="s">
        <v>16</v>
      </c>
      <c r="H82" t="s">
        <v>414</v>
      </c>
      <c r="I82" t="s">
        <v>294</v>
      </c>
      <c r="J82" t="s">
        <v>309</v>
      </c>
    </row>
    <row r="83" spans="1:10" x14ac:dyDescent="0.35">
      <c r="A83" t="s">
        <v>411</v>
      </c>
      <c r="B83" t="s">
        <v>20</v>
      </c>
      <c r="C83" t="s">
        <v>21</v>
      </c>
      <c r="D83" t="s">
        <v>415</v>
      </c>
      <c r="E83" t="s">
        <v>416</v>
      </c>
      <c r="F83" t="s">
        <v>417</v>
      </c>
      <c r="G83" t="s">
        <v>16</v>
      </c>
      <c r="H83" t="s">
        <v>418</v>
      </c>
      <c r="I83" t="s">
        <v>294</v>
      </c>
      <c r="J83" t="s">
        <v>309</v>
      </c>
    </row>
    <row r="84" spans="1:10" x14ac:dyDescent="0.35">
      <c r="A84" t="s">
        <v>411</v>
      </c>
      <c r="B84" t="s">
        <v>26</v>
      </c>
      <c r="C84" t="s">
        <v>27</v>
      </c>
      <c r="D84" t="s">
        <v>419</v>
      </c>
      <c r="E84" t="s">
        <v>420</v>
      </c>
      <c r="F84" t="s">
        <v>421</v>
      </c>
      <c r="G84" t="s">
        <v>16</v>
      </c>
      <c r="H84" t="s">
        <v>422</v>
      </c>
      <c r="I84" t="s">
        <v>294</v>
      </c>
      <c r="J84" t="s">
        <v>309</v>
      </c>
    </row>
    <row r="85" spans="1:10" x14ac:dyDescent="0.35">
      <c r="A85" t="s">
        <v>411</v>
      </c>
      <c r="B85" t="s">
        <v>32</v>
      </c>
      <c r="C85" t="s">
        <v>33</v>
      </c>
      <c r="D85" t="s">
        <v>423</v>
      </c>
      <c r="E85" t="s">
        <v>424</v>
      </c>
      <c r="F85" t="s">
        <v>425</v>
      </c>
      <c r="G85" t="s">
        <v>16</v>
      </c>
      <c r="H85" t="s">
        <v>426</v>
      </c>
      <c r="I85" t="s">
        <v>294</v>
      </c>
      <c r="J85" t="s">
        <v>309</v>
      </c>
    </row>
    <row r="86" spans="1:10" x14ac:dyDescent="0.35">
      <c r="A86" t="s">
        <v>427</v>
      </c>
      <c r="B86" t="s">
        <v>11</v>
      </c>
      <c r="C86" t="s">
        <v>21</v>
      </c>
      <c r="D86" t="s">
        <v>428</v>
      </c>
      <c r="E86" t="s">
        <v>429</v>
      </c>
      <c r="F86" t="s">
        <v>430</v>
      </c>
      <c r="G86" t="s">
        <v>16</v>
      </c>
      <c r="H86" t="s">
        <v>16</v>
      </c>
      <c r="I86" t="s">
        <v>18</v>
      </c>
      <c r="J86" t="s">
        <v>431</v>
      </c>
    </row>
    <row r="87" spans="1:10" x14ac:dyDescent="0.35">
      <c r="A87" t="s">
        <v>427</v>
      </c>
      <c r="B87" t="s">
        <v>20</v>
      </c>
      <c r="C87" t="s">
        <v>27</v>
      </c>
      <c r="D87" t="s">
        <v>432</v>
      </c>
      <c r="E87" t="s">
        <v>433</v>
      </c>
      <c r="F87" t="s">
        <v>434</v>
      </c>
      <c r="G87" t="s">
        <v>16</v>
      </c>
      <c r="H87" t="s">
        <v>16</v>
      </c>
      <c r="I87" t="s">
        <v>18</v>
      </c>
      <c r="J87" t="s">
        <v>431</v>
      </c>
    </row>
    <row r="88" spans="1:10" x14ac:dyDescent="0.35">
      <c r="A88" t="s">
        <v>427</v>
      </c>
      <c r="B88" t="s">
        <v>26</v>
      </c>
      <c r="C88" t="s">
        <v>33</v>
      </c>
      <c r="D88" t="s">
        <v>435</v>
      </c>
      <c r="E88" t="s">
        <v>436</v>
      </c>
      <c r="F88" t="s">
        <v>437</v>
      </c>
      <c r="G88" t="s">
        <v>16</v>
      </c>
      <c r="H88" t="s">
        <v>16</v>
      </c>
      <c r="I88" t="s">
        <v>18</v>
      </c>
      <c r="J88" t="s">
        <v>431</v>
      </c>
    </row>
    <row r="89" spans="1:10" x14ac:dyDescent="0.35">
      <c r="A89" t="s">
        <v>427</v>
      </c>
      <c r="B89" t="s">
        <v>32</v>
      </c>
      <c r="C89" t="s">
        <v>349</v>
      </c>
      <c r="D89" t="s">
        <v>438</v>
      </c>
      <c r="E89" t="s">
        <v>439</v>
      </c>
      <c r="F89" t="s">
        <v>440</v>
      </c>
      <c r="G89" t="s">
        <v>16</v>
      </c>
      <c r="H89" t="s">
        <v>16</v>
      </c>
      <c r="I89" t="s">
        <v>18</v>
      </c>
      <c r="J89" t="s">
        <v>431</v>
      </c>
    </row>
    <row r="90" spans="1:10" x14ac:dyDescent="0.35">
      <c r="A90" t="s">
        <v>441</v>
      </c>
      <c r="B90" t="s">
        <v>11</v>
      </c>
      <c r="C90" t="s">
        <v>21</v>
      </c>
      <c r="D90" t="s">
        <v>442</v>
      </c>
      <c r="E90" t="s">
        <v>443</v>
      </c>
      <c r="F90" t="s">
        <v>444</v>
      </c>
      <c r="G90" t="s">
        <v>445</v>
      </c>
      <c r="H90" t="s">
        <v>446</v>
      </c>
      <c r="I90" t="s">
        <v>85</v>
      </c>
      <c r="J90" t="s">
        <v>447</v>
      </c>
    </row>
    <row r="91" spans="1:10" x14ac:dyDescent="0.35">
      <c r="A91" t="s">
        <v>441</v>
      </c>
      <c r="B91" t="s">
        <v>20</v>
      </c>
      <c r="C91" t="s">
        <v>27</v>
      </c>
      <c r="D91" t="s">
        <v>448</v>
      </c>
      <c r="E91" t="s">
        <v>449</v>
      </c>
      <c r="F91" t="s">
        <v>450</v>
      </c>
      <c r="G91" t="s">
        <v>451</v>
      </c>
      <c r="H91" t="s">
        <v>16</v>
      </c>
      <c r="I91" t="s">
        <v>85</v>
      </c>
      <c r="J91" t="s">
        <v>447</v>
      </c>
    </row>
    <row r="92" spans="1:10" x14ac:dyDescent="0.35">
      <c r="A92" t="s">
        <v>441</v>
      </c>
      <c r="B92" t="s">
        <v>26</v>
      </c>
      <c r="C92" t="s">
        <v>33</v>
      </c>
      <c r="D92" t="s">
        <v>452</v>
      </c>
      <c r="E92" t="s">
        <v>453</v>
      </c>
      <c r="F92" t="s">
        <v>454</v>
      </c>
      <c r="G92" t="s">
        <v>455</v>
      </c>
      <c r="H92" t="s">
        <v>456</v>
      </c>
      <c r="I92" t="s">
        <v>85</v>
      </c>
      <c r="J92" t="s">
        <v>447</v>
      </c>
    </row>
    <row r="93" spans="1:10" x14ac:dyDescent="0.35">
      <c r="A93" t="s">
        <v>441</v>
      </c>
      <c r="B93" t="s">
        <v>32</v>
      </c>
      <c r="C93" t="s">
        <v>349</v>
      </c>
      <c r="D93" t="s">
        <v>457</v>
      </c>
      <c r="E93" t="s">
        <v>458</v>
      </c>
      <c r="F93" t="s">
        <v>459</v>
      </c>
      <c r="G93" t="s">
        <v>460</v>
      </c>
      <c r="H93" t="s">
        <v>461</v>
      </c>
      <c r="I93" t="s">
        <v>85</v>
      </c>
      <c r="J93" t="s">
        <v>447</v>
      </c>
    </row>
    <row r="94" spans="1:10" x14ac:dyDescent="0.35">
      <c r="A94" t="s">
        <v>462</v>
      </c>
      <c r="B94" t="s">
        <v>11</v>
      </c>
      <c r="C94" t="s">
        <v>463</v>
      </c>
      <c r="D94" t="s">
        <v>464</v>
      </c>
      <c r="E94" t="s">
        <v>465</v>
      </c>
      <c r="F94" t="s">
        <v>466</v>
      </c>
      <c r="G94" t="s">
        <v>467</v>
      </c>
      <c r="H94" t="s">
        <v>16</v>
      </c>
      <c r="I94" t="s">
        <v>63</v>
      </c>
      <c r="J94" t="s">
        <v>468</v>
      </c>
    </row>
    <row r="95" spans="1:10" x14ac:dyDescent="0.35">
      <c r="A95" t="s">
        <v>462</v>
      </c>
      <c r="B95" t="s">
        <v>20</v>
      </c>
      <c r="C95" t="s">
        <v>469</v>
      </c>
      <c r="D95" t="s">
        <v>470</v>
      </c>
      <c r="E95" t="s">
        <v>471</v>
      </c>
      <c r="F95" t="s">
        <v>472</v>
      </c>
      <c r="G95" t="s">
        <v>473</v>
      </c>
      <c r="H95" t="s">
        <v>16</v>
      </c>
      <c r="I95" t="s">
        <v>63</v>
      </c>
      <c r="J95" t="s">
        <v>468</v>
      </c>
    </row>
    <row r="96" spans="1:10" x14ac:dyDescent="0.35">
      <c r="A96" t="s">
        <v>462</v>
      </c>
      <c r="B96" t="s">
        <v>26</v>
      </c>
      <c r="C96" t="s">
        <v>474</v>
      </c>
      <c r="D96" t="s">
        <v>475</v>
      </c>
      <c r="E96" t="s">
        <v>476</v>
      </c>
      <c r="F96" t="s">
        <v>477</v>
      </c>
      <c r="G96" t="s">
        <v>478</v>
      </c>
      <c r="H96" t="s">
        <v>16</v>
      </c>
      <c r="I96" t="s">
        <v>63</v>
      </c>
      <c r="J96" t="s">
        <v>468</v>
      </c>
    </row>
    <row r="97" spans="1:10" x14ac:dyDescent="0.35">
      <c r="A97" t="s">
        <v>462</v>
      </c>
      <c r="B97" t="s">
        <v>32</v>
      </c>
      <c r="C97" t="s">
        <v>479</v>
      </c>
      <c r="D97" t="s">
        <v>480</v>
      </c>
      <c r="E97" t="s">
        <v>481</v>
      </c>
      <c r="F97" t="s">
        <v>482</v>
      </c>
      <c r="G97" t="s">
        <v>483</v>
      </c>
      <c r="H97" t="s">
        <v>16</v>
      </c>
      <c r="I97" t="s">
        <v>63</v>
      </c>
      <c r="J97" t="s">
        <v>468</v>
      </c>
    </row>
    <row r="98" spans="1:10" x14ac:dyDescent="0.35">
      <c r="A98" t="s">
        <v>484</v>
      </c>
      <c r="B98" t="s">
        <v>11</v>
      </c>
      <c r="C98" t="s">
        <v>12</v>
      </c>
      <c r="D98" t="s">
        <v>485</v>
      </c>
      <c r="E98" t="s">
        <v>486</v>
      </c>
      <c r="F98" t="s">
        <v>487</v>
      </c>
      <c r="G98" t="s">
        <v>16</v>
      </c>
      <c r="H98" t="s">
        <v>488</v>
      </c>
      <c r="I98" t="s">
        <v>18</v>
      </c>
      <c r="J98" t="s">
        <v>489</v>
      </c>
    </row>
    <row r="99" spans="1:10" x14ac:dyDescent="0.35">
      <c r="A99" t="s">
        <v>484</v>
      </c>
      <c r="B99" t="s">
        <v>20</v>
      </c>
      <c r="C99" t="s">
        <v>21</v>
      </c>
      <c r="D99" t="s">
        <v>490</v>
      </c>
      <c r="E99" t="s">
        <v>491</v>
      </c>
      <c r="F99" t="s">
        <v>492</v>
      </c>
      <c r="G99" t="s">
        <v>16</v>
      </c>
      <c r="H99" t="s">
        <v>493</v>
      </c>
      <c r="I99" t="s">
        <v>18</v>
      </c>
      <c r="J99" t="s">
        <v>489</v>
      </c>
    </row>
    <row r="100" spans="1:10" x14ac:dyDescent="0.35">
      <c r="A100" t="s">
        <v>484</v>
      </c>
      <c r="B100" t="s">
        <v>26</v>
      </c>
      <c r="C100" t="s">
        <v>27</v>
      </c>
      <c r="D100" t="s">
        <v>494</v>
      </c>
      <c r="E100" t="s">
        <v>495</v>
      </c>
      <c r="F100" t="s">
        <v>496</v>
      </c>
      <c r="G100" t="s">
        <v>16</v>
      </c>
      <c r="H100" t="s">
        <v>497</v>
      </c>
      <c r="I100" t="s">
        <v>18</v>
      </c>
      <c r="J100" t="s">
        <v>489</v>
      </c>
    </row>
    <row r="101" spans="1:10" x14ac:dyDescent="0.35">
      <c r="A101" t="s">
        <v>484</v>
      </c>
      <c r="B101" t="s">
        <v>32</v>
      </c>
      <c r="C101" t="s">
        <v>33</v>
      </c>
      <c r="D101" t="s">
        <v>498</v>
      </c>
      <c r="E101" t="s">
        <v>499</v>
      </c>
      <c r="F101" t="s">
        <v>500</v>
      </c>
      <c r="G101" t="s">
        <v>16</v>
      </c>
      <c r="H101" t="s">
        <v>501</v>
      </c>
      <c r="I101" t="s">
        <v>18</v>
      </c>
      <c r="J101" t="s">
        <v>489</v>
      </c>
    </row>
    <row r="102" spans="1:10" x14ac:dyDescent="0.35">
      <c r="A102" t="s">
        <v>502</v>
      </c>
      <c r="B102" t="s">
        <v>11</v>
      </c>
      <c r="C102" t="s">
        <v>21</v>
      </c>
      <c r="D102" t="s">
        <v>503</v>
      </c>
      <c r="E102" t="s">
        <v>504</v>
      </c>
      <c r="F102" t="s">
        <v>505</v>
      </c>
      <c r="G102" t="s">
        <v>506</v>
      </c>
      <c r="H102" t="s">
        <v>16</v>
      </c>
      <c r="I102" t="s">
        <v>85</v>
      </c>
      <c r="J102" t="s">
        <v>447</v>
      </c>
    </row>
    <row r="103" spans="1:10" x14ac:dyDescent="0.35">
      <c r="A103" t="s">
        <v>502</v>
      </c>
      <c r="B103" t="s">
        <v>20</v>
      </c>
      <c r="C103" t="s">
        <v>27</v>
      </c>
      <c r="D103" t="s">
        <v>507</v>
      </c>
      <c r="E103" t="s">
        <v>508</v>
      </c>
      <c r="F103" t="s">
        <v>509</v>
      </c>
      <c r="G103" t="s">
        <v>510</v>
      </c>
      <c r="H103" t="s">
        <v>16</v>
      </c>
      <c r="I103" t="s">
        <v>85</v>
      </c>
      <c r="J103" t="s">
        <v>447</v>
      </c>
    </row>
    <row r="104" spans="1:10" x14ac:dyDescent="0.35">
      <c r="A104" t="s">
        <v>502</v>
      </c>
      <c r="B104" t="s">
        <v>26</v>
      </c>
      <c r="C104" t="s">
        <v>33</v>
      </c>
      <c r="D104" t="s">
        <v>511</v>
      </c>
      <c r="E104" t="s">
        <v>512</v>
      </c>
      <c r="F104" t="s">
        <v>513</v>
      </c>
      <c r="G104" t="s">
        <v>514</v>
      </c>
      <c r="H104" t="s">
        <v>16</v>
      </c>
      <c r="I104" t="s">
        <v>85</v>
      </c>
      <c r="J104" t="s">
        <v>447</v>
      </c>
    </row>
    <row r="105" spans="1:10" x14ac:dyDescent="0.35">
      <c r="A105" t="s">
        <v>502</v>
      </c>
      <c r="B105" t="s">
        <v>32</v>
      </c>
      <c r="C105" t="s">
        <v>349</v>
      </c>
      <c r="D105" t="s">
        <v>515</v>
      </c>
      <c r="E105" t="s">
        <v>516</v>
      </c>
      <c r="F105" t="s">
        <v>517</v>
      </c>
      <c r="G105" t="s">
        <v>518</v>
      </c>
      <c r="H105" t="s">
        <v>16</v>
      </c>
      <c r="I105" t="s">
        <v>85</v>
      </c>
      <c r="J105" t="s">
        <v>447</v>
      </c>
    </row>
    <row r="106" spans="1:10" x14ac:dyDescent="0.35">
      <c r="A106" t="s">
        <v>519</v>
      </c>
      <c r="B106" t="s">
        <v>11</v>
      </c>
      <c r="C106" t="s">
        <v>12</v>
      </c>
      <c r="D106" t="s">
        <v>520</v>
      </c>
      <c r="E106" t="s">
        <v>521</v>
      </c>
      <c r="F106" t="s">
        <v>522</v>
      </c>
      <c r="G106" t="s">
        <v>16</v>
      </c>
      <c r="H106" t="s">
        <v>523</v>
      </c>
      <c r="I106" t="s">
        <v>294</v>
      </c>
      <c r="J106" t="s">
        <v>524</v>
      </c>
    </row>
    <row r="107" spans="1:10" x14ac:dyDescent="0.35">
      <c r="A107" t="s">
        <v>519</v>
      </c>
      <c r="B107" t="s">
        <v>20</v>
      </c>
      <c r="C107" t="s">
        <v>21</v>
      </c>
      <c r="D107" t="s">
        <v>525</v>
      </c>
      <c r="E107" t="s">
        <v>526</v>
      </c>
      <c r="F107" t="s">
        <v>527</v>
      </c>
      <c r="G107" t="s">
        <v>16</v>
      </c>
      <c r="H107" t="s">
        <v>528</v>
      </c>
      <c r="I107" t="s">
        <v>294</v>
      </c>
      <c r="J107" t="s">
        <v>524</v>
      </c>
    </row>
    <row r="108" spans="1:10" x14ac:dyDescent="0.35">
      <c r="A108" t="s">
        <v>519</v>
      </c>
      <c r="B108" t="s">
        <v>26</v>
      </c>
      <c r="C108" t="s">
        <v>27</v>
      </c>
      <c r="D108" t="s">
        <v>529</v>
      </c>
      <c r="E108" t="s">
        <v>530</v>
      </c>
      <c r="F108" t="s">
        <v>531</v>
      </c>
      <c r="G108" t="s">
        <v>16</v>
      </c>
      <c r="H108" t="s">
        <v>532</v>
      </c>
      <c r="I108" t="s">
        <v>294</v>
      </c>
      <c r="J108" t="s">
        <v>524</v>
      </c>
    </row>
    <row r="109" spans="1:10" x14ac:dyDescent="0.35">
      <c r="A109" t="s">
        <v>519</v>
      </c>
      <c r="B109" t="s">
        <v>32</v>
      </c>
      <c r="C109" t="s">
        <v>33</v>
      </c>
      <c r="D109" t="s">
        <v>533</v>
      </c>
      <c r="E109" t="s">
        <v>534</v>
      </c>
      <c r="F109" t="s">
        <v>535</v>
      </c>
      <c r="G109" t="s">
        <v>16</v>
      </c>
      <c r="H109" t="s">
        <v>536</v>
      </c>
      <c r="I109" t="s">
        <v>294</v>
      </c>
      <c r="J109" t="s">
        <v>524</v>
      </c>
    </row>
    <row r="110" spans="1:10" x14ac:dyDescent="0.35">
      <c r="A110" t="s">
        <v>537</v>
      </c>
      <c r="B110" t="s">
        <v>11</v>
      </c>
      <c r="C110" t="s">
        <v>12</v>
      </c>
      <c r="D110" t="s">
        <v>538</v>
      </c>
      <c r="E110" t="s">
        <v>539</v>
      </c>
      <c r="F110" t="s">
        <v>540</v>
      </c>
      <c r="G110" t="s">
        <v>16</v>
      </c>
      <c r="H110" t="s">
        <v>541</v>
      </c>
      <c r="I110" t="s">
        <v>324</v>
      </c>
      <c r="J110" t="s">
        <v>542</v>
      </c>
    </row>
    <row r="111" spans="1:10" x14ac:dyDescent="0.35">
      <c r="A111" t="s">
        <v>537</v>
      </c>
      <c r="B111" t="s">
        <v>20</v>
      </c>
      <c r="C111" t="s">
        <v>21</v>
      </c>
      <c r="D111" t="s">
        <v>543</v>
      </c>
      <c r="E111" t="s">
        <v>544</v>
      </c>
      <c r="F111" t="s">
        <v>545</v>
      </c>
      <c r="G111" t="s">
        <v>16</v>
      </c>
      <c r="H111" t="s">
        <v>546</v>
      </c>
      <c r="I111" t="s">
        <v>324</v>
      </c>
      <c r="J111" t="s">
        <v>542</v>
      </c>
    </row>
    <row r="112" spans="1:10" x14ac:dyDescent="0.35">
      <c r="A112" t="s">
        <v>537</v>
      </c>
      <c r="B112" t="s">
        <v>26</v>
      </c>
      <c r="C112" t="s">
        <v>27</v>
      </c>
      <c r="D112" t="s">
        <v>547</v>
      </c>
      <c r="E112" t="s">
        <v>548</v>
      </c>
      <c r="F112" t="s">
        <v>549</v>
      </c>
      <c r="G112" t="s">
        <v>16</v>
      </c>
      <c r="H112" t="s">
        <v>550</v>
      </c>
      <c r="I112" t="s">
        <v>324</v>
      </c>
      <c r="J112" t="s">
        <v>542</v>
      </c>
    </row>
    <row r="113" spans="1:10" x14ac:dyDescent="0.35">
      <c r="A113" t="s">
        <v>537</v>
      </c>
      <c r="B113" t="s">
        <v>32</v>
      </c>
      <c r="C113" t="s">
        <v>33</v>
      </c>
      <c r="D113" t="s">
        <v>551</v>
      </c>
      <c r="E113" t="s">
        <v>552</v>
      </c>
      <c r="F113" t="s">
        <v>553</v>
      </c>
      <c r="G113" t="s">
        <v>16</v>
      </c>
      <c r="H113" t="s">
        <v>554</v>
      </c>
      <c r="I113" t="s">
        <v>324</v>
      </c>
      <c r="J113" t="s">
        <v>542</v>
      </c>
    </row>
    <row r="114" spans="1:10" x14ac:dyDescent="0.35">
      <c r="A114" t="s">
        <v>555</v>
      </c>
      <c r="B114" t="s">
        <v>11</v>
      </c>
      <c r="C114" t="s">
        <v>21</v>
      </c>
      <c r="D114" t="s">
        <v>556</v>
      </c>
      <c r="E114" t="s">
        <v>557</v>
      </c>
      <c r="F114" t="s">
        <v>558</v>
      </c>
      <c r="G114" t="s">
        <v>16</v>
      </c>
      <c r="H114" t="s">
        <v>16</v>
      </c>
      <c r="I114" t="s">
        <v>43</v>
      </c>
      <c r="J114" t="s">
        <v>559</v>
      </c>
    </row>
    <row r="115" spans="1:10" x14ac:dyDescent="0.35">
      <c r="A115" t="s">
        <v>555</v>
      </c>
      <c r="B115" t="s">
        <v>20</v>
      </c>
      <c r="C115" t="s">
        <v>27</v>
      </c>
      <c r="D115" t="s">
        <v>560</v>
      </c>
      <c r="E115" t="s">
        <v>561</v>
      </c>
      <c r="F115" t="s">
        <v>562</v>
      </c>
      <c r="G115" t="s">
        <v>16</v>
      </c>
      <c r="H115" t="s">
        <v>16</v>
      </c>
      <c r="I115" t="s">
        <v>43</v>
      </c>
      <c r="J115" t="s">
        <v>559</v>
      </c>
    </row>
    <row r="116" spans="1:10" x14ac:dyDescent="0.35">
      <c r="A116" t="s">
        <v>555</v>
      </c>
      <c r="B116" t="s">
        <v>26</v>
      </c>
      <c r="C116" t="s">
        <v>33</v>
      </c>
      <c r="D116" t="s">
        <v>563</v>
      </c>
      <c r="E116" t="s">
        <v>564</v>
      </c>
      <c r="F116" t="s">
        <v>565</v>
      </c>
      <c r="G116" t="s">
        <v>16</v>
      </c>
      <c r="H116" t="s">
        <v>16</v>
      </c>
      <c r="I116" t="s">
        <v>43</v>
      </c>
      <c r="J116" t="s">
        <v>559</v>
      </c>
    </row>
    <row r="117" spans="1:10" x14ac:dyDescent="0.35">
      <c r="A117" t="s">
        <v>555</v>
      </c>
      <c r="B117" t="s">
        <v>32</v>
      </c>
      <c r="C117" t="s">
        <v>349</v>
      </c>
      <c r="D117" t="s">
        <v>566</v>
      </c>
      <c r="E117" t="s">
        <v>567</v>
      </c>
      <c r="F117" t="s">
        <v>568</v>
      </c>
      <c r="G117" t="s">
        <v>16</v>
      </c>
      <c r="H117" t="s">
        <v>16</v>
      </c>
      <c r="I117" t="s">
        <v>43</v>
      </c>
      <c r="J117" t="s">
        <v>559</v>
      </c>
    </row>
    <row r="118" spans="1:10" x14ac:dyDescent="0.35">
      <c r="A118" t="s">
        <v>569</v>
      </c>
      <c r="B118" t="s">
        <v>11</v>
      </c>
      <c r="C118" t="s">
        <v>21</v>
      </c>
      <c r="D118" t="s">
        <v>570</v>
      </c>
      <c r="E118" t="s">
        <v>571</v>
      </c>
      <c r="F118" t="s">
        <v>572</v>
      </c>
      <c r="G118" t="s">
        <v>16</v>
      </c>
      <c r="H118" t="s">
        <v>573</v>
      </c>
      <c r="I118" t="s">
        <v>43</v>
      </c>
      <c r="J118" t="s">
        <v>574</v>
      </c>
    </row>
    <row r="119" spans="1:10" x14ac:dyDescent="0.35">
      <c r="A119" t="s">
        <v>569</v>
      </c>
      <c r="B119" t="s">
        <v>20</v>
      </c>
      <c r="C119" t="s">
        <v>27</v>
      </c>
      <c r="D119" t="s">
        <v>575</v>
      </c>
      <c r="E119" t="s">
        <v>576</v>
      </c>
      <c r="F119" t="s">
        <v>577</v>
      </c>
      <c r="G119" t="s">
        <v>16</v>
      </c>
      <c r="H119" t="s">
        <v>578</v>
      </c>
      <c r="I119" t="s">
        <v>43</v>
      </c>
      <c r="J119" t="s">
        <v>574</v>
      </c>
    </row>
    <row r="120" spans="1:10" x14ac:dyDescent="0.35">
      <c r="A120" t="s">
        <v>569</v>
      </c>
      <c r="B120" t="s">
        <v>26</v>
      </c>
      <c r="C120" t="s">
        <v>33</v>
      </c>
      <c r="D120" t="s">
        <v>579</v>
      </c>
      <c r="E120" t="s">
        <v>580</v>
      </c>
      <c r="F120" t="s">
        <v>581</v>
      </c>
      <c r="G120" t="s">
        <v>16</v>
      </c>
      <c r="H120" t="s">
        <v>582</v>
      </c>
      <c r="I120" t="s">
        <v>43</v>
      </c>
      <c r="J120" t="s">
        <v>574</v>
      </c>
    </row>
    <row r="121" spans="1:10" x14ac:dyDescent="0.35">
      <c r="A121" t="s">
        <v>569</v>
      </c>
      <c r="B121" t="s">
        <v>32</v>
      </c>
      <c r="C121" t="s">
        <v>349</v>
      </c>
      <c r="D121" t="s">
        <v>583</v>
      </c>
      <c r="E121" t="s">
        <v>584</v>
      </c>
      <c r="F121" t="s">
        <v>585</v>
      </c>
      <c r="G121" t="s">
        <v>16</v>
      </c>
      <c r="H121" t="s">
        <v>586</v>
      </c>
      <c r="I121" t="s">
        <v>43</v>
      </c>
      <c r="J121" t="s">
        <v>574</v>
      </c>
    </row>
    <row r="122" spans="1:10" x14ac:dyDescent="0.35">
      <c r="A122" t="s">
        <v>587</v>
      </c>
      <c r="B122" t="s">
        <v>11</v>
      </c>
      <c r="C122" t="s">
        <v>12</v>
      </c>
      <c r="D122" t="s">
        <v>588</v>
      </c>
      <c r="E122" t="s">
        <v>589</v>
      </c>
      <c r="F122" t="s">
        <v>590</v>
      </c>
      <c r="G122" t="s">
        <v>16</v>
      </c>
      <c r="H122" t="s">
        <v>453</v>
      </c>
      <c r="I122" t="s">
        <v>85</v>
      </c>
      <c r="J122" t="s">
        <v>591</v>
      </c>
    </row>
    <row r="123" spans="1:10" x14ac:dyDescent="0.35">
      <c r="A123" t="s">
        <v>587</v>
      </c>
      <c r="B123" t="s">
        <v>20</v>
      </c>
      <c r="C123" t="s">
        <v>21</v>
      </c>
      <c r="D123" t="s">
        <v>592</v>
      </c>
      <c r="E123" t="s">
        <v>593</v>
      </c>
      <c r="F123" t="s">
        <v>594</v>
      </c>
      <c r="G123" t="s">
        <v>16</v>
      </c>
      <c r="H123" t="s">
        <v>595</v>
      </c>
      <c r="I123" t="s">
        <v>85</v>
      </c>
      <c r="J123" t="s">
        <v>591</v>
      </c>
    </row>
    <row r="124" spans="1:10" x14ac:dyDescent="0.35">
      <c r="A124" t="s">
        <v>587</v>
      </c>
      <c r="B124" t="s">
        <v>26</v>
      </c>
      <c r="C124" t="s">
        <v>27</v>
      </c>
      <c r="D124" t="s">
        <v>596</v>
      </c>
      <c r="E124" t="s">
        <v>597</v>
      </c>
      <c r="F124" t="s">
        <v>598</v>
      </c>
      <c r="G124" t="s">
        <v>16</v>
      </c>
      <c r="H124" t="s">
        <v>599</v>
      </c>
      <c r="I124" t="s">
        <v>85</v>
      </c>
      <c r="J124" t="s">
        <v>591</v>
      </c>
    </row>
    <row r="125" spans="1:10" x14ac:dyDescent="0.35">
      <c r="A125" t="s">
        <v>587</v>
      </c>
      <c r="B125" t="s">
        <v>32</v>
      </c>
      <c r="C125" t="s">
        <v>33</v>
      </c>
      <c r="D125" t="s">
        <v>600</v>
      </c>
      <c r="E125" t="s">
        <v>601</v>
      </c>
      <c r="F125" t="s">
        <v>602</v>
      </c>
      <c r="G125" t="s">
        <v>16</v>
      </c>
      <c r="H125" t="s">
        <v>603</v>
      </c>
      <c r="I125" t="s">
        <v>85</v>
      </c>
      <c r="J125" t="s">
        <v>591</v>
      </c>
    </row>
    <row r="126" spans="1:10" x14ac:dyDescent="0.35">
      <c r="A126" t="s">
        <v>604</v>
      </c>
      <c r="B126" t="s">
        <v>11</v>
      </c>
      <c r="C126" t="s">
        <v>12</v>
      </c>
      <c r="D126" t="s">
        <v>605</v>
      </c>
      <c r="E126" t="s">
        <v>606</v>
      </c>
      <c r="F126" t="s">
        <v>607</v>
      </c>
      <c r="G126" t="s">
        <v>16</v>
      </c>
      <c r="H126" t="s">
        <v>608</v>
      </c>
      <c r="I126" t="s">
        <v>609</v>
      </c>
      <c r="J126" t="s">
        <v>610</v>
      </c>
    </row>
    <row r="127" spans="1:10" x14ac:dyDescent="0.35">
      <c r="A127" t="s">
        <v>604</v>
      </c>
      <c r="B127" t="s">
        <v>20</v>
      </c>
      <c r="C127" t="s">
        <v>21</v>
      </c>
      <c r="D127" t="s">
        <v>611</v>
      </c>
      <c r="E127" t="s">
        <v>612</v>
      </c>
      <c r="F127" t="s">
        <v>613</v>
      </c>
      <c r="G127" t="s">
        <v>16</v>
      </c>
      <c r="H127" t="s">
        <v>614</v>
      </c>
      <c r="I127" t="s">
        <v>609</v>
      </c>
      <c r="J127" t="s">
        <v>610</v>
      </c>
    </row>
    <row r="128" spans="1:10" x14ac:dyDescent="0.35">
      <c r="A128" t="s">
        <v>604</v>
      </c>
      <c r="B128" t="s">
        <v>26</v>
      </c>
      <c r="C128" t="s">
        <v>27</v>
      </c>
      <c r="D128" t="s">
        <v>615</v>
      </c>
      <c r="E128" t="s">
        <v>616</v>
      </c>
      <c r="F128" t="s">
        <v>617</v>
      </c>
      <c r="G128" t="s">
        <v>16</v>
      </c>
      <c r="H128" t="s">
        <v>618</v>
      </c>
      <c r="I128" t="s">
        <v>609</v>
      </c>
      <c r="J128" t="s">
        <v>610</v>
      </c>
    </row>
    <row r="129" spans="1:10" x14ac:dyDescent="0.35">
      <c r="A129" t="s">
        <v>604</v>
      </c>
      <c r="B129" t="s">
        <v>32</v>
      </c>
      <c r="C129" t="s">
        <v>33</v>
      </c>
      <c r="D129" t="s">
        <v>619</v>
      </c>
      <c r="E129" t="s">
        <v>620</v>
      </c>
      <c r="F129" t="s">
        <v>621</v>
      </c>
      <c r="G129" t="s">
        <v>16</v>
      </c>
      <c r="H129" t="s">
        <v>622</v>
      </c>
      <c r="I129" t="s">
        <v>609</v>
      </c>
      <c r="J129" t="s">
        <v>610</v>
      </c>
    </row>
    <row r="130" spans="1:10" x14ac:dyDescent="0.35">
      <c r="A130" t="s">
        <v>623</v>
      </c>
      <c r="B130" t="s">
        <v>11</v>
      </c>
      <c r="C130" t="s">
        <v>21</v>
      </c>
      <c r="D130" t="s">
        <v>624</v>
      </c>
      <c r="E130" t="s">
        <v>625</v>
      </c>
      <c r="F130" t="s">
        <v>626</v>
      </c>
      <c r="G130" t="s">
        <v>16</v>
      </c>
      <c r="H130" t="s">
        <v>522</v>
      </c>
      <c r="I130" t="s">
        <v>609</v>
      </c>
      <c r="J130" t="s">
        <v>610</v>
      </c>
    </row>
    <row r="131" spans="1:10" x14ac:dyDescent="0.35">
      <c r="A131" t="s">
        <v>623</v>
      </c>
      <c r="B131" t="s">
        <v>20</v>
      </c>
      <c r="C131" t="s">
        <v>27</v>
      </c>
      <c r="D131" t="s">
        <v>627</v>
      </c>
      <c r="E131" t="s">
        <v>628</v>
      </c>
      <c r="F131" t="s">
        <v>629</v>
      </c>
      <c r="G131" t="s">
        <v>16</v>
      </c>
      <c r="H131" t="s">
        <v>630</v>
      </c>
      <c r="I131" t="s">
        <v>609</v>
      </c>
      <c r="J131" t="s">
        <v>610</v>
      </c>
    </row>
    <row r="132" spans="1:10" x14ac:dyDescent="0.35">
      <c r="A132" t="s">
        <v>623</v>
      </c>
      <c r="B132" t="s">
        <v>26</v>
      </c>
      <c r="C132" t="s">
        <v>33</v>
      </c>
      <c r="D132" t="s">
        <v>631</v>
      </c>
      <c r="E132" t="s">
        <v>632</v>
      </c>
      <c r="F132" t="s">
        <v>633</v>
      </c>
      <c r="G132" t="s">
        <v>16</v>
      </c>
      <c r="H132" t="s">
        <v>634</v>
      </c>
      <c r="I132" t="s">
        <v>609</v>
      </c>
      <c r="J132" t="s">
        <v>610</v>
      </c>
    </row>
    <row r="133" spans="1:10" x14ac:dyDescent="0.35">
      <c r="A133" t="s">
        <v>623</v>
      </c>
      <c r="B133" t="s">
        <v>32</v>
      </c>
      <c r="C133" t="s">
        <v>349</v>
      </c>
      <c r="D133" t="s">
        <v>635</v>
      </c>
      <c r="E133" t="s">
        <v>636</v>
      </c>
      <c r="F133" t="s">
        <v>637</v>
      </c>
      <c r="G133" t="s">
        <v>16</v>
      </c>
      <c r="H133" t="s">
        <v>638</v>
      </c>
      <c r="I133" t="s">
        <v>609</v>
      </c>
      <c r="J133" t="s">
        <v>610</v>
      </c>
    </row>
    <row r="134" spans="1:10" x14ac:dyDescent="0.35">
      <c r="A134" t="s">
        <v>639</v>
      </c>
      <c r="B134" t="s">
        <v>11</v>
      </c>
      <c r="C134" t="s">
        <v>100</v>
      </c>
      <c r="D134" t="s">
        <v>640</v>
      </c>
      <c r="E134" t="s">
        <v>641</v>
      </c>
      <c r="F134" t="s">
        <v>642</v>
      </c>
      <c r="G134" t="s">
        <v>643</v>
      </c>
      <c r="H134" t="s">
        <v>16</v>
      </c>
      <c r="I134" t="s">
        <v>380</v>
      </c>
      <c r="J134" t="s">
        <v>644</v>
      </c>
    </row>
    <row r="135" spans="1:10" x14ac:dyDescent="0.35">
      <c r="A135" t="s">
        <v>639</v>
      </c>
      <c r="B135" t="s">
        <v>20</v>
      </c>
      <c r="C135" t="s">
        <v>106</v>
      </c>
      <c r="D135" t="s">
        <v>645</v>
      </c>
      <c r="E135" t="s">
        <v>646</v>
      </c>
      <c r="F135" t="s">
        <v>647</v>
      </c>
      <c r="G135" t="s">
        <v>648</v>
      </c>
      <c r="H135" t="s">
        <v>16</v>
      </c>
      <c r="I135" t="s">
        <v>380</v>
      </c>
      <c r="J135" t="s">
        <v>644</v>
      </c>
    </row>
    <row r="136" spans="1:10" x14ac:dyDescent="0.35">
      <c r="A136" t="s">
        <v>639</v>
      </c>
      <c r="B136" t="s">
        <v>26</v>
      </c>
      <c r="C136" t="s">
        <v>111</v>
      </c>
      <c r="D136" t="s">
        <v>649</v>
      </c>
      <c r="E136" t="s">
        <v>650</v>
      </c>
      <c r="F136" t="s">
        <v>651</v>
      </c>
      <c r="G136" t="s">
        <v>652</v>
      </c>
      <c r="H136" t="s">
        <v>16</v>
      </c>
      <c r="I136" t="s">
        <v>380</v>
      </c>
      <c r="J136" t="s">
        <v>644</v>
      </c>
    </row>
    <row r="137" spans="1:10" x14ac:dyDescent="0.35">
      <c r="A137" t="s">
        <v>639</v>
      </c>
      <c r="B137" t="s">
        <v>32</v>
      </c>
      <c r="C137" t="s">
        <v>116</v>
      </c>
      <c r="D137" t="s">
        <v>653</v>
      </c>
      <c r="E137" t="s">
        <v>654</v>
      </c>
      <c r="F137" t="s">
        <v>655</v>
      </c>
      <c r="G137" t="s">
        <v>656</v>
      </c>
      <c r="H137" t="s">
        <v>16</v>
      </c>
      <c r="I137" t="s">
        <v>380</v>
      </c>
      <c r="J137" t="s">
        <v>644</v>
      </c>
    </row>
    <row r="138" spans="1:10" x14ac:dyDescent="0.35">
      <c r="A138" t="s">
        <v>657</v>
      </c>
      <c r="B138" t="s">
        <v>11</v>
      </c>
      <c r="C138" t="s">
        <v>12</v>
      </c>
      <c r="D138" t="s">
        <v>658</v>
      </c>
      <c r="E138" t="s">
        <v>659</v>
      </c>
      <c r="F138" t="s">
        <v>660</v>
      </c>
      <c r="G138" t="s">
        <v>16</v>
      </c>
      <c r="H138" t="s">
        <v>16</v>
      </c>
      <c r="I138" t="s">
        <v>63</v>
      </c>
      <c r="J138" t="s">
        <v>661</v>
      </c>
    </row>
    <row r="139" spans="1:10" x14ac:dyDescent="0.35">
      <c r="A139" t="s">
        <v>657</v>
      </c>
      <c r="B139" t="s">
        <v>20</v>
      </c>
      <c r="C139" t="s">
        <v>21</v>
      </c>
      <c r="D139" t="s">
        <v>662</v>
      </c>
      <c r="E139" t="s">
        <v>663</v>
      </c>
      <c r="F139" t="s">
        <v>664</v>
      </c>
      <c r="G139" t="s">
        <v>16</v>
      </c>
      <c r="H139" t="s">
        <v>16</v>
      </c>
      <c r="I139" t="s">
        <v>63</v>
      </c>
      <c r="J139" t="s">
        <v>661</v>
      </c>
    </row>
    <row r="140" spans="1:10" x14ac:dyDescent="0.35">
      <c r="A140" t="s">
        <v>657</v>
      </c>
      <c r="B140" t="s">
        <v>26</v>
      </c>
      <c r="C140" t="s">
        <v>27</v>
      </c>
      <c r="D140" t="s">
        <v>665</v>
      </c>
      <c r="E140" t="s">
        <v>666</v>
      </c>
      <c r="F140" t="s">
        <v>667</v>
      </c>
      <c r="G140" t="s">
        <v>16</v>
      </c>
      <c r="H140" t="s">
        <v>16</v>
      </c>
      <c r="I140" t="s">
        <v>63</v>
      </c>
      <c r="J140" t="s">
        <v>661</v>
      </c>
    </row>
    <row r="141" spans="1:10" x14ac:dyDescent="0.35">
      <c r="A141" t="s">
        <v>657</v>
      </c>
      <c r="B141" t="s">
        <v>32</v>
      </c>
      <c r="C141" t="s">
        <v>33</v>
      </c>
      <c r="D141" t="s">
        <v>668</v>
      </c>
      <c r="E141" t="s">
        <v>669</v>
      </c>
      <c r="F141" t="s">
        <v>670</v>
      </c>
      <c r="G141" t="s">
        <v>16</v>
      </c>
      <c r="H141" t="s">
        <v>16</v>
      </c>
      <c r="I141" t="s">
        <v>63</v>
      </c>
      <c r="J141" t="s">
        <v>661</v>
      </c>
    </row>
    <row r="142" spans="1:10" x14ac:dyDescent="0.35">
      <c r="A142" t="s">
        <v>671</v>
      </c>
      <c r="B142" t="s">
        <v>11</v>
      </c>
      <c r="C142" t="s">
        <v>12</v>
      </c>
      <c r="D142" t="s">
        <v>672</v>
      </c>
      <c r="E142" t="s">
        <v>673</v>
      </c>
      <c r="F142" t="s">
        <v>674</v>
      </c>
      <c r="G142" t="s">
        <v>675</v>
      </c>
      <c r="H142" t="s">
        <v>676</v>
      </c>
      <c r="I142" t="s">
        <v>18</v>
      </c>
      <c r="J142" t="s">
        <v>677</v>
      </c>
    </row>
    <row r="143" spans="1:10" x14ac:dyDescent="0.35">
      <c r="A143" t="s">
        <v>671</v>
      </c>
      <c r="B143" t="s">
        <v>20</v>
      </c>
      <c r="C143" t="s">
        <v>21</v>
      </c>
      <c r="D143" t="s">
        <v>678</v>
      </c>
      <c r="E143" t="s">
        <v>679</v>
      </c>
      <c r="F143" t="s">
        <v>680</v>
      </c>
      <c r="G143" t="s">
        <v>681</v>
      </c>
      <c r="H143" t="s">
        <v>682</v>
      </c>
      <c r="I143" t="s">
        <v>18</v>
      </c>
      <c r="J143" t="s">
        <v>677</v>
      </c>
    </row>
    <row r="144" spans="1:10" x14ac:dyDescent="0.35">
      <c r="A144" t="s">
        <v>671</v>
      </c>
      <c r="B144" t="s">
        <v>26</v>
      </c>
      <c r="C144" t="s">
        <v>27</v>
      </c>
      <c r="D144" t="s">
        <v>683</v>
      </c>
      <c r="E144" t="s">
        <v>684</v>
      </c>
      <c r="F144" t="s">
        <v>685</v>
      </c>
      <c r="G144" t="s">
        <v>686</v>
      </c>
      <c r="H144" t="s">
        <v>131</v>
      </c>
      <c r="I144" t="s">
        <v>18</v>
      </c>
      <c r="J144" t="s">
        <v>677</v>
      </c>
    </row>
    <row r="145" spans="1:10" x14ac:dyDescent="0.35">
      <c r="A145" t="s">
        <v>671</v>
      </c>
      <c r="B145" t="s">
        <v>32</v>
      </c>
      <c r="C145" t="s">
        <v>33</v>
      </c>
      <c r="D145" t="s">
        <v>687</v>
      </c>
      <c r="E145" t="s">
        <v>688</v>
      </c>
      <c r="F145" t="s">
        <v>689</v>
      </c>
      <c r="G145" t="s">
        <v>690</v>
      </c>
      <c r="H145" t="s">
        <v>691</v>
      </c>
      <c r="I145" t="s">
        <v>18</v>
      </c>
      <c r="J145" t="s">
        <v>677</v>
      </c>
    </row>
    <row r="146" spans="1:10" x14ac:dyDescent="0.35">
      <c r="A146" t="s">
        <v>692</v>
      </c>
      <c r="B146" t="s">
        <v>11</v>
      </c>
      <c r="C146" t="s">
        <v>12</v>
      </c>
      <c r="D146" t="s">
        <v>693</v>
      </c>
      <c r="E146" t="s">
        <v>694</v>
      </c>
      <c r="F146" t="s">
        <v>695</v>
      </c>
      <c r="G146" t="s">
        <v>696</v>
      </c>
      <c r="H146" t="s">
        <v>16</v>
      </c>
      <c r="I146" t="s">
        <v>63</v>
      </c>
      <c r="J146" t="s">
        <v>697</v>
      </c>
    </row>
    <row r="147" spans="1:10" x14ac:dyDescent="0.35">
      <c r="A147" t="s">
        <v>692</v>
      </c>
      <c r="B147" t="s">
        <v>20</v>
      </c>
      <c r="C147" t="s">
        <v>21</v>
      </c>
      <c r="D147" t="s">
        <v>698</v>
      </c>
      <c r="E147" t="s">
        <v>699</v>
      </c>
      <c r="F147" t="s">
        <v>700</v>
      </c>
      <c r="G147" t="s">
        <v>701</v>
      </c>
      <c r="H147" t="s">
        <v>16</v>
      </c>
      <c r="I147" t="s">
        <v>63</v>
      </c>
      <c r="J147" t="s">
        <v>697</v>
      </c>
    </row>
    <row r="148" spans="1:10" x14ac:dyDescent="0.35">
      <c r="A148" t="s">
        <v>692</v>
      </c>
      <c r="B148" t="s">
        <v>26</v>
      </c>
      <c r="C148" t="s">
        <v>27</v>
      </c>
      <c r="D148" t="s">
        <v>702</v>
      </c>
      <c r="E148" t="s">
        <v>703</v>
      </c>
      <c r="F148" t="s">
        <v>704</v>
      </c>
      <c r="G148" t="s">
        <v>705</v>
      </c>
      <c r="H148" t="s">
        <v>16</v>
      </c>
      <c r="I148" t="s">
        <v>63</v>
      </c>
      <c r="J148" t="s">
        <v>697</v>
      </c>
    </row>
    <row r="149" spans="1:10" x14ac:dyDescent="0.35">
      <c r="A149" t="s">
        <v>692</v>
      </c>
      <c r="B149" t="s">
        <v>32</v>
      </c>
      <c r="C149" t="s">
        <v>33</v>
      </c>
      <c r="D149" t="s">
        <v>706</v>
      </c>
      <c r="E149" t="s">
        <v>707</v>
      </c>
      <c r="F149" t="s">
        <v>708</v>
      </c>
      <c r="G149" t="s">
        <v>709</v>
      </c>
      <c r="H149" t="s">
        <v>16</v>
      </c>
      <c r="I149" t="s">
        <v>63</v>
      </c>
      <c r="J149" t="s">
        <v>697</v>
      </c>
    </row>
    <row r="150" spans="1:10" x14ac:dyDescent="0.35">
      <c r="A150" t="s">
        <v>710</v>
      </c>
      <c r="B150" t="s">
        <v>11</v>
      </c>
      <c r="C150" t="s">
        <v>711</v>
      </c>
      <c r="D150" t="s">
        <v>712</v>
      </c>
      <c r="E150" t="s">
        <v>713</v>
      </c>
      <c r="F150" t="s">
        <v>714</v>
      </c>
      <c r="G150" t="s">
        <v>715</v>
      </c>
      <c r="H150" t="s">
        <v>716</v>
      </c>
      <c r="I150" t="s">
        <v>63</v>
      </c>
      <c r="J150" t="s">
        <v>176</v>
      </c>
    </row>
    <row r="151" spans="1:10" x14ac:dyDescent="0.35">
      <c r="A151" t="s">
        <v>710</v>
      </c>
      <c r="B151" t="s">
        <v>20</v>
      </c>
      <c r="C151" t="s">
        <v>479</v>
      </c>
      <c r="D151" t="s">
        <v>717</v>
      </c>
      <c r="E151" t="s">
        <v>718</v>
      </c>
      <c r="F151" t="s">
        <v>719</v>
      </c>
      <c r="G151" t="s">
        <v>720</v>
      </c>
      <c r="H151" t="s">
        <v>721</v>
      </c>
      <c r="I151" t="s">
        <v>63</v>
      </c>
      <c r="J151" t="s">
        <v>176</v>
      </c>
    </row>
    <row r="152" spans="1:10" x14ac:dyDescent="0.35">
      <c r="A152" t="s">
        <v>722</v>
      </c>
      <c r="B152" t="s">
        <v>11</v>
      </c>
      <c r="C152" t="s">
        <v>12</v>
      </c>
      <c r="D152" t="s">
        <v>723</v>
      </c>
      <c r="E152" t="s">
        <v>724</v>
      </c>
      <c r="F152" t="s">
        <v>725</v>
      </c>
      <c r="G152" t="s">
        <v>16</v>
      </c>
      <c r="H152" t="s">
        <v>16</v>
      </c>
      <c r="I152" t="s">
        <v>380</v>
      </c>
      <c r="J152" t="s">
        <v>726</v>
      </c>
    </row>
    <row r="153" spans="1:10" x14ac:dyDescent="0.35">
      <c r="A153" t="s">
        <v>722</v>
      </c>
      <c r="B153" t="s">
        <v>20</v>
      </c>
      <c r="C153" t="s">
        <v>45</v>
      </c>
      <c r="D153" t="s">
        <v>727</v>
      </c>
      <c r="E153" t="s">
        <v>728</v>
      </c>
      <c r="F153" t="s">
        <v>729</v>
      </c>
      <c r="G153" t="s">
        <v>16</v>
      </c>
      <c r="H153" t="s">
        <v>16</v>
      </c>
      <c r="I153" t="s">
        <v>380</v>
      </c>
      <c r="J153" t="s">
        <v>726</v>
      </c>
    </row>
    <row r="154" spans="1:10" x14ac:dyDescent="0.35">
      <c r="A154" t="s">
        <v>722</v>
      </c>
      <c r="B154" t="s">
        <v>26</v>
      </c>
      <c r="C154" t="s">
        <v>49</v>
      </c>
      <c r="D154" t="s">
        <v>730</v>
      </c>
      <c r="E154" t="s">
        <v>731</v>
      </c>
      <c r="F154" t="s">
        <v>732</v>
      </c>
      <c r="G154" t="s">
        <v>16</v>
      </c>
      <c r="H154" t="s">
        <v>16</v>
      </c>
      <c r="I154" t="s">
        <v>380</v>
      </c>
      <c r="J154" t="s">
        <v>726</v>
      </c>
    </row>
    <row r="155" spans="1:10" x14ac:dyDescent="0.35">
      <c r="A155" t="s">
        <v>722</v>
      </c>
      <c r="B155" t="s">
        <v>32</v>
      </c>
      <c r="C155" t="s">
        <v>53</v>
      </c>
      <c r="D155" t="s">
        <v>733</v>
      </c>
      <c r="E155" t="s">
        <v>734</v>
      </c>
      <c r="F155" t="s">
        <v>735</v>
      </c>
      <c r="G155" t="s">
        <v>16</v>
      </c>
      <c r="H155" t="s">
        <v>16</v>
      </c>
      <c r="I155" t="s">
        <v>380</v>
      </c>
      <c r="J155" t="s">
        <v>726</v>
      </c>
    </row>
    <row r="156" spans="1:10" x14ac:dyDescent="0.35">
      <c r="A156" t="s">
        <v>736</v>
      </c>
      <c r="B156" t="s">
        <v>11</v>
      </c>
      <c r="C156" t="s">
        <v>12</v>
      </c>
      <c r="D156" t="s">
        <v>737</v>
      </c>
      <c r="E156" t="s">
        <v>738</v>
      </c>
      <c r="F156" t="s">
        <v>739</v>
      </c>
      <c r="G156" t="s">
        <v>16</v>
      </c>
      <c r="H156" t="s">
        <v>740</v>
      </c>
      <c r="I156" t="s">
        <v>258</v>
      </c>
      <c r="J156" t="s">
        <v>741</v>
      </c>
    </row>
    <row r="157" spans="1:10" x14ac:dyDescent="0.35">
      <c r="A157" t="s">
        <v>736</v>
      </c>
      <c r="B157" t="s">
        <v>20</v>
      </c>
      <c r="C157" t="s">
        <v>21</v>
      </c>
      <c r="D157" t="s">
        <v>742</v>
      </c>
      <c r="E157" t="s">
        <v>743</v>
      </c>
      <c r="F157" t="s">
        <v>744</v>
      </c>
      <c r="G157" t="s">
        <v>16</v>
      </c>
      <c r="H157" t="s">
        <v>745</v>
      </c>
      <c r="I157" t="s">
        <v>258</v>
      </c>
      <c r="J157" t="s">
        <v>741</v>
      </c>
    </row>
    <row r="158" spans="1:10" x14ac:dyDescent="0.35">
      <c r="A158" t="s">
        <v>736</v>
      </c>
      <c r="B158" t="s">
        <v>26</v>
      </c>
      <c r="C158" t="s">
        <v>27</v>
      </c>
      <c r="D158" t="s">
        <v>746</v>
      </c>
      <c r="E158" t="s">
        <v>747</v>
      </c>
      <c r="F158" t="s">
        <v>748</v>
      </c>
      <c r="G158" t="s">
        <v>16</v>
      </c>
      <c r="H158" t="s">
        <v>749</v>
      </c>
      <c r="I158" t="s">
        <v>258</v>
      </c>
      <c r="J158" t="s">
        <v>741</v>
      </c>
    </row>
    <row r="159" spans="1:10" x14ac:dyDescent="0.35">
      <c r="A159" t="s">
        <v>736</v>
      </c>
      <c r="B159" t="s">
        <v>32</v>
      </c>
      <c r="C159" t="s">
        <v>33</v>
      </c>
      <c r="D159" t="s">
        <v>750</v>
      </c>
      <c r="E159" t="s">
        <v>751</v>
      </c>
      <c r="F159" t="s">
        <v>752</v>
      </c>
      <c r="G159" t="s">
        <v>16</v>
      </c>
      <c r="H159" t="s">
        <v>753</v>
      </c>
      <c r="I159" t="s">
        <v>258</v>
      </c>
      <c r="J159" t="s">
        <v>741</v>
      </c>
    </row>
    <row r="160" spans="1:10" x14ac:dyDescent="0.35">
      <c r="A160" t="s">
        <v>754</v>
      </c>
      <c r="B160" t="s">
        <v>11</v>
      </c>
      <c r="C160" t="s">
        <v>12</v>
      </c>
      <c r="D160" t="s">
        <v>755</v>
      </c>
      <c r="E160" t="s">
        <v>756</v>
      </c>
      <c r="F160" t="s">
        <v>757</v>
      </c>
      <c r="G160" t="s">
        <v>16</v>
      </c>
      <c r="H160" t="s">
        <v>758</v>
      </c>
      <c r="I160" t="s">
        <v>294</v>
      </c>
      <c r="J160" t="s">
        <v>759</v>
      </c>
    </row>
    <row r="161" spans="1:10" x14ac:dyDescent="0.35">
      <c r="A161" t="s">
        <v>754</v>
      </c>
      <c r="B161" t="s">
        <v>20</v>
      </c>
      <c r="C161" t="s">
        <v>21</v>
      </c>
      <c r="D161" t="s">
        <v>760</v>
      </c>
      <c r="E161" t="s">
        <v>761</v>
      </c>
      <c r="F161" t="s">
        <v>762</v>
      </c>
      <c r="G161" t="s">
        <v>16</v>
      </c>
      <c r="H161" t="s">
        <v>763</v>
      </c>
      <c r="I161" t="s">
        <v>294</v>
      </c>
      <c r="J161" t="s">
        <v>759</v>
      </c>
    </row>
    <row r="162" spans="1:10" x14ac:dyDescent="0.35">
      <c r="A162" t="s">
        <v>754</v>
      </c>
      <c r="B162" t="s">
        <v>26</v>
      </c>
      <c r="C162" t="s">
        <v>27</v>
      </c>
      <c r="D162" t="s">
        <v>764</v>
      </c>
      <c r="E162" t="s">
        <v>765</v>
      </c>
      <c r="F162" t="s">
        <v>766</v>
      </c>
      <c r="G162" t="s">
        <v>16</v>
      </c>
      <c r="H162" t="s">
        <v>767</v>
      </c>
      <c r="I162" t="s">
        <v>294</v>
      </c>
      <c r="J162" t="s">
        <v>759</v>
      </c>
    </row>
    <row r="163" spans="1:10" x14ac:dyDescent="0.35">
      <c r="A163" t="s">
        <v>754</v>
      </c>
      <c r="B163" t="s">
        <v>32</v>
      </c>
      <c r="C163" t="s">
        <v>33</v>
      </c>
      <c r="D163" t="s">
        <v>768</v>
      </c>
      <c r="E163" t="s">
        <v>769</v>
      </c>
      <c r="F163" t="s">
        <v>770</v>
      </c>
      <c r="G163" t="s">
        <v>16</v>
      </c>
      <c r="H163" t="s">
        <v>771</v>
      </c>
      <c r="I163" t="s">
        <v>294</v>
      </c>
      <c r="J163" t="s">
        <v>759</v>
      </c>
    </row>
    <row r="164" spans="1:10" x14ac:dyDescent="0.35">
      <c r="A164" t="s">
        <v>772</v>
      </c>
      <c r="B164" t="s">
        <v>11</v>
      </c>
      <c r="C164" t="s">
        <v>773</v>
      </c>
      <c r="D164" t="s">
        <v>774</v>
      </c>
      <c r="E164" t="s">
        <v>775</v>
      </c>
      <c r="F164" t="s">
        <v>776</v>
      </c>
      <c r="G164" t="s">
        <v>16</v>
      </c>
      <c r="H164" t="s">
        <v>16</v>
      </c>
      <c r="I164" t="s">
        <v>18</v>
      </c>
      <c r="J164" t="s">
        <v>489</v>
      </c>
    </row>
    <row r="165" spans="1:10" x14ac:dyDescent="0.35">
      <c r="A165" t="s">
        <v>772</v>
      </c>
      <c r="B165" t="s">
        <v>20</v>
      </c>
      <c r="C165" t="s">
        <v>777</v>
      </c>
      <c r="D165" t="s">
        <v>778</v>
      </c>
      <c r="E165" t="s">
        <v>779</v>
      </c>
      <c r="F165" t="s">
        <v>780</v>
      </c>
      <c r="G165" t="s">
        <v>16</v>
      </c>
      <c r="H165" t="s">
        <v>16</v>
      </c>
      <c r="I165" t="s">
        <v>18</v>
      </c>
      <c r="J165" t="s">
        <v>489</v>
      </c>
    </row>
    <row r="166" spans="1:10" x14ac:dyDescent="0.35">
      <c r="A166" t="s">
        <v>772</v>
      </c>
      <c r="B166" t="s">
        <v>26</v>
      </c>
      <c r="C166" t="s">
        <v>781</v>
      </c>
      <c r="D166" t="s">
        <v>782</v>
      </c>
      <c r="E166" t="s">
        <v>783</v>
      </c>
      <c r="F166" t="s">
        <v>784</v>
      </c>
      <c r="G166" t="s">
        <v>16</v>
      </c>
      <c r="H166" t="s">
        <v>16</v>
      </c>
      <c r="I166" t="s">
        <v>18</v>
      </c>
      <c r="J166" t="s">
        <v>489</v>
      </c>
    </row>
    <row r="167" spans="1:10" x14ac:dyDescent="0.35">
      <c r="A167" t="s">
        <v>772</v>
      </c>
      <c r="B167" t="s">
        <v>32</v>
      </c>
      <c r="C167" t="s">
        <v>785</v>
      </c>
      <c r="D167" t="s">
        <v>786</v>
      </c>
      <c r="E167" t="s">
        <v>787</v>
      </c>
      <c r="F167" t="s">
        <v>788</v>
      </c>
      <c r="G167" t="s">
        <v>16</v>
      </c>
      <c r="H167" t="s">
        <v>16</v>
      </c>
      <c r="I167" t="s">
        <v>18</v>
      </c>
      <c r="J167" t="s">
        <v>489</v>
      </c>
    </row>
    <row r="168" spans="1:10" x14ac:dyDescent="0.35">
      <c r="A168" t="s">
        <v>789</v>
      </c>
      <c r="B168" t="s">
        <v>11</v>
      </c>
      <c r="C168" t="s">
        <v>773</v>
      </c>
      <c r="D168" t="s">
        <v>790</v>
      </c>
      <c r="E168" t="s">
        <v>791</v>
      </c>
      <c r="F168" t="s">
        <v>792</v>
      </c>
      <c r="G168" t="s">
        <v>16</v>
      </c>
      <c r="H168" t="s">
        <v>16</v>
      </c>
      <c r="I168" t="s">
        <v>43</v>
      </c>
      <c r="J168" t="s">
        <v>574</v>
      </c>
    </row>
    <row r="169" spans="1:10" x14ac:dyDescent="0.35">
      <c r="A169" t="s">
        <v>789</v>
      </c>
      <c r="B169" t="s">
        <v>20</v>
      </c>
      <c r="C169" t="s">
        <v>793</v>
      </c>
      <c r="D169" t="s">
        <v>794</v>
      </c>
      <c r="E169" t="s">
        <v>795</v>
      </c>
      <c r="F169" t="s">
        <v>796</v>
      </c>
      <c r="G169" t="s">
        <v>16</v>
      </c>
      <c r="H169" t="s">
        <v>16</v>
      </c>
      <c r="I169" t="s">
        <v>43</v>
      </c>
      <c r="J169" t="s">
        <v>574</v>
      </c>
    </row>
    <row r="170" spans="1:10" x14ac:dyDescent="0.35">
      <c r="A170" t="s">
        <v>789</v>
      </c>
      <c r="B170" t="s">
        <v>26</v>
      </c>
      <c r="C170" t="s">
        <v>797</v>
      </c>
      <c r="D170" t="s">
        <v>798</v>
      </c>
      <c r="E170" t="s">
        <v>799</v>
      </c>
      <c r="F170" t="s">
        <v>800</v>
      </c>
      <c r="G170" t="s">
        <v>16</v>
      </c>
      <c r="H170" t="s">
        <v>16</v>
      </c>
      <c r="I170" t="s">
        <v>43</v>
      </c>
      <c r="J170" t="s">
        <v>574</v>
      </c>
    </row>
    <row r="171" spans="1:10" x14ac:dyDescent="0.35">
      <c r="A171" t="s">
        <v>789</v>
      </c>
      <c r="B171" t="s">
        <v>32</v>
      </c>
      <c r="C171" t="s">
        <v>801</v>
      </c>
      <c r="D171" t="s">
        <v>802</v>
      </c>
      <c r="E171" t="s">
        <v>803</v>
      </c>
      <c r="F171" t="s">
        <v>804</v>
      </c>
      <c r="G171" t="s">
        <v>16</v>
      </c>
      <c r="H171" t="s">
        <v>16</v>
      </c>
      <c r="I171" t="s">
        <v>43</v>
      </c>
      <c r="J171" t="s">
        <v>574</v>
      </c>
    </row>
    <row r="172" spans="1:10" x14ac:dyDescent="0.35">
      <c r="A172" t="s">
        <v>805</v>
      </c>
      <c r="B172" t="s">
        <v>11</v>
      </c>
      <c r="C172" t="s">
        <v>21</v>
      </c>
      <c r="D172" t="s">
        <v>806</v>
      </c>
      <c r="E172" t="s">
        <v>807</v>
      </c>
      <c r="F172" t="s">
        <v>808</v>
      </c>
      <c r="G172" t="s">
        <v>809</v>
      </c>
      <c r="H172" t="s">
        <v>16</v>
      </c>
      <c r="I172" t="s">
        <v>18</v>
      </c>
      <c r="J172" t="s">
        <v>677</v>
      </c>
    </row>
    <row r="173" spans="1:10" x14ac:dyDescent="0.35">
      <c r="A173" t="s">
        <v>805</v>
      </c>
      <c r="B173" t="s">
        <v>20</v>
      </c>
      <c r="C173" t="s">
        <v>27</v>
      </c>
      <c r="D173" t="s">
        <v>810</v>
      </c>
      <c r="E173" t="s">
        <v>811</v>
      </c>
      <c r="F173" t="s">
        <v>812</v>
      </c>
      <c r="G173" t="s">
        <v>813</v>
      </c>
      <c r="H173" t="s">
        <v>16</v>
      </c>
      <c r="I173" t="s">
        <v>18</v>
      </c>
      <c r="J173" t="s">
        <v>677</v>
      </c>
    </row>
    <row r="174" spans="1:10" x14ac:dyDescent="0.35">
      <c r="A174" t="s">
        <v>805</v>
      </c>
      <c r="B174" t="s">
        <v>26</v>
      </c>
      <c r="C174" t="s">
        <v>33</v>
      </c>
      <c r="D174" t="s">
        <v>814</v>
      </c>
      <c r="E174" t="s">
        <v>815</v>
      </c>
      <c r="F174" t="s">
        <v>816</v>
      </c>
      <c r="G174" t="s">
        <v>817</v>
      </c>
      <c r="H174" t="s">
        <v>16</v>
      </c>
      <c r="I174" t="s">
        <v>18</v>
      </c>
      <c r="J174" t="s">
        <v>677</v>
      </c>
    </row>
    <row r="175" spans="1:10" x14ac:dyDescent="0.35">
      <c r="A175" t="s">
        <v>805</v>
      </c>
      <c r="B175" t="s">
        <v>32</v>
      </c>
      <c r="C175" t="s">
        <v>349</v>
      </c>
      <c r="D175" t="s">
        <v>818</v>
      </c>
      <c r="E175" t="s">
        <v>819</v>
      </c>
      <c r="F175" t="s">
        <v>820</v>
      </c>
      <c r="G175" t="s">
        <v>821</v>
      </c>
      <c r="H175" t="s">
        <v>16</v>
      </c>
      <c r="I175" t="s">
        <v>18</v>
      </c>
      <c r="J175" t="s">
        <v>677</v>
      </c>
    </row>
    <row r="176" spans="1:10" x14ac:dyDescent="0.35">
      <c r="A176" t="s">
        <v>822</v>
      </c>
      <c r="B176" t="s">
        <v>11</v>
      </c>
      <c r="C176" t="s">
        <v>12</v>
      </c>
      <c r="D176" t="s">
        <v>823</v>
      </c>
      <c r="E176" t="s">
        <v>824</v>
      </c>
      <c r="F176" t="s">
        <v>825</v>
      </c>
      <c r="G176" t="s">
        <v>16</v>
      </c>
      <c r="H176" t="s">
        <v>826</v>
      </c>
      <c r="I176" t="s">
        <v>294</v>
      </c>
      <c r="J176" t="s">
        <v>827</v>
      </c>
    </row>
    <row r="177" spans="1:10" x14ac:dyDescent="0.35">
      <c r="A177" t="s">
        <v>822</v>
      </c>
      <c r="B177" t="s">
        <v>20</v>
      </c>
      <c r="C177" t="s">
        <v>21</v>
      </c>
      <c r="D177" t="s">
        <v>828</v>
      </c>
      <c r="E177" t="s">
        <v>829</v>
      </c>
      <c r="F177" t="s">
        <v>830</v>
      </c>
      <c r="G177" t="s">
        <v>16</v>
      </c>
      <c r="H177" t="s">
        <v>831</v>
      </c>
      <c r="I177" t="s">
        <v>294</v>
      </c>
      <c r="J177" t="s">
        <v>827</v>
      </c>
    </row>
    <row r="178" spans="1:10" x14ac:dyDescent="0.35">
      <c r="A178" t="s">
        <v>822</v>
      </c>
      <c r="B178" t="s">
        <v>26</v>
      </c>
      <c r="C178" t="s">
        <v>27</v>
      </c>
      <c r="D178" t="s">
        <v>832</v>
      </c>
      <c r="E178" t="s">
        <v>833</v>
      </c>
      <c r="F178" t="s">
        <v>834</v>
      </c>
      <c r="G178" t="s">
        <v>16</v>
      </c>
      <c r="H178" t="s">
        <v>835</v>
      </c>
      <c r="I178" t="s">
        <v>294</v>
      </c>
      <c r="J178" t="s">
        <v>827</v>
      </c>
    </row>
    <row r="179" spans="1:10" x14ac:dyDescent="0.35">
      <c r="A179" t="s">
        <v>822</v>
      </c>
      <c r="B179" t="s">
        <v>32</v>
      </c>
      <c r="C179" t="s">
        <v>33</v>
      </c>
      <c r="D179" t="s">
        <v>836</v>
      </c>
      <c r="E179" t="s">
        <v>837</v>
      </c>
      <c r="F179" t="s">
        <v>838</v>
      </c>
      <c r="G179" t="s">
        <v>16</v>
      </c>
      <c r="H179" t="s">
        <v>839</v>
      </c>
      <c r="I179" t="s">
        <v>294</v>
      </c>
      <c r="J179" t="s">
        <v>827</v>
      </c>
    </row>
    <row r="180" spans="1:10" x14ac:dyDescent="0.35">
      <c r="A180" t="s">
        <v>840</v>
      </c>
      <c r="B180" t="s">
        <v>11</v>
      </c>
      <c r="C180" t="s">
        <v>12</v>
      </c>
      <c r="D180" t="s">
        <v>841</v>
      </c>
      <c r="E180" t="s">
        <v>842</v>
      </c>
      <c r="F180" t="s">
        <v>843</v>
      </c>
      <c r="G180" t="s">
        <v>844</v>
      </c>
      <c r="H180" t="s">
        <v>16</v>
      </c>
      <c r="I180" t="s">
        <v>85</v>
      </c>
      <c r="J180" t="s">
        <v>127</v>
      </c>
    </row>
    <row r="181" spans="1:10" x14ac:dyDescent="0.35">
      <c r="A181" t="s">
        <v>840</v>
      </c>
      <c r="B181" t="s">
        <v>20</v>
      </c>
      <c r="C181" t="s">
        <v>21</v>
      </c>
      <c r="D181" t="s">
        <v>845</v>
      </c>
      <c r="E181" t="s">
        <v>846</v>
      </c>
      <c r="F181" t="s">
        <v>457</v>
      </c>
      <c r="G181" t="s">
        <v>847</v>
      </c>
      <c r="H181" t="s">
        <v>16</v>
      </c>
      <c r="I181" t="s">
        <v>85</v>
      </c>
      <c r="J181" t="s">
        <v>127</v>
      </c>
    </row>
    <row r="182" spans="1:10" x14ac:dyDescent="0.35">
      <c r="A182" t="s">
        <v>840</v>
      </c>
      <c r="B182" t="s">
        <v>26</v>
      </c>
      <c r="C182" t="s">
        <v>27</v>
      </c>
      <c r="D182" t="s">
        <v>848</v>
      </c>
      <c r="E182" t="s">
        <v>849</v>
      </c>
      <c r="F182" t="s">
        <v>850</v>
      </c>
      <c r="G182" t="s">
        <v>851</v>
      </c>
      <c r="H182" t="s">
        <v>16</v>
      </c>
      <c r="I182" t="s">
        <v>85</v>
      </c>
      <c r="J182" t="s">
        <v>127</v>
      </c>
    </row>
    <row r="183" spans="1:10" x14ac:dyDescent="0.35">
      <c r="A183" t="s">
        <v>840</v>
      </c>
      <c r="B183" t="s">
        <v>32</v>
      </c>
      <c r="C183" t="s">
        <v>33</v>
      </c>
      <c r="D183" t="s">
        <v>852</v>
      </c>
      <c r="E183" t="s">
        <v>853</v>
      </c>
      <c r="F183" t="s">
        <v>854</v>
      </c>
      <c r="G183" t="s">
        <v>855</v>
      </c>
      <c r="H183" t="s">
        <v>16</v>
      </c>
      <c r="I183" t="s">
        <v>85</v>
      </c>
      <c r="J183" t="s">
        <v>127</v>
      </c>
    </row>
    <row r="184" spans="1:10" x14ac:dyDescent="0.35">
      <c r="A184" t="s">
        <v>856</v>
      </c>
      <c r="B184" t="s">
        <v>11</v>
      </c>
      <c r="C184" t="s">
        <v>857</v>
      </c>
      <c r="D184" t="s">
        <v>858</v>
      </c>
      <c r="E184" t="s">
        <v>859</v>
      </c>
      <c r="F184" t="s">
        <v>860</v>
      </c>
      <c r="G184" t="s">
        <v>16</v>
      </c>
      <c r="H184" t="s">
        <v>16</v>
      </c>
      <c r="I184" t="s">
        <v>43</v>
      </c>
      <c r="J184" t="s">
        <v>574</v>
      </c>
    </row>
    <row r="185" spans="1:10" x14ac:dyDescent="0.35">
      <c r="A185" t="s">
        <v>856</v>
      </c>
      <c r="B185" t="s">
        <v>20</v>
      </c>
      <c r="C185" t="s">
        <v>861</v>
      </c>
      <c r="D185" t="s">
        <v>862</v>
      </c>
      <c r="E185" t="s">
        <v>863</v>
      </c>
      <c r="F185" t="s">
        <v>864</v>
      </c>
      <c r="G185" t="s">
        <v>16</v>
      </c>
      <c r="H185" t="s">
        <v>16</v>
      </c>
      <c r="I185" t="s">
        <v>43</v>
      </c>
      <c r="J185" t="s">
        <v>574</v>
      </c>
    </row>
    <row r="186" spans="1:10" x14ac:dyDescent="0.35">
      <c r="A186" t="s">
        <v>856</v>
      </c>
      <c r="B186" t="s">
        <v>26</v>
      </c>
      <c r="C186" t="s">
        <v>865</v>
      </c>
      <c r="D186" t="s">
        <v>866</v>
      </c>
      <c r="E186" t="s">
        <v>867</v>
      </c>
      <c r="F186" t="s">
        <v>868</v>
      </c>
      <c r="G186" t="s">
        <v>16</v>
      </c>
      <c r="H186" t="s">
        <v>16</v>
      </c>
      <c r="I186" t="s">
        <v>43</v>
      </c>
      <c r="J186" t="s">
        <v>574</v>
      </c>
    </row>
    <row r="187" spans="1:10" x14ac:dyDescent="0.35">
      <c r="A187" t="s">
        <v>856</v>
      </c>
      <c r="B187" t="s">
        <v>32</v>
      </c>
      <c r="C187" t="s">
        <v>869</v>
      </c>
      <c r="D187" t="s">
        <v>870</v>
      </c>
      <c r="E187" t="s">
        <v>871</v>
      </c>
      <c r="F187" t="s">
        <v>872</v>
      </c>
      <c r="G187" t="s">
        <v>16</v>
      </c>
      <c r="H187" t="s">
        <v>16</v>
      </c>
      <c r="I187" t="s">
        <v>43</v>
      </c>
      <c r="J187" t="s">
        <v>574</v>
      </c>
    </row>
    <row r="188" spans="1:10" x14ac:dyDescent="0.35">
      <c r="A188" t="s">
        <v>873</v>
      </c>
      <c r="B188" t="s">
        <v>11</v>
      </c>
      <c r="C188" t="s">
        <v>12</v>
      </c>
      <c r="D188" t="s">
        <v>874</v>
      </c>
      <c r="E188" t="s">
        <v>875</v>
      </c>
      <c r="F188" t="s">
        <v>876</v>
      </c>
      <c r="G188" t="s">
        <v>16</v>
      </c>
      <c r="H188" t="s">
        <v>877</v>
      </c>
      <c r="I188" t="s">
        <v>294</v>
      </c>
      <c r="J188" t="s">
        <v>827</v>
      </c>
    </row>
    <row r="189" spans="1:10" x14ac:dyDescent="0.35">
      <c r="A189" t="s">
        <v>873</v>
      </c>
      <c r="B189" t="s">
        <v>20</v>
      </c>
      <c r="C189" t="s">
        <v>21</v>
      </c>
      <c r="D189" t="s">
        <v>878</v>
      </c>
      <c r="E189" t="s">
        <v>879</v>
      </c>
      <c r="F189" t="s">
        <v>880</v>
      </c>
      <c r="G189" t="s">
        <v>16</v>
      </c>
      <c r="H189" t="s">
        <v>881</v>
      </c>
      <c r="I189" t="s">
        <v>294</v>
      </c>
      <c r="J189" t="s">
        <v>827</v>
      </c>
    </row>
    <row r="190" spans="1:10" x14ac:dyDescent="0.35">
      <c r="A190" t="s">
        <v>873</v>
      </c>
      <c r="B190" t="s">
        <v>26</v>
      </c>
      <c r="C190" t="s">
        <v>27</v>
      </c>
      <c r="D190" t="s">
        <v>882</v>
      </c>
      <c r="E190" t="s">
        <v>883</v>
      </c>
      <c r="F190" t="s">
        <v>884</v>
      </c>
      <c r="G190" t="s">
        <v>16</v>
      </c>
      <c r="H190" t="s">
        <v>885</v>
      </c>
      <c r="I190" t="s">
        <v>294</v>
      </c>
      <c r="J190" t="s">
        <v>827</v>
      </c>
    </row>
    <row r="191" spans="1:10" x14ac:dyDescent="0.35">
      <c r="A191" t="s">
        <v>873</v>
      </c>
      <c r="B191" t="s">
        <v>32</v>
      </c>
      <c r="C191" t="s">
        <v>33</v>
      </c>
      <c r="D191" t="s">
        <v>886</v>
      </c>
      <c r="E191" t="s">
        <v>453</v>
      </c>
      <c r="F191" t="s">
        <v>887</v>
      </c>
      <c r="G191" t="s">
        <v>16</v>
      </c>
      <c r="H191" t="s">
        <v>888</v>
      </c>
      <c r="I191" t="s">
        <v>294</v>
      </c>
      <c r="J191" t="s">
        <v>827</v>
      </c>
    </row>
    <row r="192" spans="1:10" x14ac:dyDescent="0.35">
      <c r="A192" t="s">
        <v>889</v>
      </c>
      <c r="B192" t="s">
        <v>11</v>
      </c>
      <c r="C192" t="s">
        <v>890</v>
      </c>
      <c r="D192" t="s">
        <v>891</v>
      </c>
      <c r="E192" t="s">
        <v>892</v>
      </c>
      <c r="F192" t="s">
        <v>893</v>
      </c>
      <c r="G192" t="s">
        <v>16</v>
      </c>
      <c r="H192" t="s">
        <v>16</v>
      </c>
      <c r="I192" t="s">
        <v>43</v>
      </c>
      <c r="J192" t="s">
        <v>894</v>
      </c>
    </row>
    <row r="193" spans="1:10" x14ac:dyDescent="0.35">
      <c r="A193" t="s">
        <v>889</v>
      </c>
      <c r="B193" t="s">
        <v>20</v>
      </c>
      <c r="C193" t="s">
        <v>895</v>
      </c>
      <c r="D193" t="s">
        <v>896</v>
      </c>
      <c r="E193" t="s">
        <v>897</v>
      </c>
      <c r="F193" t="s">
        <v>898</v>
      </c>
      <c r="G193" t="s">
        <v>16</v>
      </c>
      <c r="H193" t="s">
        <v>16</v>
      </c>
      <c r="I193" t="s">
        <v>43</v>
      </c>
      <c r="J193" t="s">
        <v>894</v>
      </c>
    </row>
    <row r="194" spans="1:10" x14ac:dyDescent="0.35">
      <c r="A194" t="s">
        <v>889</v>
      </c>
      <c r="B194" t="s">
        <v>26</v>
      </c>
      <c r="C194" t="s">
        <v>241</v>
      </c>
      <c r="D194" t="s">
        <v>899</v>
      </c>
      <c r="E194" t="s">
        <v>900</v>
      </c>
      <c r="F194" t="s">
        <v>901</v>
      </c>
      <c r="G194" t="s">
        <v>16</v>
      </c>
      <c r="H194" t="s">
        <v>16</v>
      </c>
      <c r="I194" t="s">
        <v>43</v>
      </c>
      <c r="J194" t="s">
        <v>894</v>
      </c>
    </row>
    <row r="195" spans="1:10" x14ac:dyDescent="0.35">
      <c r="A195" t="s">
        <v>889</v>
      </c>
      <c r="B195" t="s">
        <v>32</v>
      </c>
      <c r="C195" t="s">
        <v>902</v>
      </c>
      <c r="D195" t="s">
        <v>903</v>
      </c>
      <c r="E195" t="s">
        <v>904</v>
      </c>
      <c r="F195" t="s">
        <v>905</v>
      </c>
      <c r="G195" t="s">
        <v>16</v>
      </c>
      <c r="H195" t="s">
        <v>16</v>
      </c>
      <c r="I195" t="s">
        <v>43</v>
      </c>
      <c r="J195" t="s">
        <v>894</v>
      </c>
    </row>
    <row r="196" spans="1:10" x14ac:dyDescent="0.35">
      <c r="A196" t="s">
        <v>906</v>
      </c>
      <c r="B196" t="s">
        <v>11</v>
      </c>
      <c r="C196" t="s">
        <v>21</v>
      </c>
      <c r="D196" t="s">
        <v>907</v>
      </c>
      <c r="E196" t="s">
        <v>908</v>
      </c>
      <c r="F196" t="s">
        <v>909</v>
      </c>
      <c r="G196" t="s">
        <v>910</v>
      </c>
      <c r="H196" t="s">
        <v>16</v>
      </c>
      <c r="I196" t="s">
        <v>85</v>
      </c>
      <c r="J196" t="s">
        <v>127</v>
      </c>
    </row>
    <row r="197" spans="1:10" x14ac:dyDescent="0.35">
      <c r="A197" t="s">
        <v>906</v>
      </c>
      <c r="B197" t="s">
        <v>20</v>
      </c>
      <c r="C197" t="s">
        <v>27</v>
      </c>
      <c r="D197" t="s">
        <v>911</v>
      </c>
      <c r="E197" t="s">
        <v>912</v>
      </c>
      <c r="F197" t="s">
        <v>913</v>
      </c>
      <c r="G197" t="s">
        <v>914</v>
      </c>
      <c r="H197" t="s">
        <v>16</v>
      </c>
      <c r="I197" t="s">
        <v>85</v>
      </c>
      <c r="J197" t="s">
        <v>127</v>
      </c>
    </row>
    <row r="198" spans="1:10" x14ac:dyDescent="0.35">
      <c r="A198" t="s">
        <v>906</v>
      </c>
      <c r="B198" t="s">
        <v>26</v>
      </c>
      <c r="C198" t="s">
        <v>33</v>
      </c>
      <c r="D198" t="s">
        <v>915</v>
      </c>
      <c r="E198" t="s">
        <v>916</v>
      </c>
      <c r="F198" t="s">
        <v>917</v>
      </c>
      <c r="G198" t="s">
        <v>918</v>
      </c>
      <c r="H198" t="s">
        <v>16</v>
      </c>
      <c r="I198" t="s">
        <v>85</v>
      </c>
      <c r="J198" t="s">
        <v>127</v>
      </c>
    </row>
    <row r="199" spans="1:10" x14ac:dyDescent="0.35">
      <c r="A199" t="s">
        <v>906</v>
      </c>
      <c r="B199" t="s">
        <v>32</v>
      </c>
      <c r="C199" t="s">
        <v>349</v>
      </c>
      <c r="D199" t="s">
        <v>919</v>
      </c>
      <c r="E199" t="s">
        <v>920</v>
      </c>
      <c r="F199" t="s">
        <v>921</v>
      </c>
      <c r="G199" t="s">
        <v>922</v>
      </c>
      <c r="H199" t="s">
        <v>16</v>
      </c>
      <c r="I199" t="s">
        <v>85</v>
      </c>
      <c r="J199" t="s">
        <v>127</v>
      </c>
    </row>
    <row r="200" spans="1:10" x14ac:dyDescent="0.35">
      <c r="A200" t="s">
        <v>923</v>
      </c>
      <c r="B200" t="s">
        <v>11</v>
      </c>
      <c r="C200" t="s">
        <v>100</v>
      </c>
      <c r="D200" t="s">
        <v>924</v>
      </c>
      <c r="E200" t="s">
        <v>925</v>
      </c>
      <c r="F200" t="s">
        <v>926</v>
      </c>
      <c r="G200" t="s">
        <v>927</v>
      </c>
      <c r="H200" t="s">
        <v>16</v>
      </c>
      <c r="I200" t="s">
        <v>85</v>
      </c>
      <c r="J200" t="s">
        <v>127</v>
      </c>
    </row>
    <row r="201" spans="1:10" x14ac:dyDescent="0.35">
      <c r="A201" t="s">
        <v>923</v>
      </c>
      <c r="B201" t="s">
        <v>20</v>
      </c>
      <c r="C201" t="s">
        <v>106</v>
      </c>
      <c r="D201" t="s">
        <v>928</v>
      </c>
      <c r="E201" t="s">
        <v>929</v>
      </c>
      <c r="F201" t="s">
        <v>930</v>
      </c>
      <c r="G201" t="s">
        <v>931</v>
      </c>
      <c r="H201" t="s">
        <v>16</v>
      </c>
      <c r="I201" t="s">
        <v>85</v>
      </c>
      <c r="J201" t="s">
        <v>127</v>
      </c>
    </row>
    <row r="202" spans="1:10" x14ac:dyDescent="0.35">
      <c r="A202" t="s">
        <v>923</v>
      </c>
      <c r="B202" t="s">
        <v>26</v>
      </c>
      <c r="C202" t="s">
        <v>111</v>
      </c>
      <c r="D202" t="s">
        <v>932</v>
      </c>
      <c r="E202" t="s">
        <v>933</v>
      </c>
      <c r="F202" t="s">
        <v>934</v>
      </c>
      <c r="G202" t="s">
        <v>935</v>
      </c>
      <c r="H202" t="s">
        <v>16</v>
      </c>
      <c r="I202" t="s">
        <v>85</v>
      </c>
      <c r="J202" t="s">
        <v>127</v>
      </c>
    </row>
    <row r="203" spans="1:10" x14ac:dyDescent="0.35">
      <c r="A203" t="s">
        <v>923</v>
      </c>
      <c r="B203" t="s">
        <v>32</v>
      </c>
      <c r="C203" t="s">
        <v>116</v>
      </c>
      <c r="D203" t="s">
        <v>936</v>
      </c>
      <c r="E203" t="s">
        <v>937</v>
      </c>
      <c r="F203" t="s">
        <v>938</v>
      </c>
      <c r="G203" t="s">
        <v>939</v>
      </c>
      <c r="H203" t="s">
        <v>16</v>
      </c>
      <c r="I203" t="s">
        <v>85</v>
      </c>
      <c r="J203" t="s">
        <v>127</v>
      </c>
    </row>
    <row r="204" spans="1:10" x14ac:dyDescent="0.35">
      <c r="A204" t="s">
        <v>940</v>
      </c>
      <c r="B204" t="s">
        <v>11</v>
      </c>
      <c r="C204" t="s">
        <v>21</v>
      </c>
      <c r="D204" t="s">
        <v>941</v>
      </c>
      <c r="E204" t="s">
        <v>942</v>
      </c>
      <c r="F204" t="s">
        <v>943</v>
      </c>
      <c r="G204" t="s">
        <v>944</v>
      </c>
      <c r="H204" t="s">
        <v>16</v>
      </c>
      <c r="I204" t="s">
        <v>609</v>
      </c>
      <c r="J204" t="s">
        <v>945</v>
      </c>
    </row>
    <row r="205" spans="1:10" x14ac:dyDescent="0.35">
      <c r="A205" t="s">
        <v>940</v>
      </c>
      <c r="B205" t="s">
        <v>20</v>
      </c>
      <c r="C205" t="s">
        <v>27</v>
      </c>
      <c r="D205" t="s">
        <v>946</v>
      </c>
      <c r="E205" t="s">
        <v>947</v>
      </c>
      <c r="F205" t="s">
        <v>607</v>
      </c>
      <c r="G205" t="s">
        <v>948</v>
      </c>
      <c r="H205" t="s">
        <v>16</v>
      </c>
      <c r="I205" t="s">
        <v>609</v>
      </c>
      <c r="J205" t="s">
        <v>945</v>
      </c>
    </row>
    <row r="206" spans="1:10" x14ac:dyDescent="0.35">
      <c r="A206" t="s">
        <v>940</v>
      </c>
      <c r="B206" t="s">
        <v>26</v>
      </c>
      <c r="C206" t="s">
        <v>33</v>
      </c>
      <c r="D206" t="s">
        <v>949</v>
      </c>
      <c r="E206" t="s">
        <v>950</v>
      </c>
      <c r="F206" t="s">
        <v>951</v>
      </c>
      <c r="G206" t="s">
        <v>952</v>
      </c>
      <c r="H206" t="s">
        <v>16</v>
      </c>
      <c r="I206" t="s">
        <v>609</v>
      </c>
      <c r="J206" t="s">
        <v>945</v>
      </c>
    </row>
    <row r="207" spans="1:10" x14ac:dyDescent="0.35">
      <c r="A207" t="s">
        <v>940</v>
      </c>
      <c r="B207" t="s">
        <v>32</v>
      </c>
      <c r="C207" t="s">
        <v>349</v>
      </c>
      <c r="D207" t="s">
        <v>953</v>
      </c>
      <c r="E207" t="s">
        <v>954</v>
      </c>
      <c r="F207" t="s">
        <v>955</v>
      </c>
      <c r="G207" t="s">
        <v>956</v>
      </c>
      <c r="H207" t="s">
        <v>16</v>
      </c>
      <c r="I207" t="s">
        <v>609</v>
      </c>
      <c r="J207" t="s">
        <v>945</v>
      </c>
    </row>
    <row r="208" spans="1:10" x14ac:dyDescent="0.35">
      <c r="A208" t="s">
        <v>957</v>
      </c>
      <c r="B208" t="s">
        <v>11</v>
      </c>
      <c r="C208" t="s">
        <v>21</v>
      </c>
      <c r="D208" t="s">
        <v>958</v>
      </c>
      <c r="E208" t="s">
        <v>959</v>
      </c>
      <c r="F208" t="s">
        <v>960</v>
      </c>
      <c r="G208" t="s">
        <v>961</v>
      </c>
      <c r="H208" t="s">
        <v>962</v>
      </c>
      <c r="I208" t="s">
        <v>85</v>
      </c>
      <c r="J208" t="s">
        <v>447</v>
      </c>
    </row>
    <row r="209" spans="1:10" x14ac:dyDescent="0.35">
      <c r="A209" t="s">
        <v>957</v>
      </c>
      <c r="B209" t="s">
        <v>20</v>
      </c>
      <c r="C209" t="s">
        <v>27</v>
      </c>
      <c r="D209" t="s">
        <v>963</v>
      </c>
      <c r="E209" t="s">
        <v>964</v>
      </c>
      <c r="F209" t="s">
        <v>965</v>
      </c>
      <c r="G209" t="s">
        <v>966</v>
      </c>
      <c r="H209" t="s">
        <v>967</v>
      </c>
      <c r="I209" t="s">
        <v>85</v>
      </c>
      <c r="J209" t="s">
        <v>447</v>
      </c>
    </row>
    <row r="210" spans="1:10" x14ac:dyDescent="0.35">
      <c r="A210" t="s">
        <v>957</v>
      </c>
      <c r="B210" t="s">
        <v>26</v>
      </c>
      <c r="C210" t="s">
        <v>33</v>
      </c>
      <c r="D210" t="s">
        <v>968</v>
      </c>
      <c r="E210" t="s">
        <v>969</v>
      </c>
      <c r="F210" t="s">
        <v>970</v>
      </c>
      <c r="G210" t="s">
        <v>971</v>
      </c>
      <c r="H210" t="s">
        <v>972</v>
      </c>
      <c r="I210" t="s">
        <v>85</v>
      </c>
      <c r="J210" t="s">
        <v>447</v>
      </c>
    </row>
    <row r="211" spans="1:10" x14ac:dyDescent="0.35">
      <c r="A211" t="s">
        <v>957</v>
      </c>
      <c r="B211" t="s">
        <v>32</v>
      </c>
      <c r="C211" t="s">
        <v>349</v>
      </c>
      <c r="D211" t="s">
        <v>973</v>
      </c>
      <c r="E211" t="s">
        <v>974</v>
      </c>
      <c r="F211" t="s">
        <v>975</v>
      </c>
      <c r="G211" t="s">
        <v>976</v>
      </c>
      <c r="H211" t="s">
        <v>977</v>
      </c>
      <c r="I211" t="s">
        <v>85</v>
      </c>
      <c r="J211" t="s">
        <v>447</v>
      </c>
    </row>
    <row r="212" spans="1:10" x14ac:dyDescent="0.35">
      <c r="A212" t="s">
        <v>978</v>
      </c>
      <c r="B212" t="s">
        <v>11</v>
      </c>
      <c r="C212" t="s">
        <v>12</v>
      </c>
      <c r="D212" t="s">
        <v>979</v>
      </c>
      <c r="E212" t="s">
        <v>980</v>
      </c>
      <c r="F212" t="s">
        <v>981</v>
      </c>
      <c r="G212" t="s">
        <v>16</v>
      </c>
      <c r="H212" t="s">
        <v>982</v>
      </c>
      <c r="I212" t="s">
        <v>380</v>
      </c>
      <c r="J212" t="s">
        <v>983</v>
      </c>
    </row>
    <row r="213" spans="1:10" x14ac:dyDescent="0.35">
      <c r="A213" t="s">
        <v>978</v>
      </c>
      <c r="B213" t="s">
        <v>20</v>
      </c>
      <c r="C213" t="s">
        <v>21</v>
      </c>
      <c r="D213" t="s">
        <v>984</v>
      </c>
      <c r="E213" t="s">
        <v>985</v>
      </c>
      <c r="F213" t="s">
        <v>986</v>
      </c>
      <c r="G213" t="s">
        <v>16</v>
      </c>
      <c r="H213" t="s">
        <v>987</v>
      </c>
      <c r="I213" t="s">
        <v>380</v>
      </c>
      <c r="J213" t="s">
        <v>983</v>
      </c>
    </row>
    <row r="214" spans="1:10" x14ac:dyDescent="0.35">
      <c r="A214" t="s">
        <v>978</v>
      </c>
      <c r="B214" t="s">
        <v>26</v>
      </c>
      <c r="C214" t="s">
        <v>27</v>
      </c>
      <c r="D214" t="s">
        <v>988</v>
      </c>
      <c r="E214" t="s">
        <v>989</v>
      </c>
      <c r="F214" t="s">
        <v>990</v>
      </c>
      <c r="G214" t="s">
        <v>16</v>
      </c>
      <c r="H214" t="s">
        <v>991</v>
      </c>
      <c r="I214" t="s">
        <v>380</v>
      </c>
      <c r="J214" t="s">
        <v>983</v>
      </c>
    </row>
    <row r="215" spans="1:10" x14ac:dyDescent="0.35">
      <c r="A215" t="s">
        <v>978</v>
      </c>
      <c r="B215" t="s">
        <v>32</v>
      </c>
      <c r="C215" t="s">
        <v>33</v>
      </c>
      <c r="D215" t="s">
        <v>992</v>
      </c>
      <c r="E215" t="s">
        <v>993</v>
      </c>
      <c r="F215" t="s">
        <v>709</v>
      </c>
      <c r="G215" t="s">
        <v>16</v>
      </c>
      <c r="H215" t="s">
        <v>994</v>
      </c>
      <c r="I215" t="s">
        <v>380</v>
      </c>
      <c r="J215" t="s">
        <v>983</v>
      </c>
    </row>
    <row r="216" spans="1:10" x14ac:dyDescent="0.35">
      <c r="A216" t="s">
        <v>995</v>
      </c>
      <c r="B216" t="s">
        <v>11</v>
      </c>
      <c r="C216" t="s">
        <v>12</v>
      </c>
      <c r="D216" t="s">
        <v>996</v>
      </c>
      <c r="E216" t="s">
        <v>997</v>
      </c>
      <c r="F216" t="s">
        <v>998</v>
      </c>
      <c r="G216" t="s">
        <v>999</v>
      </c>
      <c r="H216" t="s">
        <v>16</v>
      </c>
      <c r="I216" t="s">
        <v>85</v>
      </c>
      <c r="J216" t="s">
        <v>105</v>
      </c>
    </row>
    <row r="217" spans="1:10" x14ac:dyDescent="0.35">
      <c r="A217" t="s">
        <v>995</v>
      </c>
      <c r="B217" t="s">
        <v>20</v>
      </c>
      <c r="C217" t="s">
        <v>21</v>
      </c>
      <c r="D217" t="s">
        <v>1000</v>
      </c>
      <c r="E217" t="s">
        <v>1001</v>
      </c>
      <c r="F217" t="s">
        <v>1002</v>
      </c>
      <c r="G217" t="s">
        <v>1003</v>
      </c>
      <c r="H217" t="s">
        <v>16</v>
      </c>
      <c r="I217" t="s">
        <v>85</v>
      </c>
      <c r="J217" t="s">
        <v>105</v>
      </c>
    </row>
    <row r="218" spans="1:10" x14ac:dyDescent="0.35">
      <c r="A218" t="s">
        <v>995</v>
      </c>
      <c r="B218" t="s">
        <v>26</v>
      </c>
      <c r="C218" t="s">
        <v>27</v>
      </c>
      <c r="D218" t="s">
        <v>1004</v>
      </c>
      <c r="E218" t="s">
        <v>1005</v>
      </c>
      <c r="F218" t="s">
        <v>1006</v>
      </c>
      <c r="G218" t="s">
        <v>1007</v>
      </c>
      <c r="H218" t="s">
        <v>16</v>
      </c>
      <c r="I218" t="s">
        <v>85</v>
      </c>
      <c r="J218" t="s">
        <v>105</v>
      </c>
    </row>
    <row r="219" spans="1:10" x14ac:dyDescent="0.35">
      <c r="A219" t="s">
        <v>995</v>
      </c>
      <c r="B219" t="s">
        <v>32</v>
      </c>
      <c r="C219" t="s">
        <v>33</v>
      </c>
      <c r="D219" t="s">
        <v>1008</v>
      </c>
      <c r="E219" t="s">
        <v>1009</v>
      </c>
      <c r="F219" t="s">
        <v>1010</v>
      </c>
      <c r="G219" t="s">
        <v>1011</v>
      </c>
      <c r="H219" t="s">
        <v>16</v>
      </c>
      <c r="I219" t="s">
        <v>85</v>
      </c>
      <c r="J219" t="s">
        <v>105</v>
      </c>
    </row>
    <row r="220" spans="1:10" x14ac:dyDescent="0.35">
      <c r="A220" t="s">
        <v>1012</v>
      </c>
      <c r="B220" t="s">
        <v>11</v>
      </c>
      <c r="C220" t="s">
        <v>12</v>
      </c>
      <c r="D220" t="s">
        <v>1013</v>
      </c>
      <c r="E220" t="s">
        <v>1014</v>
      </c>
      <c r="F220" t="s">
        <v>1015</v>
      </c>
      <c r="G220" t="s">
        <v>1016</v>
      </c>
      <c r="H220" t="s">
        <v>1017</v>
      </c>
      <c r="I220" t="s">
        <v>85</v>
      </c>
      <c r="J220" t="s">
        <v>127</v>
      </c>
    </row>
    <row r="221" spans="1:10" x14ac:dyDescent="0.35">
      <c r="A221" t="s">
        <v>1012</v>
      </c>
      <c r="B221" t="s">
        <v>20</v>
      </c>
      <c r="C221" t="s">
        <v>21</v>
      </c>
      <c r="D221" t="s">
        <v>1018</v>
      </c>
      <c r="E221" t="s">
        <v>1019</v>
      </c>
      <c r="F221" t="s">
        <v>1020</v>
      </c>
      <c r="G221" t="s">
        <v>1021</v>
      </c>
      <c r="H221" t="s">
        <v>1022</v>
      </c>
      <c r="I221" t="s">
        <v>85</v>
      </c>
      <c r="J221" t="s">
        <v>127</v>
      </c>
    </row>
    <row r="222" spans="1:10" x14ac:dyDescent="0.35">
      <c r="A222" t="s">
        <v>1012</v>
      </c>
      <c r="B222" t="s">
        <v>26</v>
      </c>
      <c r="C222" t="s">
        <v>27</v>
      </c>
      <c r="D222" t="s">
        <v>1023</v>
      </c>
      <c r="E222" t="s">
        <v>1024</v>
      </c>
      <c r="F222" t="s">
        <v>1025</v>
      </c>
      <c r="G222" t="s">
        <v>1026</v>
      </c>
      <c r="H222" t="s">
        <v>1027</v>
      </c>
      <c r="I222" t="s">
        <v>85</v>
      </c>
      <c r="J222" t="s">
        <v>127</v>
      </c>
    </row>
    <row r="223" spans="1:10" x14ac:dyDescent="0.35">
      <c r="A223" t="s">
        <v>1012</v>
      </c>
      <c r="B223" t="s">
        <v>32</v>
      </c>
      <c r="C223" t="s">
        <v>33</v>
      </c>
      <c r="D223" t="s">
        <v>1028</v>
      </c>
      <c r="E223" t="s">
        <v>1029</v>
      </c>
      <c r="F223" t="s">
        <v>1030</v>
      </c>
      <c r="G223" t="s">
        <v>1031</v>
      </c>
      <c r="H223" t="s">
        <v>1032</v>
      </c>
      <c r="I223" t="s">
        <v>85</v>
      </c>
      <c r="J223" t="s">
        <v>127</v>
      </c>
    </row>
    <row r="224" spans="1:10" x14ac:dyDescent="0.35">
      <c r="A224" t="s">
        <v>1033</v>
      </c>
      <c r="B224" t="s">
        <v>11</v>
      </c>
      <c r="C224" t="s">
        <v>21</v>
      </c>
      <c r="D224" t="s">
        <v>1034</v>
      </c>
      <c r="E224" t="s">
        <v>1035</v>
      </c>
      <c r="F224" t="s">
        <v>1036</v>
      </c>
      <c r="G224" t="s">
        <v>16</v>
      </c>
      <c r="H224" t="s">
        <v>16</v>
      </c>
      <c r="I224" t="s">
        <v>43</v>
      </c>
      <c r="J224" t="s">
        <v>1037</v>
      </c>
    </row>
    <row r="225" spans="1:10" x14ac:dyDescent="0.35">
      <c r="A225" t="s">
        <v>1033</v>
      </c>
      <c r="B225" t="s">
        <v>20</v>
      </c>
      <c r="C225" t="s">
        <v>27</v>
      </c>
      <c r="D225" t="s">
        <v>1038</v>
      </c>
      <c r="E225" t="s">
        <v>1039</v>
      </c>
      <c r="F225" t="s">
        <v>1040</v>
      </c>
      <c r="G225" t="s">
        <v>16</v>
      </c>
      <c r="H225" t="s">
        <v>16</v>
      </c>
      <c r="I225" t="s">
        <v>43</v>
      </c>
      <c r="J225" t="s">
        <v>1037</v>
      </c>
    </row>
    <row r="226" spans="1:10" x14ac:dyDescent="0.35">
      <c r="A226" t="s">
        <v>1033</v>
      </c>
      <c r="B226" t="s">
        <v>26</v>
      </c>
      <c r="C226" t="s">
        <v>33</v>
      </c>
      <c r="D226" t="s">
        <v>1041</v>
      </c>
      <c r="E226" t="s">
        <v>1042</v>
      </c>
      <c r="F226" t="s">
        <v>1043</v>
      </c>
      <c r="G226" t="s">
        <v>16</v>
      </c>
      <c r="H226" t="s">
        <v>16</v>
      </c>
      <c r="I226" t="s">
        <v>43</v>
      </c>
      <c r="J226" t="s">
        <v>1037</v>
      </c>
    </row>
    <row r="227" spans="1:10" x14ac:dyDescent="0.35">
      <c r="A227" t="s">
        <v>1033</v>
      </c>
      <c r="B227" t="s">
        <v>32</v>
      </c>
      <c r="C227" t="s">
        <v>349</v>
      </c>
      <c r="D227" t="s">
        <v>1044</v>
      </c>
      <c r="E227" t="s">
        <v>1045</v>
      </c>
      <c r="F227" t="s">
        <v>1046</v>
      </c>
      <c r="G227" t="s">
        <v>16</v>
      </c>
      <c r="H227" t="s">
        <v>16</v>
      </c>
      <c r="I227" t="s">
        <v>43</v>
      </c>
      <c r="J227" t="s">
        <v>1037</v>
      </c>
    </row>
    <row r="228" spans="1:10" x14ac:dyDescent="0.35">
      <c r="A228" t="s">
        <v>1047</v>
      </c>
      <c r="B228" t="s">
        <v>11</v>
      </c>
      <c r="C228" t="s">
        <v>12</v>
      </c>
      <c r="D228" t="s">
        <v>1048</v>
      </c>
      <c r="E228" t="s">
        <v>1049</v>
      </c>
      <c r="F228" t="s">
        <v>1050</v>
      </c>
      <c r="G228" t="s">
        <v>16</v>
      </c>
      <c r="H228" t="s">
        <v>1051</v>
      </c>
      <c r="I228" t="s">
        <v>324</v>
      </c>
      <c r="J228" t="s">
        <v>325</v>
      </c>
    </row>
    <row r="229" spans="1:10" x14ac:dyDescent="0.35">
      <c r="A229" t="s">
        <v>1047</v>
      </c>
      <c r="B229" t="s">
        <v>20</v>
      </c>
      <c r="C229" t="s">
        <v>21</v>
      </c>
      <c r="D229" t="s">
        <v>1052</v>
      </c>
      <c r="E229" t="s">
        <v>1053</v>
      </c>
      <c r="F229" t="s">
        <v>1054</v>
      </c>
      <c r="G229" t="s">
        <v>16</v>
      </c>
      <c r="H229" t="s">
        <v>1055</v>
      </c>
      <c r="I229" t="s">
        <v>324</v>
      </c>
      <c r="J229" t="s">
        <v>325</v>
      </c>
    </row>
    <row r="230" spans="1:10" x14ac:dyDescent="0.35">
      <c r="A230" t="s">
        <v>1047</v>
      </c>
      <c r="B230" t="s">
        <v>26</v>
      </c>
      <c r="C230" t="s">
        <v>27</v>
      </c>
      <c r="D230" t="s">
        <v>1056</v>
      </c>
      <c r="E230" t="s">
        <v>1057</v>
      </c>
      <c r="F230" t="s">
        <v>1058</v>
      </c>
      <c r="G230" t="s">
        <v>16</v>
      </c>
      <c r="H230" t="s">
        <v>1059</v>
      </c>
      <c r="I230" t="s">
        <v>324</v>
      </c>
      <c r="J230" t="s">
        <v>325</v>
      </c>
    </row>
    <row r="231" spans="1:10" x14ac:dyDescent="0.35">
      <c r="A231" t="s">
        <v>1047</v>
      </c>
      <c r="B231" t="s">
        <v>32</v>
      </c>
      <c r="C231" t="s">
        <v>33</v>
      </c>
      <c r="D231" t="s">
        <v>1060</v>
      </c>
      <c r="E231" t="s">
        <v>1061</v>
      </c>
      <c r="F231" t="s">
        <v>1062</v>
      </c>
      <c r="G231" t="s">
        <v>16</v>
      </c>
      <c r="H231" t="s">
        <v>1063</v>
      </c>
      <c r="I231" t="s">
        <v>324</v>
      </c>
      <c r="J231" t="s">
        <v>325</v>
      </c>
    </row>
    <row r="232" spans="1:10" x14ac:dyDescent="0.35">
      <c r="A232" t="s">
        <v>1064</v>
      </c>
      <c r="B232" t="s">
        <v>11</v>
      </c>
      <c r="C232" t="s">
        <v>1065</v>
      </c>
      <c r="D232" t="s">
        <v>1066</v>
      </c>
      <c r="E232" t="s">
        <v>1067</v>
      </c>
      <c r="F232" t="s">
        <v>1068</v>
      </c>
      <c r="G232" t="s">
        <v>16</v>
      </c>
      <c r="H232" t="s">
        <v>16</v>
      </c>
      <c r="I232" t="s">
        <v>199</v>
      </c>
      <c r="J232" t="s">
        <v>1069</v>
      </c>
    </row>
    <row r="233" spans="1:10" x14ac:dyDescent="0.35">
      <c r="A233" t="s">
        <v>1064</v>
      </c>
      <c r="B233" t="s">
        <v>20</v>
      </c>
      <c r="C233" t="s">
        <v>1070</v>
      </c>
      <c r="D233" t="s">
        <v>1071</v>
      </c>
      <c r="E233" t="s">
        <v>1072</v>
      </c>
      <c r="F233" t="s">
        <v>1073</v>
      </c>
      <c r="G233" t="s">
        <v>16</v>
      </c>
      <c r="H233" t="s">
        <v>16</v>
      </c>
      <c r="I233" t="s">
        <v>199</v>
      </c>
      <c r="J233" t="s">
        <v>1069</v>
      </c>
    </row>
    <row r="234" spans="1:10" x14ac:dyDescent="0.35">
      <c r="A234" t="s">
        <v>1064</v>
      </c>
      <c r="B234" t="s">
        <v>26</v>
      </c>
      <c r="C234" t="s">
        <v>1074</v>
      </c>
      <c r="D234" t="s">
        <v>1075</v>
      </c>
      <c r="E234" t="s">
        <v>1076</v>
      </c>
      <c r="F234" t="s">
        <v>1077</v>
      </c>
      <c r="G234" t="s">
        <v>16</v>
      </c>
      <c r="H234" t="s">
        <v>16</v>
      </c>
      <c r="I234" t="s">
        <v>199</v>
      </c>
      <c r="J234" t="s">
        <v>1069</v>
      </c>
    </row>
    <row r="235" spans="1:10" x14ac:dyDescent="0.35">
      <c r="A235" t="s">
        <v>1064</v>
      </c>
      <c r="B235" t="s">
        <v>32</v>
      </c>
      <c r="C235" t="s">
        <v>1078</v>
      </c>
      <c r="D235" t="s">
        <v>1079</v>
      </c>
      <c r="E235" t="s">
        <v>1080</v>
      </c>
      <c r="F235" t="s">
        <v>1081</v>
      </c>
      <c r="G235" t="s">
        <v>16</v>
      </c>
      <c r="H235" t="s">
        <v>16</v>
      </c>
      <c r="I235" t="s">
        <v>199</v>
      </c>
      <c r="J235" t="s">
        <v>1069</v>
      </c>
    </row>
    <row r="236" spans="1:10" x14ac:dyDescent="0.35">
      <c r="A236" t="s">
        <v>1082</v>
      </c>
      <c r="B236" t="s">
        <v>11</v>
      </c>
      <c r="C236" t="s">
        <v>1083</v>
      </c>
      <c r="D236" t="s">
        <v>1084</v>
      </c>
      <c r="E236" t="s">
        <v>1085</v>
      </c>
      <c r="F236" t="s">
        <v>1086</v>
      </c>
      <c r="G236" t="s">
        <v>16</v>
      </c>
      <c r="H236" t="s">
        <v>1087</v>
      </c>
      <c r="I236" t="s">
        <v>85</v>
      </c>
      <c r="J236" t="s">
        <v>105</v>
      </c>
    </row>
    <row r="237" spans="1:10" x14ac:dyDescent="0.35">
      <c r="A237" t="s">
        <v>1082</v>
      </c>
      <c r="B237" t="s">
        <v>20</v>
      </c>
      <c r="C237" t="s">
        <v>1088</v>
      </c>
      <c r="D237" t="s">
        <v>1089</v>
      </c>
      <c r="E237" t="s">
        <v>1090</v>
      </c>
      <c r="F237" t="s">
        <v>1091</v>
      </c>
      <c r="G237" t="s">
        <v>16</v>
      </c>
      <c r="H237" t="s">
        <v>1092</v>
      </c>
      <c r="I237" t="s">
        <v>85</v>
      </c>
      <c r="J237" t="s">
        <v>105</v>
      </c>
    </row>
    <row r="238" spans="1:10" x14ac:dyDescent="0.35">
      <c r="A238" t="s">
        <v>1082</v>
      </c>
      <c r="B238" t="s">
        <v>26</v>
      </c>
      <c r="C238" t="s">
        <v>1093</v>
      </c>
      <c r="D238" t="s">
        <v>1094</v>
      </c>
      <c r="E238" t="s">
        <v>1095</v>
      </c>
      <c r="F238" t="s">
        <v>1096</v>
      </c>
      <c r="G238" t="s">
        <v>16</v>
      </c>
      <c r="H238" t="s">
        <v>1097</v>
      </c>
      <c r="I238" t="s">
        <v>85</v>
      </c>
      <c r="J238" t="s">
        <v>105</v>
      </c>
    </row>
    <row r="239" spans="1:10" x14ac:dyDescent="0.35">
      <c r="A239" t="s">
        <v>1082</v>
      </c>
      <c r="B239" t="s">
        <v>32</v>
      </c>
      <c r="C239" t="s">
        <v>1098</v>
      </c>
      <c r="D239" t="s">
        <v>1099</v>
      </c>
      <c r="E239" t="s">
        <v>1100</v>
      </c>
      <c r="F239" t="s">
        <v>1101</v>
      </c>
      <c r="G239" t="s">
        <v>16</v>
      </c>
      <c r="H239" t="s">
        <v>1102</v>
      </c>
      <c r="I239" t="s">
        <v>85</v>
      </c>
      <c r="J239" t="s">
        <v>105</v>
      </c>
    </row>
    <row r="240" spans="1:10" x14ac:dyDescent="0.35">
      <c r="A240" t="s">
        <v>1103</v>
      </c>
      <c r="B240" t="s">
        <v>11</v>
      </c>
      <c r="C240" t="s">
        <v>21</v>
      </c>
      <c r="D240" t="s">
        <v>1104</v>
      </c>
      <c r="E240" t="s">
        <v>1105</v>
      </c>
      <c r="F240" t="s">
        <v>1106</v>
      </c>
      <c r="G240" t="s">
        <v>1107</v>
      </c>
      <c r="H240" t="s">
        <v>16</v>
      </c>
      <c r="I240" t="s">
        <v>18</v>
      </c>
      <c r="J240" t="s">
        <v>1108</v>
      </c>
    </row>
    <row r="241" spans="1:10" x14ac:dyDescent="0.35">
      <c r="A241" t="s">
        <v>1103</v>
      </c>
      <c r="B241" t="s">
        <v>20</v>
      </c>
      <c r="C241" t="s">
        <v>27</v>
      </c>
      <c r="D241" t="s">
        <v>1109</v>
      </c>
      <c r="E241" t="s">
        <v>1110</v>
      </c>
      <c r="F241" t="s">
        <v>1111</v>
      </c>
      <c r="G241" t="s">
        <v>1112</v>
      </c>
      <c r="H241" t="s">
        <v>16</v>
      </c>
      <c r="I241" t="s">
        <v>18</v>
      </c>
      <c r="J241" t="s">
        <v>1108</v>
      </c>
    </row>
    <row r="242" spans="1:10" x14ac:dyDescent="0.35">
      <c r="A242" t="s">
        <v>1103</v>
      </c>
      <c r="B242" t="s">
        <v>26</v>
      </c>
      <c r="C242" t="s">
        <v>33</v>
      </c>
      <c r="D242" t="s">
        <v>1113</v>
      </c>
      <c r="E242" t="s">
        <v>1114</v>
      </c>
      <c r="F242" t="s">
        <v>1115</v>
      </c>
      <c r="G242" t="s">
        <v>1116</v>
      </c>
      <c r="H242" t="s">
        <v>16</v>
      </c>
      <c r="I242" t="s">
        <v>18</v>
      </c>
      <c r="J242" t="s">
        <v>1108</v>
      </c>
    </row>
    <row r="243" spans="1:10" x14ac:dyDescent="0.35">
      <c r="A243" t="s">
        <v>1103</v>
      </c>
      <c r="B243" t="s">
        <v>32</v>
      </c>
      <c r="C243" t="s">
        <v>349</v>
      </c>
      <c r="D243" t="s">
        <v>1117</v>
      </c>
      <c r="E243" t="s">
        <v>1118</v>
      </c>
      <c r="F243" t="s">
        <v>1119</v>
      </c>
      <c r="G243" t="s">
        <v>1120</v>
      </c>
      <c r="H243" t="s">
        <v>16</v>
      </c>
      <c r="I243" t="s">
        <v>18</v>
      </c>
      <c r="J243" t="s">
        <v>1108</v>
      </c>
    </row>
    <row r="244" spans="1:10" x14ac:dyDescent="0.35">
      <c r="A244" t="s">
        <v>1121</v>
      </c>
      <c r="B244" t="s">
        <v>11</v>
      </c>
      <c r="C244" t="s">
        <v>12</v>
      </c>
      <c r="D244" t="s">
        <v>1122</v>
      </c>
      <c r="E244" t="s">
        <v>1123</v>
      </c>
      <c r="F244" t="s">
        <v>1124</v>
      </c>
      <c r="G244" t="s">
        <v>16</v>
      </c>
      <c r="H244" t="s">
        <v>1125</v>
      </c>
      <c r="I244" t="s">
        <v>294</v>
      </c>
      <c r="J244" t="s">
        <v>309</v>
      </c>
    </row>
    <row r="245" spans="1:10" x14ac:dyDescent="0.35">
      <c r="A245" t="s">
        <v>1121</v>
      </c>
      <c r="B245" t="s">
        <v>20</v>
      </c>
      <c r="C245" t="s">
        <v>21</v>
      </c>
      <c r="D245" t="s">
        <v>1126</v>
      </c>
      <c r="E245" t="s">
        <v>1127</v>
      </c>
      <c r="F245" t="s">
        <v>1128</v>
      </c>
      <c r="G245" t="s">
        <v>16</v>
      </c>
      <c r="H245" t="s">
        <v>1129</v>
      </c>
      <c r="I245" t="s">
        <v>294</v>
      </c>
      <c r="J245" t="s">
        <v>309</v>
      </c>
    </row>
    <row r="246" spans="1:10" x14ac:dyDescent="0.35">
      <c r="A246" t="s">
        <v>1121</v>
      </c>
      <c r="B246" t="s">
        <v>26</v>
      </c>
      <c r="C246" t="s">
        <v>27</v>
      </c>
      <c r="D246" t="s">
        <v>1130</v>
      </c>
      <c r="E246" t="s">
        <v>1131</v>
      </c>
      <c r="F246" t="s">
        <v>1132</v>
      </c>
      <c r="G246" t="s">
        <v>16</v>
      </c>
      <c r="H246" t="s">
        <v>1133</v>
      </c>
      <c r="I246" t="s">
        <v>294</v>
      </c>
      <c r="J246" t="s">
        <v>309</v>
      </c>
    </row>
    <row r="247" spans="1:10" x14ac:dyDescent="0.35">
      <c r="A247" t="s">
        <v>1121</v>
      </c>
      <c r="B247" t="s">
        <v>32</v>
      </c>
      <c r="C247" t="s">
        <v>33</v>
      </c>
      <c r="D247" t="s">
        <v>1134</v>
      </c>
      <c r="E247" t="s">
        <v>1135</v>
      </c>
      <c r="F247" t="s">
        <v>1136</v>
      </c>
      <c r="G247" t="s">
        <v>16</v>
      </c>
      <c r="H247" t="s">
        <v>1137</v>
      </c>
      <c r="I247" t="s">
        <v>294</v>
      </c>
      <c r="J247" t="s">
        <v>309</v>
      </c>
    </row>
    <row r="248" spans="1:10" x14ac:dyDescent="0.35">
      <c r="A248" t="s">
        <v>1138</v>
      </c>
      <c r="B248" t="s">
        <v>11</v>
      </c>
      <c r="C248" t="s">
        <v>12</v>
      </c>
      <c r="D248" t="s">
        <v>1139</v>
      </c>
      <c r="E248" t="s">
        <v>1140</v>
      </c>
      <c r="F248" t="s">
        <v>16</v>
      </c>
      <c r="G248" t="s">
        <v>16</v>
      </c>
      <c r="H248" t="s">
        <v>1141</v>
      </c>
      <c r="I248" t="s">
        <v>324</v>
      </c>
      <c r="J248" t="s">
        <v>1142</v>
      </c>
    </row>
    <row r="249" spans="1:10" x14ac:dyDescent="0.35">
      <c r="A249" t="s">
        <v>1138</v>
      </c>
      <c r="B249" t="s">
        <v>20</v>
      </c>
      <c r="C249" t="s">
        <v>21</v>
      </c>
      <c r="D249" t="s">
        <v>1143</v>
      </c>
      <c r="E249" t="s">
        <v>1144</v>
      </c>
      <c r="F249" t="s">
        <v>16</v>
      </c>
      <c r="G249" t="s">
        <v>16</v>
      </c>
      <c r="H249" t="s">
        <v>1145</v>
      </c>
      <c r="I249" t="s">
        <v>324</v>
      </c>
      <c r="J249" t="s">
        <v>1142</v>
      </c>
    </row>
    <row r="250" spans="1:10" x14ac:dyDescent="0.35">
      <c r="A250" t="s">
        <v>1138</v>
      </c>
      <c r="B250" t="s">
        <v>26</v>
      </c>
      <c r="C250" t="s">
        <v>27</v>
      </c>
      <c r="D250" t="s">
        <v>1146</v>
      </c>
      <c r="E250" t="s">
        <v>1147</v>
      </c>
      <c r="F250" t="s">
        <v>16</v>
      </c>
      <c r="G250" t="s">
        <v>16</v>
      </c>
      <c r="H250" t="s">
        <v>1148</v>
      </c>
      <c r="I250" t="s">
        <v>324</v>
      </c>
      <c r="J250" t="s">
        <v>1142</v>
      </c>
    </row>
    <row r="251" spans="1:10" x14ac:dyDescent="0.35">
      <c r="A251" t="s">
        <v>1138</v>
      </c>
      <c r="B251" t="s">
        <v>32</v>
      </c>
      <c r="C251" t="s">
        <v>33</v>
      </c>
      <c r="D251" t="s">
        <v>1149</v>
      </c>
      <c r="E251" t="s">
        <v>1150</v>
      </c>
      <c r="F251" t="s">
        <v>16</v>
      </c>
      <c r="G251" t="s">
        <v>16</v>
      </c>
      <c r="H251" t="s">
        <v>1151</v>
      </c>
      <c r="I251" t="s">
        <v>324</v>
      </c>
      <c r="J251" t="s">
        <v>1142</v>
      </c>
    </row>
    <row r="252" spans="1:10" x14ac:dyDescent="0.35">
      <c r="A252" t="s">
        <v>1152</v>
      </c>
      <c r="B252" t="s">
        <v>11</v>
      </c>
      <c r="C252" t="s">
        <v>12</v>
      </c>
      <c r="D252" t="s">
        <v>1153</v>
      </c>
      <c r="E252" t="s">
        <v>1154</v>
      </c>
      <c r="F252" t="s">
        <v>1155</v>
      </c>
      <c r="G252" t="s">
        <v>16</v>
      </c>
      <c r="H252" t="s">
        <v>1156</v>
      </c>
      <c r="I252" t="s">
        <v>324</v>
      </c>
      <c r="J252" t="s">
        <v>325</v>
      </c>
    </row>
    <row r="253" spans="1:10" x14ac:dyDescent="0.35">
      <c r="A253" t="s">
        <v>1152</v>
      </c>
      <c r="B253" t="s">
        <v>20</v>
      </c>
      <c r="C253" t="s">
        <v>21</v>
      </c>
      <c r="D253" t="s">
        <v>1157</v>
      </c>
      <c r="E253" t="s">
        <v>1158</v>
      </c>
      <c r="F253" t="s">
        <v>1159</v>
      </c>
      <c r="G253" t="s">
        <v>16</v>
      </c>
      <c r="H253" t="s">
        <v>1160</v>
      </c>
      <c r="I253" t="s">
        <v>324</v>
      </c>
      <c r="J253" t="s">
        <v>325</v>
      </c>
    </row>
    <row r="254" spans="1:10" x14ac:dyDescent="0.35">
      <c r="A254" t="s">
        <v>1152</v>
      </c>
      <c r="B254" t="s">
        <v>26</v>
      </c>
      <c r="C254" t="s">
        <v>27</v>
      </c>
      <c r="D254" t="s">
        <v>1161</v>
      </c>
      <c r="E254" t="s">
        <v>1162</v>
      </c>
      <c r="F254" t="s">
        <v>1163</v>
      </c>
      <c r="G254" t="s">
        <v>16</v>
      </c>
      <c r="H254" t="s">
        <v>1164</v>
      </c>
      <c r="I254" t="s">
        <v>324</v>
      </c>
      <c r="J254" t="s">
        <v>325</v>
      </c>
    </row>
    <row r="255" spans="1:10" x14ac:dyDescent="0.35">
      <c r="A255" t="s">
        <v>1152</v>
      </c>
      <c r="B255" t="s">
        <v>32</v>
      </c>
      <c r="C255" t="s">
        <v>33</v>
      </c>
      <c r="D255" t="s">
        <v>1165</v>
      </c>
      <c r="E255" t="s">
        <v>1166</v>
      </c>
      <c r="F255" t="s">
        <v>1167</v>
      </c>
      <c r="G255" t="s">
        <v>16</v>
      </c>
      <c r="H255" t="s">
        <v>1168</v>
      </c>
      <c r="I255" t="s">
        <v>324</v>
      </c>
      <c r="J255" t="s">
        <v>325</v>
      </c>
    </row>
    <row r="256" spans="1:10" x14ac:dyDescent="0.35">
      <c r="A256" t="s">
        <v>1169</v>
      </c>
      <c r="B256" t="s">
        <v>11</v>
      </c>
      <c r="C256" t="s">
        <v>1170</v>
      </c>
      <c r="D256" t="s">
        <v>1171</v>
      </c>
      <c r="E256" t="s">
        <v>1172</v>
      </c>
      <c r="F256" t="s">
        <v>1173</v>
      </c>
      <c r="G256" t="s">
        <v>16</v>
      </c>
      <c r="H256" t="s">
        <v>1174</v>
      </c>
      <c r="I256" t="s">
        <v>43</v>
      </c>
      <c r="J256" t="s">
        <v>1175</v>
      </c>
    </row>
    <row r="257" spans="1:10" x14ac:dyDescent="0.35">
      <c r="A257" t="s">
        <v>1169</v>
      </c>
      <c r="B257" t="s">
        <v>20</v>
      </c>
      <c r="C257" t="s">
        <v>1176</v>
      </c>
      <c r="D257" t="s">
        <v>1177</v>
      </c>
      <c r="E257" t="s">
        <v>1178</v>
      </c>
      <c r="F257" t="s">
        <v>1179</v>
      </c>
      <c r="G257" t="s">
        <v>16</v>
      </c>
      <c r="H257" t="s">
        <v>1180</v>
      </c>
      <c r="I257" t="s">
        <v>43</v>
      </c>
      <c r="J257" t="s">
        <v>1175</v>
      </c>
    </row>
    <row r="258" spans="1:10" x14ac:dyDescent="0.35">
      <c r="A258" t="s">
        <v>1169</v>
      </c>
      <c r="B258" t="s">
        <v>26</v>
      </c>
      <c r="C258" t="s">
        <v>1181</v>
      </c>
      <c r="D258" t="s">
        <v>1182</v>
      </c>
      <c r="E258" t="s">
        <v>1183</v>
      </c>
      <c r="F258" t="s">
        <v>1184</v>
      </c>
      <c r="G258" t="s">
        <v>16</v>
      </c>
      <c r="H258" t="s">
        <v>1185</v>
      </c>
      <c r="I258" t="s">
        <v>43</v>
      </c>
      <c r="J258" t="s">
        <v>1175</v>
      </c>
    </row>
    <row r="259" spans="1:10" x14ac:dyDescent="0.35">
      <c r="A259" t="s">
        <v>1169</v>
      </c>
      <c r="B259" t="s">
        <v>32</v>
      </c>
      <c r="C259" t="s">
        <v>1186</v>
      </c>
      <c r="D259" t="s">
        <v>1187</v>
      </c>
      <c r="E259" t="s">
        <v>1188</v>
      </c>
      <c r="F259" t="s">
        <v>1189</v>
      </c>
      <c r="G259" t="s">
        <v>16</v>
      </c>
      <c r="H259" t="s">
        <v>1190</v>
      </c>
      <c r="I259" t="s">
        <v>43</v>
      </c>
      <c r="J259" t="s">
        <v>1175</v>
      </c>
    </row>
    <row r="260" spans="1:10" x14ac:dyDescent="0.35">
      <c r="A260" t="s">
        <v>1191</v>
      </c>
      <c r="B260" t="s">
        <v>11</v>
      </c>
      <c r="C260" t="s">
        <v>21</v>
      </c>
      <c r="D260" t="s">
        <v>1192</v>
      </c>
      <c r="E260" t="s">
        <v>1193</v>
      </c>
      <c r="F260" t="s">
        <v>1194</v>
      </c>
      <c r="G260" t="s">
        <v>1195</v>
      </c>
      <c r="H260" t="s">
        <v>1196</v>
      </c>
      <c r="I260" t="s">
        <v>85</v>
      </c>
      <c r="J260" t="s">
        <v>447</v>
      </c>
    </row>
    <row r="261" spans="1:10" x14ac:dyDescent="0.35">
      <c r="A261" t="s">
        <v>1191</v>
      </c>
      <c r="B261" t="s">
        <v>20</v>
      </c>
      <c r="C261" t="s">
        <v>27</v>
      </c>
      <c r="D261" t="s">
        <v>1197</v>
      </c>
      <c r="E261" t="s">
        <v>1198</v>
      </c>
      <c r="F261" t="s">
        <v>1199</v>
      </c>
      <c r="G261" t="s">
        <v>1200</v>
      </c>
      <c r="H261" t="s">
        <v>1201</v>
      </c>
      <c r="I261" t="s">
        <v>85</v>
      </c>
      <c r="J261" t="s">
        <v>447</v>
      </c>
    </row>
    <row r="262" spans="1:10" x14ac:dyDescent="0.35">
      <c r="A262" t="s">
        <v>1191</v>
      </c>
      <c r="B262" t="s">
        <v>26</v>
      </c>
      <c r="C262" t="s">
        <v>33</v>
      </c>
      <c r="D262" t="s">
        <v>1202</v>
      </c>
      <c r="E262" t="s">
        <v>1203</v>
      </c>
      <c r="F262" t="s">
        <v>1204</v>
      </c>
      <c r="G262" t="s">
        <v>1205</v>
      </c>
      <c r="H262" t="s">
        <v>1206</v>
      </c>
      <c r="I262" t="s">
        <v>85</v>
      </c>
      <c r="J262" t="s">
        <v>447</v>
      </c>
    </row>
    <row r="263" spans="1:10" x14ac:dyDescent="0.35">
      <c r="A263" t="s">
        <v>1191</v>
      </c>
      <c r="B263" t="s">
        <v>32</v>
      </c>
      <c r="C263" t="s">
        <v>349</v>
      </c>
      <c r="D263" t="s">
        <v>1207</v>
      </c>
      <c r="E263" t="s">
        <v>1027</v>
      </c>
      <c r="F263" t="s">
        <v>1208</v>
      </c>
      <c r="G263" t="s">
        <v>1209</v>
      </c>
      <c r="H263" t="s">
        <v>1102</v>
      </c>
      <c r="I263" t="s">
        <v>85</v>
      </c>
      <c r="J263" t="s">
        <v>447</v>
      </c>
    </row>
    <row r="264" spans="1:10" x14ac:dyDescent="0.35">
      <c r="A264" t="s">
        <v>1210</v>
      </c>
      <c r="B264" t="s">
        <v>11</v>
      </c>
      <c r="C264" t="s">
        <v>45</v>
      </c>
      <c r="D264" t="s">
        <v>1211</v>
      </c>
      <c r="E264" t="s">
        <v>1212</v>
      </c>
      <c r="F264" t="s">
        <v>1213</v>
      </c>
      <c r="G264" t="s">
        <v>1214</v>
      </c>
      <c r="H264" t="s">
        <v>1215</v>
      </c>
      <c r="I264" t="s">
        <v>85</v>
      </c>
      <c r="J264" t="s">
        <v>1216</v>
      </c>
    </row>
    <row r="265" spans="1:10" x14ac:dyDescent="0.35">
      <c r="A265" t="s">
        <v>1210</v>
      </c>
      <c r="B265" t="s">
        <v>20</v>
      </c>
      <c r="C265" t="s">
        <v>49</v>
      </c>
      <c r="D265" t="s">
        <v>1217</v>
      </c>
      <c r="E265" t="s">
        <v>1218</v>
      </c>
      <c r="F265" t="s">
        <v>1219</v>
      </c>
      <c r="G265" t="s">
        <v>1220</v>
      </c>
      <c r="H265" t="s">
        <v>1221</v>
      </c>
      <c r="I265" t="s">
        <v>85</v>
      </c>
      <c r="J265" t="s">
        <v>1216</v>
      </c>
    </row>
    <row r="266" spans="1:10" x14ac:dyDescent="0.35">
      <c r="A266" t="s">
        <v>1210</v>
      </c>
      <c r="B266" t="s">
        <v>26</v>
      </c>
      <c r="C266" t="s">
        <v>53</v>
      </c>
      <c r="D266" t="s">
        <v>1222</v>
      </c>
      <c r="E266" t="s">
        <v>1223</v>
      </c>
      <c r="F266" t="s">
        <v>1224</v>
      </c>
      <c r="G266" t="s">
        <v>1225</v>
      </c>
      <c r="H266" t="s">
        <v>1226</v>
      </c>
      <c r="I266" t="s">
        <v>85</v>
      </c>
      <c r="J266" t="s">
        <v>1216</v>
      </c>
    </row>
    <row r="267" spans="1:10" x14ac:dyDescent="0.35">
      <c r="A267" t="s">
        <v>1210</v>
      </c>
      <c r="B267" t="s">
        <v>32</v>
      </c>
      <c r="C267" t="s">
        <v>349</v>
      </c>
      <c r="D267" t="s">
        <v>1227</v>
      </c>
      <c r="E267" t="s">
        <v>1228</v>
      </c>
      <c r="F267" t="s">
        <v>1229</v>
      </c>
      <c r="G267" t="s">
        <v>1230</v>
      </c>
      <c r="H267" t="s">
        <v>1231</v>
      </c>
      <c r="I267" t="s">
        <v>85</v>
      </c>
      <c r="J267" t="s">
        <v>1216</v>
      </c>
    </row>
    <row r="268" spans="1:10" x14ac:dyDescent="0.35">
      <c r="A268" t="s">
        <v>1232</v>
      </c>
      <c r="B268" t="s">
        <v>11</v>
      </c>
      <c r="C268" t="s">
        <v>12</v>
      </c>
      <c r="D268" t="s">
        <v>1233</v>
      </c>
      <c r="E268" t="s">
        <v>1234</v>
      </c>
      <c r="F268" t="s">
        <v>1235</v>
      </c>
      <c r="G268" t="s">
        <v>16</v>
      </c>
      <c r="H268" t="s">
        <v>16</v>
      </c>
      <c r="I268" t="s">
        <v>380</v>
      </c>
      <c r="J268" t="s">
        <v>1236</v>
      </c>
    </row>
    <row r="269" spans="1:10" x14ac:dyDescent="0.35">
      <c r="A269" t="s">
        <v>1232</v>
      </c>
      <c r="B269" t="s">
        <v>20</v>
      </c>
      <c r="C269" t="s">
        <v>21</v>
      </c>
      <c r="D269" t="s">
        <v>1237</v>
      </c>
      <c r="E269" t="s">
        <v>1238</v>
      </c>
      <c r="F269" t="s">
        <v>1239</v>
      </c>
      <c r="G269" t="s">
        <v>16</v>
      </c>
      <c r="H269" t="s">
        <v>16</v>
      </c>
      <c r="I269" t="s">
        <v>380</v>
      </c>
      <c r="J269" t="s">
        <v>1236</v>
      </c>
    </row>
    <row r="270" spans="1:10" x14ac:dyDescent="0.35">
      <c r="A270" t="s">
        <v>1232</v>
      </c>
      <c r="B270" t="s">
        <v>26</v>
      </c>
      <c r="C270" t="s">
        <v>27</v>
      </c>
      <c r="D270" t="s">
        <v>1240</v>
      </c>
      <c r="E270" t="s">
        <v>1241</v>
      </c>
      <c r="F270" t="s">
        <v>1242</v>
      </c>
      <c r="G270" t="s">
        <v>16</v>
      </c>
      <c r="H270" t="s">
        <v>16</v>
      </c>
      <c r="I270" t="s">
        <v>380</v>
      </c>
      <c r="J270" t="s">
        <v>1236</v>
      </c>
    </row>
    <row r="271" spans="1:10" x14ac:dyDescent="0.35">
      <c r="A271" t="s">
        <v>1232</v>
      </c>
      <c r="B271" t="s">
        <v>32</v>
      </c>
      <c r="C271" t="s">
        <v>33</v>
      </c>
      <c r="D271" t="s">
        <v>1243</v>
      </c>
      <c r="E271" t="s">
        <v>1244</v>
      </c>
      <c r="F271" t="s">
        <v>1245</v>
      </c>
      <c r="G271" t="s">
        <v>16</v>
      </c>
      <c r="H271" t="s">
        <v>16</v>
      </c>
      <c r="I271" t="s">
        <v>380</v>
      </c>
      <c r="J271" t="s">
        <v>1236</v>
      </c>
    </row>
    <row r="272" spans="1:10" x14ac:dyDescent="0.35">
      <c r="A272" t="s">
        <v>1246</v>
      </c>
      <c r="B272" t="s">
        <v>11</v>
      </c>
      <c r="C272" t="s">
        <v>12</v>
      </c>
      <c r="D272" t="s">
        <v>1247</v>
      </c>
      <c r="E272" t="s">
        <v>1248</v>
      </c>
      <c r="F272" t="s">
        <v>1249</v>
      </c>
      <c r="G272" t="s">
        <v>16</v>
      </c>
      <c r="H272" t="s">
        <v>1250</v>
      </c>
      <c r="I272" t="s">
        <v>294</v>
      </c>
      <c r="J272" t="s">
        <v>1251</v>
      </c>
    </row>
    <row r="273" spans="1:10" x14ac:dyDescent="0.35">
      <c r="A273" t="s">
        <v>1246</v>
      </c>
      <c r="B273" t="s">
        <v>20</v>
      </c>
      <c r="C273" t="s">
        <v>21</v>
      </c>
      <c r="D273" t="s">
        <v>1252</v>
      </c>
      <c r="E273" t="s">
        <v>1253</v>
      </c>
      <c r="F273" t="s">
        <v>1254</v>
      </c>
      <c r="G273" t="s">
        <v>16</v>
      </c>
      <c r="H273" t="s">
        <v>1255</v>
      </c>
      <c r="I273" t="s">
        <v>294</v>
      </c>
      <c r="J273" t="s">
        <v>1251</v>
      </c>
    </row>
    <row r="274" spans="1:10" x14ac:dyDescent="0.35">
      <c r="A274" t="s">
        <v>1246</v>
      </c>
      <c r="B274" t="s">
        <v>26</v>
      </c>
      <c r="C274" t="s">
        <v>27</v>
      </c>
      <c r="D274" t="s">
        <v>1256</v>
      </c>
      <c r="E274" t="s">
        <v>1257</v>
      </c>
      <c r="F274" t="s">
        <v>1258</v>
      </c>
      <c r="G274" t="s">
        <v>16</v>
      </c>
      <c r="H274" t="s">
        <v>1259</v>
      </c>
      <c r="I274" t="s">
        <v>294</v>
      </c>
      <c r="J274" t="s">
        <v>1251</v>
      </c>
    </row>
    <row r="275" spans="1:10" x14ac:dyDescent="0.35">
      <c r="A275" t="s">
        <v>1246</v>
      </c>
      <c r="B275" t="s">
        <v>32</v>
      </c>
      <c r="C275" t="s">
        <v>33</v>
      </c>
      <c r="D275" t="s">
        <v>1260</v>
      </c>
      <c r="E275" t="s">
        <v>1261</v>
      </c>
      <c r="F275" t="s">
        <v>1262</v>
      </c>
      <c r="G275" t="s">
        <v>16</v>
      </c>
      <c r="H275" t="s">
        <v>1263</v>
      </c>
      <c r="I275" t="s">
        <v>294</v>
      </c>
      <c r="J275" t="s">
        <v>1251</v>
      </c>
    </row>
    <row r="276" spans="1:10" x14ac:dyDescent="0.35">
      <c r="A276" t="s">
        <v>1264</v>
      </c>
      <c r="B276" t="s">
        <v>11</v>
      </c>
      <c r="C276" t="s">
        <v>12</v>
      </c>
      <c r="D276" t="s">
        <v>1265</v>
      </c>
      <c r="E276" t="s">
        <v>1266</v>
      </c>
      <c r="F276" t="s">
        <v>1267</v>
      </c>
      <c r="G276" t="s">
        <v>16</v>
      </c>
      <c r="H276" t="s">
        <v>16</v>
      </c>
      <c r="I276" t="s">
        <v>199</v>
      </c>
      <c r="J276" t="s">
        <v>1268</v>
      </c>
    </row>
    <row r="277" spans="1:10" x14ac:dyDescent="0.35">
      <c r="A277" t="s">
        <v>1264</v>
      </c>
      <c r="B277" t="s">
        <v>20</v>
      </c>
      <c r="C277" t="s">
        <v>21</v>
      </c>
      <c r="D277" t="s">
        <v>1269</v>
      </c>
      <c r="E277" t="s">
        <v>1270</v>
      </c>
      <c r="F277" t="s">
        <v>1271</v>
      </c>
      <c r="G277" t="s">
        <v>16</v>
      </c>
      <c r="H277" t="s">
        <v>16</v>
      </c>
      <c r="I277" t="s">
        <v>199</v>
      </c>
      <c r="J277" t="s">
        <v>1268</v>
      </c>
    </row>
    <row r="278" spans="1:10" x14ac:dyDescent="0.35">
      <c r="A278" t="s">
        <v>1264</v>
      </c>
      <c r="B278" t="s">
        <v>26</v>
      </c>
      <c r="C278" t="s">
        <v>27</v>
      </c>
      <c r="D278" t="s">
        <v>1272</v>
      </c>
      <c r="E278" t="s">
        <v>1273</v>
      </c>
      <c r="F278" t="s">
        <v>1274</v>
      </c>
      <c r="G278" t="s">
        <v>16</v>
      </c>
      <c r="H278" t="s">
        <v>16</v>
      </c>
      <c r="I278" t="s">
        <v>199</v>
      </c>
      <c r="J278" t="s">
        <v>1268</v>
      </c>
    </row>
    <row r="279" spans="1:10" x14ac:dyDescent="0.35">
      <c r="A279" t="s">
        <v>1264</v>
      </c>
      <c r="B279" t="s">
        <v>32</v>
      </c>
      <c r="C279" t="s">
        <v>33</v>
      </c>
      <c r="D279" t="s">
        <v>1275</v>
      </c>
      <c r="E279" t="s">
        <v>1276</v>
      </c>
      <c r="F279" t="s">
        <v>1277</v>
      </c>
      <c r="G279" t="s">
        <v>16</v>
      </c>
      <c r="H279" t="s">
        <v>16</v>
      </c>
      <c r="I279" t="s">
        <v>199</v>
      </c>
      <c r="J279" t="s">
        <v>1268</v>
      </c>
    </row>
    <row r="280" spans="1:10" x14ac:dyDescent="0.35">
      <c r="A280" t="s">
        <v>1278</v>
      </c>
      <c r="B280" t="s">
        <v>11</v>
      </c>
      <c r="C280" t="s">
        <v>12</v>
      </c>
      <c r="D280" t="s">
        <v>1279</v>
      </c>
      <c r="E280" t="s">
        <v>1280</v>
      </c>
      <c r="F280" t="s">
        <v>1281</v>
      </c>
      <c r="G280" t="s">
        <v>16</v>
      </c>
      <c r="H280" t="s">
        <v>1282</v>
      </c>
      <c r="I280" t="s">
        <v>609</v>
      </c>
      <c r="J280" t="s">
        <v>1283</v>
      </c>
    </row>
    <row r="281" spans="1:10" x14ac:dyDescent="0.35">
      <c r="A281" t="s">
        <v>1278</v>
      </c>
      <c r="B281" t="s">
        <v>20</v>
      </c>
      <c r="C281" t="s">
        <v>21</v>
      </c>
      <c r="D281" t="s">
        <v>1284</v>
      </c>
      <c r="E281" t="s">
        <v>1285</v>
      </c>
      <c r="F281" t="s">
        <v>1286</v>
      </c>
      <c r="G281" t="s">
        <v>16</v>
      </c>
      <c r="H281" t="s">
        <v>1287</v>
      </c>
      <c r="I281" t="s">
        <v>609</v>
      </c>
      <c r="J281" t="s">
        <v>1283</v>
      </c>
    </row>
    <row r="282" spans="1:10" x14ac:dyDescent="0.35">
      <c r="A282" t="s">
        <v>1278</v>
      </c>
      <c r="B282" t="s">
        <v>26</v>
      </c>
      <c r="C282" t="s">
        <v>27</v>
      </c>
      <c r="D282" t="s">
        <v>1288</v>
      </c>
      <c r="E282" t="s">
        <v>1289</v>
      </c>
      <c r="F282" t="s">
        <v>1290</v>
      </c>
      <c r="G282" t="s">
        <v>16</v>
      </c>
      <c r="H282" t="s">
        <v>1291</v>
      </c>
      <c r="I282" t="s">
        <v>609</v>
      </c>
      <c r="J282" t="s">
        <v>1283</v>
      </c>
    </row>
    <row r="283" spans="1:10" x14ac:dyDescent="0.35">
      <c r="A283" t="s">
        <v>1278</v>
      </c>
      <c r="B283" t="s">
        <v>32</v>
      </c>
      <c r="C283" t="s">
        <v>33</v>
      </c>
      <c r="D283" t="s">
        <v>1292</v>
      </c>
      <c r="E283" t="s">
        <v>1293</v>
      </c>
      <c r="F283" t="s">
        <v>1294</v>
      </c>
      <c r="G283" t="s">
        <v>16</v>
      </c>
      <c r="H283" t="s">
        <v>1295</v>
      </c>
      <c r="I283" t="s">
        <v>609</v>
      </c>
      <c r="J283" t="s">
        <v>1283</v>
      </c>
    </row>
    <row r="284" spans="1:10" x14ac:dyDescent="0.35">
      <c r="A284" t="s">
        <v>1296</v>
      </c>
      <c r="B284" t="s">
        <v>11</v>
      </c>
      <c r="C284" t="s">
        <v>12</v>
      </c>
      <c r="D284" t="s">
        <v>1297</v>
      </c>
      <c r="E284" t="s">
        <v>1298</v>
      </c>
      <c r="F284" t="s">
        <v>1299</v>
      </c>
      <c r="G284" t="s">
        <v>16</v>
      </c>
      <c r="H284" t="s">
        <v>16</v>
      </c>
      <c r="I284" t="s">
        <v>18</v>
      </c>
      <c r="J284" t="s">
        <v>1300</v>
      </c>
    </row>
    <row r="285" spans="1:10" x14ac:dyDescent="0.35">
      <c r="A285" t="s">
        <v>1296</v>
      </c>
      <c r="B285" t="s">
        <v>20</v>
      </c>
      <c r="C285" t="s">
        <v>21</v>
      </c>
      <c r="D285" t="s">
        <v>1301</v>
      </c>
      <c r="E285" t="s">
        <v>1302</v>
      </c>
      <c r="F285" t="s">
        <v>1303</v>
      </c>
      <c r="G285" t="s">
        <v>16</v>
      </c>
      <c r="H285" t="s">
        <v>16</v>
      </c>
      <c r="I285" t="s">
        <v>18</v>
      </c>
      <c r="J285" t="s">
        <v>1300</v>
      </c>
    </row>
    <row r="286" spans="1:10" x14ac:dyDescent="0.35">
      <c r="A286" t="s">
        <v>1296</v>
      </c>
      <c r="B286" t="s">
        <v>26</v>
      </c>
      <c r="C286" t="s">
        <v>27</v>
      </c>
      <c r="D286" t="s">
        <v>1304</v>
      </c>
      <c r="E286" t="s">
        <v>1305</v>
      </c>
      <c r="F286" t="s">
        <v>1306</v>
      </c>
      <c r="G286" t="s">
        <v>16</v>
      </c>
      <c r="H286" t="s">
        <v>16</v>
      </c>
      <c r="I286" t="s">
        <v>18</v>
      </c>
      <c r="J286" t="s">
        <v>1300</v>
      </c>
    </row>
    <row r="287" spans="1:10" x14ac:dyDescent="0.35">
      <c r="A287" t="s">
        <v>1296</v>
      </c>
      <c r="B287" t="s">
        <v>32</v>
      </c>
      <c r="C287" t="s">
        <v>33</v>
      </c>
      <c r="D287" t="s">
        <v>1307</v>
      </c>
      <c r="E287" t="s">
        <v>1308</v>
      </c>
      <c r="F287" t="s">
        <v>1309</v>
      </c>
      <c r="G287" t="s">
        <v>16</v>
      </c>
      <c r="H287" t="s">
        <v>16</v>
      </c>
      <c r="I287" t="s">
        <v>18</v>
      </c>
      <c r="J287" t="s">
        <v>1300</v>
      </c>
    </row>
    <row r="288" spans="1:10" x14ac:dyDescent="0.35">
      <c r="A288" t="s">
        <v>1310</v>
      </c>
      <c r="B288" t="s">
        <v>11</v>
      </c>
      <c r="C288" t="s">
        <v>21</v>
      </c>
      <c r="D288" t="s">
        <v>1311</v>
      </c>
      <c r="E288" t="s">
        <v>1312</v>
      </c>
      <c r="F288" t="s">
        <v>1313</v>
      </c>
      <c r="G288" t="s">
        <v>16</v>
      </c>
      <c r="H288" t="s">
        <v>1314</v>
      </c>
      <c r="I288" t="s">
        <v>43</v>
      </c>
      <c r="J288" t="s">
        <v>1315</v>
      </c>
    </row>
    <row r="289" spans="1:10" x14ac:dyDescent="0.35">
      <c r="A289" t="s">
        <v>1310</v>
      </c>
      <c r="B289" t="s">
        <v>20</v>
      </c>
      <c r="C289" t="s">
        <v>27</v>
      </c>
      <c r="D289" t="s">
        <v>1316</v>
      </c>
      <c r="E289" t="s">
        <v>1317</v>
      </c>
      <c r="F289" t="s">
        <v>1318</v>
      </c>
      <c r="G289" t="s">
        <v>16</v>
      </c>
      <c r="H289" t="s">
        <v>1319</v>
      </c>
      <c r="I289" t="s">
        <v>43</v>
      </c>
      <c r="J289" t="s">
        <v>1315</v>
      </c>
    </row>
    <row r="290" spans="1:10" x14ac:dyDescent="0.35">
      <c r="A290" t="s">
        <v>1310</v>
      </c>
      <c r="B290" t="s">
        <v>26</v>
      </c>
      <c r="C290" t="s">
        <v>33</v>
      </c>
      <c r="D290" t="s">
        <v>1320</v>
      </c>
      <c r="E290" t="s">
        <v>1321</v>
      </c>
      <c r="F290" t="s">
        <v>1322</v>
      </c>
      <c r="G290" t="s">
        <v>16</v>
      </c>
      <c r="H290" t="s">
        <v>1323</v>
      </c>
      <c r="I290" t="s">
        <v>43</v>
      </c>
      <c r="J290" t="s">
        <v>1315</v>
      </c>
    </row>
    <row r="291" spans="1:10" x14ac:dyDescent="0.35">
      <c r="A291" t="s">
        <v>1310</v>
      </c>
      <c r="B291" t="s">
        <v>32</v>
      </c>
      <c r="C291" t="s">
        <v>349</v>
      </c>
      <c r="D291" t="s">
        <v>1324</v>
      </c>
      <c r="E291" t="s">
        <v>1325</v>
      </c>
      <c r="F291" t="s">
        <v>1326</v>
      </c>
      <c r="G291" t="s">
        <v>16</v>
      </c>
      <c r="H291" t="s">
        <v>1327</v>
      </c>
      <c r="I291" t="s">
        <v>43</v>
      </c>
      <c r="J291" t="s">
        <v>1315</v>
      </c>
    </row>
    <row r="292" spans="1:10" x14ac:dyDescent="0.35">
      <c r="A292" t="s">
        <v>1328</v>
      </c>
      <c r="B292" t="s">
        <v>11</v>
      </c>
      <c r="C292" t="s">
        <v>12</v>
      </c>
      <c r="D292" t="s">
        <v>1329</v>
      </c>
      <c r="E292" t="s">
        <v>1330</v>
      </c>
      <c r="F292" t="s">
        <v>16</v>
      </c>
      <c r="G292" t="s">
        <v>16</v>
      </c>
      <c r="H292" t="s">
        <v>1331</v>
      </c>
      <c r="I292" t="s">
        <v>85</v>
      </c>
      <c r="J292" t="s">
        <v>591</v>
      </c>
    </row>
    <row r="293" spans="1:10" x14ac:dyDescent="0.35">
      <c r="A293" t="s">
        <v>1328</v>
      </c>
      <c r="B293" t="s">
        <v>20</v>
      </c>
      <c r="C293" t="s">
        <v>21</v>
      </c>
      <c r="D293" t="s">
        <v>1332</v>
      </c>
      <c r="E293" t="s">
        <v>1333</v>
      </c>
      <c r="F293" t="s">
        <v>16</v>
      </c>
      <c r="G293" t="s">
        <v>16</v>
      </c>
      <c r="H293" t="s">
        <v>1334</v>
      </c>
      <c r="I293" t="s">
        <v>85</v>
      </c>
      <c r="J293" t="s">
        <v>591</v>
      </c>
    </row>
    <row r="294" spans="1:10" x14ac:dyDescent="0.35">
      <c r="A294" t="s">
        <v>1328</v>
      </c>
      <c r="B294" t="s">
        <v>26</v>
      </c>
      <c r="C294" t="s">
        <v>27</v>
      </c>
      <c r="D294" t="s">
        <v>1335</v>
      </c>
      <c r="E294" t="s">
        <v>1336</v>
      </c>
      <c r="F294" t="s">
        <v>16</v>
      </c>
      <c r="G294" t="s">
        <v>16</v>
      </c>
      <c r="H294" t="s">
        <v>1337</v>
      </c>
      <c r="I294" t="s">
        <v>85</v>
      </c>
      <c r="J294" t="s">
        <v>591</v>
      </c>
    </row>
    <row r="295" spans="1:10" x14ac:dyDescent="0.35">
      <c r="A295" t="s">
        <v>1328</v>
      </c>
      <c r="B295" t="s">
        <v>32</v>
      </c>
      <c r="C295" t="s">
        <v>33</v>
      </c>
      <c r="D295" t="s">
        <v>1338</v>
      </c>
      <c r="E295" t="s">
        <v>1339</v>
      </c>
      <c r="F295" t="s">
        <v>16</v>
      </c>
      <c r="G295" t="s">
        <v>16</v>
      </c>
      <c r="H295" t="s">
        <v>1340</v>
      </c>
      <c r="I295" t="s">
        <v>85</v>
      </c>
      <c r="J295" t="s">
        <v>591</v>
      </c>
    </row>
    <row r="296" spans="1:10" x14ac:dyDescent="0.35">
      <c r="A296" t="s">
        <v>1341</v>
      </c>
      <c r="B296" t="s">
        <v>11</v>
      </c>
      <c r="C296" t="s">
        <v>12</v>
      </c>
      <c r="D296" t="s">
        <v>1342</v>
      </c>
      <c r="E296" t="s">
        <v>255</v>
      </c>
      <c r="F296" t="s">
        <v>16</v>
      </c>
      <c r="G296" t="s">
        <v>16</v>
      </c>
      <c r="H296" t="s">
        <v>1343</v>
      </c>
      <c r="I296" t="s">
        <v>294</v>
      </c>
      <c r="J296" t="s">
        <v>309</v>
      </c>
    </row>
    <row r="297" spans="1:10" x14ac:dyDescent="0.35">
      <c r="A297" t="s">
        <v>1341</v>
      </c>
      <c r="B297" t="s">
        <v>20</v>
      </c>
      <c r="C297" t="s">
        <v>21</v>
      </c>
      <c r="D297" t="s">
        <v>1344</v>
      </c>
      <c r="E297" t="s">
        <v>1345</v>
      </c>
      <c r="F297" t="s">
        <v>16</v>
      </c>
      <c r="G297" t="s">
        <v>16</v>
      </c>
      <c r="H297" t="s">
        <v>1129</v>
      </c>
      <c r="I297" t="s">
        <v>294</v>
      </c>
      <c r="J297" t="s">
        <v>309</v>
      </c>
    </row>
    <row r="298" spans="1:10" x14ac:dyDescent="0.35">
      <c r="A298" t="s">
        <v>1341</v>
      </c>
      <c r="B298" t="s">
        <v>26</v>
      </c>
      <c r="C298" t="s">
        <v>27</v>
      </c>
      <c r="D298" t="s">
        <v>1346</v>
      </c>
      <c r="E298" t="s">
        <v>1347</v>
      </c>
      <c r="F298" t="s">
        <v>16</v>
      </c>
      <c r="G298" t="s">
        <v>16</v>
      </c>
      <c r="H298" t="s">
        <v>1343</v>
      </c>
      <c r="I298" t="s">
        <v>294</v>
      </c>
      <c r="J298" t="s">
        <v>309</v>
      </c>
    </row>
    <row r="299" spans="1:10" x14ac:dyDescent="0.35">
      <c r="A299" t="s">
        <v>1341</v>
      </c>
      <c r="B299" t="s">
        <v>32</v>
      </c>
      <c r="C299" t="s">
        <v>33</v>
      </c>
      <c r="D299" t="s">
        <v>1348</v>
      </c>
      <c r="E299" t="s">
        <v>1349</v>
      </c>
      <c r="F299" t="s">
        <v>16</v>
      </c>
      <c r="G299" t="s">
        <v>16</v>
      </c>
      <c r="H299" t="s">
        <v>1350</v>
      </c>
      <c r="I299" t="s">
        <v>294</v>
      </c>
      <c r="J299" t="s">
        <v>309</v>
      </c>
    </row>
    <row r="300" spans="1:10" x14ac:dyDescent="0.35">
      <c r="A300" t="s">
        <v>1351</v>
      </c>
      <c r="B300" t="s">
        <v>11</v>
      </c>
      <c r="C300" t="s">
        <v>12</v>
      </c>
      <c r="D300" t="s">
        <v>1352</v>
      </c>
      <c r="E300" t="s">
        <v>1353</v>
      </c>
      <c r="F300" t="s">
        <v>1354</v>
      </c>
      <c r="G300" t="s">
        <v>16</v>
      </c>
      <c r="H300" t="s">
        <v>16</v>
      </c>
      <c r="I300" t="s">
        <v>199</v>
      </c>
      <c r="J300" t="s">
        <v>1268</v>
      </c>
    </row>
    <row r="301" spans="1:10" x14ac:dyDescent="0.35">
      <c r="A301" t="s">
        <v>1351</v>
      </c>
      <c r="B301" t="s">
        <v>20</v>
      </c>
      <c r="C301" t="s">
        <v>21</v>
      </c>
      <c r="D301" t="s">
        <v>1355</v>
      </c>
      <c r="E301" t="s">
        <v>1356</v>
      </c>
      <c r="F301" t="s">
        <v>1357</v>
      </c>
      <c r="G301" t="s">
        <v>16</v>
      </c>
      <c r="H301" t="s">
        <v>16</v>
      </c>
      <c r="I301" t="s">
        <v>199</v>
      </c>
      <c r="J301" t="s">
        <v>1268</v>
      </c>
    </row>
    <row r="302" spans="1:10" x14ac:dyDescent="0.35">
      <c r="A302" t="s">
        <v>1351</v>
      </c>
      <c r="B302" t="s">
        <v>26</v>
      </c>
      <c r="C302" t="s">
        <v>27</v>
      </c>
      <c r="D302" t="s">
        <v>1358</v>
      </c>
      <c r="E302" t="s">
        <v>1359</v>
      </c>
      <c r="F302" t="s">
        <v>1360</v>
      </c>
      <c r="G302" t="s">
        <v>16</v>
      </c>
      <c r="H302" t="s">
        <v>16</v>
      </c>
      <c r="I302" t="s">
        <v>199</v>
      </c>
      <c r="J302" t="s">
        <v>1268</v>
      </c>
    </row>
    <row r="303" spans="1:10" x14ac:dyDescent="0.35">
      <c r="A303" t="s">
        <v>1351</v>
      </c>
      <c r="B303" t="s">
        <v>32</v>
      </c>
      <c r="C303" t="s">
        <v>33</v>
      </c>
      <c r="D303" t="s">
        <v>1361</v>
      </c>
      <c r="E303" t="s">
        <v>1362</v>
      </c>
      <c r="F303" t="s">
        <v>1363</v>
      </c>
      <c r="G303" t="s">
        <v>16</v>
      </c>
      <c r="H303" t="s">
        <v>16</v>
      </c>
      <c r="I303" t="s">
        <v>199</v>
      </c>
      <c r="J303" t="s">
        <v>1268</v>
      </c>
    </row>
    <row r="304" spans="1:10" x14ac:dyDescent="0.35">
      <c r="A304" t="s">
        <v>1364</v>
      </c>
      <c r="B304" t="s">
        <v>11</v>
      </c>
      <c r="C304" t="s">
        <v>1083</v>
      </c>
      <c r="D304" t="s">
        <v>1365</v>
      </c>
      <c r="E304" t="s">
        <v>1254</v>
      </c>
      <c r="F304" t="s">
        <v>1366</v>
      </c>
      <c r="G304" t="s">
        <v>1367</v>
      </c>
      <c r="H304" t="s">
        <v>16</v>
      </c>
      <c r="I304" t="s">
        <v>199</v>
      </c>
      <c r="J304" t="s">
        <v>1268</v>
      </c>
    </row>
    <row r="305" spans="1:10" x14ac:dyDescent="0.35">
      <c r="A305" t="s">
        <v>1364</v>
      </c>
      <c r="B305" t="s">
        <v>20</v>
      </c>
      <c r="C305" t="s">
        <v>1088</v>
      </c>
      <c r="D305" t="s">
        <v>1368</v>
      </c>
      <c r="E305" t="s">
        <v>1369</v>
      </c>
      <c r="F305" t="s">
        <v>1370</v>
      </c>
      <c r="G305" t="s">
        <v>1371</v>
      </c>
      <c r="H305" t="s">
        <v>16</v>
      </c>
      <c r="I305" t="s">
        <v>199</v>
      </c>
      <c r="J305" t="s">
        <v>1268</v>
      </c>
    </row>
    <row r="306" spans="1:10" x14ac:dyDescent="0.35">
      <c r="A306" t="s">
        <v>1364</v>
      </c>
      <c r="B306" t="s">
        <v>26</v>
      </c>
      <c r="C306" t="s">
        <v>1093</v>
      </c>
      <c r="D306" t="s">
        <v>1372</v>
      </c>
      <c r="E306" t="s">
        <v>1373</v>
      </c>
      <c r="F306" t="s">
        <v>1374</v>
      </c>
      <c r="G306" t="s">
        <v>1375</v>
      </c>
      <c r="H306" t="s">
        <v>16</v>
      </c>
      <c r="I306" t="s">
        <v>199</v>
      </c>
      <c r="J306" t="s">
        <v>1268</v>
      </c>
    </row>
    <row r="307" spans="1:10" x14ac:dyDescent="0.35">
      <c r="A307" t="s">
        <v>1364</v>
      </c>
      <c r="B307" t="s">
        <v>32</v>
      </c>
      <c r="C307" t="s">
        <v>1098</v>
      </c>
      <c r="D307" t="s">
        <v>1376</v>
      </c>
      <c r="E307" t="s">
        <v>1377</v>
      </c>
      <c r="F307" t="s">
        <v>1378</v>
      </c>
      <c r="G307" t="s">
        <v>1379</v>
      </c>
      <c r="H307" t="s">
        <v>16</v>
      </c>
      <c r="I307" t="s">
        <v>199</v>
      </c>
      <c r="J307" t="s">
        <v>1268</v>
      </c>
    </row>
    <row r="308" spans="1:10" x14ac:dyDescent="0.35">
      <c r="A308" t="s">
        <v>1380</v>
      </c>
      <c r="B308" t="s">
        <v>11</v>
      </c>
      <c r="C308" t="s">
        <v>21</v>
      </c>
      <c r="D308" t="s">
        <v>1381</v>
      </c>
      <c r="E308" t="s">
        <v>1382</v>
      </c>
      <c r="F308" t="s">
        <v>1383</v>
      </c>
      <c r="G308" t="s">
        <v>16</v>
      </c>
      <c r="H308" t="s">
        <v>1384</v>
      </c>
      <c r="I308" t="s">
        <v>294</v>
      </c>
      <c r="J308" t="s">
        <v>1251</v>
      </c>
    </row>
    <row r="309" spans="1:10" x14ac:dyDescent="0.35">
      <c r="A309" t="s">
        <v>1380</v>
      </c>
      <c r="B309" t="s">
        <v>20</v>
      </c>
      <c r="C309" t="s">
        <v>27</v>
      </c>
      <c r="D309" t="s">
        <v>1385</v>
      </c>
      <c r="E309" t="s">
        <v>1386</v>
      </c>
      <c r="F309" t="s">
        <v>1387</v>
      </c>
      <c r="G309" t="s">
        <v>16</v>
      </c>
      <c r="H309" t="s">
        <v>1388</v>
      </c>
      <c r="I309" t="s">
        <v>294</v>
      </c>
      <c r="J309" t="s">
        <v>1251</v>
      </c>
    </row>
    <row r="310" spans="1:10" x14ac:dyDescent="0.35">
      <c r="A310" t="s">
        <v>1380</v>
      </c>
      <c r="B310" t="s">
        <v>26</v>
      </c>
      <c r="C310" t="s">
        <v>33</v>
      </c>
      <c r="D310" t="s">
        <v>1389</v>
      </c>
      <c r="E310" t="s">
        <v>1390</v>
      </c>
      <c r="F310" t="s">
        <v>1391</v>
      </c>
      <c r="G310" t="s">
        <v>16</v>
      </c>
      <c r="H310" t="s">
        <v>1392</v>
      </c>
      <c r="I310" t="s">
        <v>294</v>
      </c>
      <c r="J310" t="s">
        <v>1251</v>
      </c>
    </row>
    <row r="311" spans="1:10" x14ac:dyDescent="0.35">
      <c r="A311" t="s">
        <v>1380</v>
      </c>
      <c r="B311" t="s">
        <v>32</v>
      </c>
      <c r="C311" t="s">
        <v>349</v>
      </c>
      <c r="D311" t="s">
        <v>1393</v>
      </c>
      <c r="E311" t="s">
        <v>1394</v>
      </c>
      <c r="F311" t="s">
        <v>1395</v>
      </c>
      <c r="G311" t="s">
        <v>16</v>
      </c>
      <c r="H311" t="s">
        <v>1396</v>
      </c>
      <c r="I311" t="s">
        <v>294</v>
      </c>
      <c r="J311" t="s">
        <v>1251</v>
      </c>
    </row>
    <row r="312" spans="1:10" x14ac:dyDescent="0.35">
      <c r="A312" t="s">
        <v>1397</v>
      </c>
      <c r="B312" t="s">
        <v>11</v>
      </c>
      <c r="C312" t="s">
        <v>21</v>
      </c>
      <c r="D312" t="s">
        <v>1398</v>
      </c>
      <c r="E312" t="s">
        <v>1399</v>
      </c>
      <c r="F312" t="s">
        <v>1400</v>
      </c>
      <c r="G312" t="s">
        <v>16</v>
      </c>
      <c r="H312" t="s">
        <v>1401</v>
      </c>
      <c r="I312" t="s">
        <v>43</v>
      </c>
      <c r="J312" t="s">
        <v>1402</v>
      </c>
    </row>
    <row r="313" spans="1:10" x14ac:dyDescent="0.35">
      <c r="A313" t="s">
        <v>1397</v>
      </c>
      <c r="B313" t="s">
        <v>20</v>
      </c>
      <c r="C313" t="s">
        <v>27</v>
      </c>
      <c r="D313" t="s">
        <v>1403</v>
      </c>
      <c r="E313" t="s">
        <v>1404</v>
      </c>
      <c r="F313" t="s">
        <v>1405</v>
      </c>
      <c r="G313" t="s">
        <v>16</v>
      </c>
      <c r="H313" t="s">
        <v>1406</v>
      </c>
      <c r="I313" t="s">
        <v>43</v>
      </c>
      <c r="J313" t="s">
        <v>1402</v>
      </c>
    </row>
    <row r="314" spans="1:10" x14ac:dyDescent="0.35">
      <c r="A314" t="s">
        <v>1397</v>
      </c>
      <c r="B314" t="s">
        <v>26</v>
      </c>
      <c r="C314" t="s">
        <v>33</v>
      </c>
      <c r="D314" t="s">
        <v>1407</v>
      </c>
      <c r="E314" t="s">
        <v>1408</v>
      </c>
      <c r="F314" t="s">
        <v>1409</v>
      </c>
      <c r="G314" t="s">
        <v>16</v>
      </c>
      <c r="H314" t="s">
        <v>1410</v>
      </c>
      <c r="I314" t="s">
        <v>43</v>
      </c>
      <c r="J314" t="s">
        <v>1402</v>
      </c>
    </row>
    <row r="315" spans="1:10" x14ac:dyDescent="0.35">
      <c r="A315" t="s">
        <v>1397</v>
      </c>
      <c r="B315" t="s">
        <v>32</v>
      </c>
      <c r="C315" t="s">
        <v>349</v>
      </c>
      <c r="D315" t="s">
        <v>1411</v>
      </c>
      <c r="E315" t="s">
        <v>1412</v>
      </c>
      <c r="F315" t="s">
        <v>1413</v>
      </c>
      <c r="G315" t="s">
        <v>16</v>
      </c>
      <c r="H315" t="s">
        <v>1414</v>
      </c>
      <c r="I315" t="s">
        <v>43</v>
      </c>
      <c r="J315" t="s">
        <v>1402</v>
      </c>
    </row>
    <row r="316" spans="1:10" x14ac:dyDescent="0.35">
      <c r="A316" t="s">
        <v>1415</v>
      </c>
      <c r="B316" t="s">
        <v>11</v>
      </c>
      <c r="C316" t="s">
        <v>21</v>
      </c>
      <c r="D316" t="s">
        <v>1416</v>
      </c>
      <c r="E316" t="s">
        <v>1417</v>
      </c>
      <c r="F316" t="s">
        <v>1418</v>
      </c>
      <c r="G316" t="s">
        <v>1419</v>
      </c>
      <c r="H316" t="s">
        <v>16</v>
      </c>
      <c r="I316" t="s">
        <v>18</v>
      </c>
      <c r="J316" t="s">
        <v>1420</v>
      </c>
    </row>
    <row r="317" spans="1:10" x14ac:dyDescent="0.35">
      <c r="A317" t="s">
        <v>1415</v>
      </c>
      <c r="B317" t="s">
        <v>20</v>
      </c>
      <c r="C317" t="s">
        <v>27</v>
      </c>
      <c r="D317" t="s">
        <v>1421</v>
      </c>
      <c r="E317" t="s">
        <v>1422</v>
      </c>
      <c r="F317" t="s">
        <v>1423</v>
      </c>
      <c r="G317" t="s">
        <v>1424</v>
      </c>
      <c r="H317" t="s">
        <v>16</v>
      </c>
      <c r="I317" t="s">
        <v>18</v>
      </c>
      <c r="J317" t="s">
        <v>1420</v>
      </c>
    </row>
    <row r="318" spans="1:10" x14ac:dyDescent="0.35">
      <c r="A318" t="s">
        <v>1415</v>
      </c>
      <c r="B318" t="s">
        <v>26</v>
      </c>
      <c r="C318" t="s">
        <v>33</v>
      </c>
      <c r="D318" t="s">
        <v>1425</v>
      </c>
      <c r="E318" t="s">
        <v>1426</v>
      </c>
      <c r="F318" t="s">
        <v>1427</v>
      </c>
      <c r="G318" t="s">
        <v>1428</v>
      </c>
      <c r="H318" t="s">
        <v>16</v>
      </c>
      <c r="I318" t="s">
        <v>18</v>
      </c>
      <c r="J318" t="s">
        <v>1420</v>
      </c>
    </row>
    <row r="319" spans="1:10" x14ac:dyDescent="0.35">
      <c r="A319" t="s">
        <v>1415</v>
      </c>
      <c r="B319" t="s">
        <v>32</v>
      </c>
      <c r="C319" t="s">
        <v>349</v>
      </c>
      <c r="D319" t="s">
        <v>1429</v>
      </c>
      <c r="E319" t="s">
        <v>1430</v>
      </c>
      <c r="F319" t="s">
        <v>1431</v>
      </c>
      <c r="G319" t="s">
        <v>1432</v>
      </c>
      <c r="H319" t="s">
        <v>16</v>
      </c>
      <c r="I319" t="s">
        <v>18</v>
      </c>
      <c r="J319" t="s">
        <v>1420</v>
      </c>
    </row>
    <row r="320" spans="1:10" x14ac:dyDescent="0.35">
      <c r="A320" t="s">
        <v>1433</v>
      </c>
      <c r="B320" t="s">
        <v>11</v>
      </c>
      <c r="C320" t="s">
        <v>21</v>
      </c>
      <c r="D320" t="s">
        <v>1434</v>
      </c>
      <c r="E320" t="s">
        <v>1435</v>
      </c>
      <c r="F320" t="s">
        <v>744</v>
      </c>
      <c r="G320" t="s">
        <v>16</v>
      </c>
      <c r="H320" t="s">
        <v>1436</v>
      </c>
      <c r="I320" t="s">
        <v>258</v>
      </c>
      <c r="J320" t="s">
        <v>259</v>
      </c>
    </row>
    <row r="321" spans="1:10" x14ac:dyDescent="0.35">
      <c r="A321" t="s">
        <v>1433</v>
      </c>
      <c r="B321" t="s">
        <v>20</v>
      </c>
      <c r="C321" t="s">
        <v>27</v>
      </c>
      <c r="D321" t="s">
        <v>1437</v>
      </c>
      <c r="E321" t="s">
        <v>1438</v>
      </c>
      <c r="F321" t="s">
        <v>1439</v>
      </c>
      <c r="G321" t="s">
        <v>16</v>
      </c>
      <c r="H321" t="s">
        <v>1440</v>
      </c>
      <c r="I321" t="s">
        <v>258</v>
      </c>
      <c r="J321" t="s">
        <v>259</v>
      </c>
    </row>
    <row r="322" spans="1:10" x14ac:dyDescent="0.35">
      <c r="A322" t="s">
        <v>1433</v>
      </c>
      <c r="B322" t="s">
        <v>26</v>
      </c>
      <c r="C322" t="s">
        <v>33</v>
      </c>
      <c r="D322" t="s">
        <v>1441</v>
      </c>
      <c r="E322" t="s">
        <v>1442</v>
      </c>
      <c r="F322" t="s">
        <v>1443</v>
      </c>
      <c r="G322" t="s">
        <v>16</v>
      </c>
      <c r="H322" t="s">
        <v>1444</v>
      </c>
      <c r="I322" t="s">
        <v>258</v>
      </c>
      <c r="J322" t="s">
        <v>259</v>
      </c>
    </row>
    <row r="323" spans="1:10" x14ac:dyDescent="0.35">
      <c r="A323" t="s">
        <v>1433</v>
      </c>
      <c r="B323" t="s">
        <v>32</v>
      </c>
      <c r="C323" t="s">
        <v>349</v>
      </c>
      <c r="D323" t="s">
        <v>1445</v>
      </c>
      <c r="E323" t="s">
        <v>1446</v>
      </c>
      <c r="F323" t="s">
        <v>1097</v>
      </c>
      <c r="G323" t="s">
        <v>16</v>
      </c>
      <c r="H323" t="s">
        <v>1447</v>
      </c>
      <c r="I323" t="s">
        <v>258</v>
      </c>
      <c r="J323" t="s">
        <v>259</v>
      </c>
    </row>
    <row r="324" spans="1:10" x14ac:dyDescent="0.35">
      <c r="A324" t="s">
        <v>1448</v>
      </c>
      <c r="B324" t="s">
        <v>11</v>
      </c>
      <c r="C324" t="s">
        <v>12</v>
      </c>
      <c r="D324" t="s">
        <v>1449</v>
      </c>
      <c r="E324" t="s">
        <v>1450</v>
      </c>
      <c r="F324" t="s">
        <v>1451</v>
      </c>
      <c r="G324" t="s">
        <v>16</v>
      </c>
      <c r="H324" t="s">
        <v>1452</v>
      </c>
      <c r="I324" t="s">
        <v>85</v>
      </c>
      <c r="J324" t="s">
        <v>591</v>
      </c>
    </row>
    <row r="325" spans="1:10" x14ac:dyDescent="0.35">
      <c r="A325" t="s">
        <v>1448</v>
      </c>
      <c r="B325" t="s">
        <v>20</v>
      </c>
      <c r="C325" t="s">
        <v>21</v>
      </c>
      <c r="D325" t="s">
        <v>1453</v>
      </c>
      <c r="E325" t="s">
        <v>1454</v>
      </c>
      <c r="F325" t="s">
        <v>1455</v>
      </c>
      <c r="G325" t="s">
        <v>16</v>
      </c>
      <c r="H325" t="s">
        <v>1456</v>
      </c>
      <c r="I325" t="s">
        <v>85</v>
      </c>
      <c r="J325" t="s">
        <v>591</v>
      </c>
    </row>
    <row r="326" spans="1:10" x14ac:dyDescent="0.35">
      <c r="A326" t="s">
        <v>1448</v>
      </c>
      <c r="B326" t="s">
        <v>26</v>
      </c>
      <c r="C326" t="s">
        <v>27</v>
      </c>
      <c r="D326" t="s">
        <v>1008</v>
      </c>
      <c r="E326" t="s">
        <v>1457</v>
      </c>
      <c r="F326" t="s">
        <v>1458</v>
      </c>
      <c r="G326" t="s">
        <v>16</v>
      </c>
      <c r="H326" t="s">
        <v>1459</v>
      </c>
      <c r="I326" t="s">
        <v>85</v>
      </c>
      <c r="J326" t="s">
        <v>591</v>
      </c>
    </row>
    <row r="327" spans="1:10" x14ac:dyDescent="0.35">
      <c r="A327" t="s">
        <v>1448</v>
      </c>
      <c r="B327" t="s">
        <v>32</v>
      </c>
      <c r="C327" t="s">
        <v>33</v>
      </c>
      <c r="D327" t="s">
        <v>1460</v>
      </c>
      <c r="E327" t="s">
        <v>1461</v>
      </c>
      <c r="F327" t="s">
        <v>1462</v>
      </c>
      <c r="G327" t="s">
        <v>16</v>
      </c>
      <c r="H327" t="s">
        <v>1395</v>
      </c>
      <c r="I327" t="s">
        <v>85</v>
      </c>
      <c r="J327" t="s">
        <v>591</v>
      </c>
    </row>
    <row r="328" spans="1:10" x14ac:dyDescent="0.35">
      <c r="A328" t="s">
        <v>1463</v>
      </c>
      <c r="B328" t="s">
        <v>11</v>
      </c>
      <c r="C328" t="s">
        <v>12</v>
      </c>
      <c r="D328" t="s">
        <v>1464</v>
      </c>
      <c r="E328" t="s">
        <v>1465</v>
      </c>
      <c r="F328" t="s">
        <v>1466</v>
      </c>
      <c r="G328" t="s">
        <v>16</v>
      </c>
      <c r="H328" t="s">
        <v>1467</v>
      </c>
      <c r="I328" t="s">
        <v>258</v>
      </c>
      <c r="J328" t="s">
        <v>259</v>
      </c>
    </row>
    <row r="329" spans="1:10" x14ac:dyDescent="0.35">
      <c r="A329" t="s">
        <v>1463</v>
      </c>
      <c r="B329" t="s">
        <v>20</v>
      </c>
      <c r="C329" t="s">
        <v>21</v>
      </c>
      <c r="D329" t="s">
        <v>898</v>
      </c>
      <c r="E329" t="s">
        <v>1468</v>
      </c>
      <c r="F329" t="s">
        <v>1469</v>
      </c>
      <c r="G329" t="s">
        <v>16</v>
      </c>
      <c r="H329" t="s">
        <v>1470</v>
      </c>
      <c r="I329" t="s">
        <v>258</v>
      </c>
      <c r="J329" t="s">
        <v>259</v>
      </c>
    </row>
    <row r="330" spans="1:10" x14ac:dyDescent="0.35">
      <c r="A330" t="s">
        <v>1463</v>
      </c>
      <c r="B330" t="s">
        <v>26</v>
      </c>
      <c r="C330" t="s">
        <v>27</v>
      </c>
      <c r="D330" t="s">
        <v>1471</v>
      </c>
      <c r="E330" t="s">
        <v>1472</v>
      </c>
      <c r="F330" t="s">
        <v>1473</v>
      </c>
      <c r="G330" t="s">
        <v>16</v>
      </c>
      <c r="H330" t="s">
        <v>1474</v>
      </c>
      <c r="I330" t="s">
        <v>258</v>
      </c>
      <c r="J330" t="s">
        <v>259</v>
      </c>
    </row>
    <row r="331" spans="1:10" x14ac:dyDescent="0.35">
      <c r="A331" t="s">
        <v>1463</v>
      </c>
      <c r="B331" t="s">
        <v>32</v>
      </c>
      <c r="C331" t="s">
        <v>33</v>
      </c>
      <c r="D331" t="s">
        <v>1475</v>
      </c>
      <c r="E331" t="s">
        <v>1476</v>
      </c>
      <c r="F331" t="s">
        <v>1477</v>
      </c>
      <c r="G331" t="s">
        <v>16</v>
      </c>
      <c r="H331" t="s">
        <v>1478</v>
      </c>
      <c r="I331" t="s">
        <v>258</v>
      </c>
      <c r="J331" t="s">
        <v>259</v>
      </c>
    </row>
    <row r="332" spans="1:10" x14ac:dyDescent="0.35">
      <c r="A332" t="s">
        <v>1479</v>
      </c>
      <c r="B332" t="s">
        <v>11</v>
      </c>
      <c r="C332" t="s">
        <v>12</v>
      </c>
      <c r="D332" t="s">
        <v>1480</v>
      </c>
      <c r="E332" t="s">
        <v>1481</v>
      </c>
      <c r="F332" t="s">
        <v>1482</v>
      </c>
      <c r="G332" t="s">
        <v>16</v>
      </c>
      <c r="H332" t="s">
        <v>1483</v>
      </c>
      <c r="I332" t="s">
        <v>294</v>
      </c>
      <c r="J332" t="s">
        <v>759</v>
      </c>
    </row>
    <row r="333" spans="1:10" x14ac:dyDescent="0.35">
      <c r="A333" t="s">
        <v>1479</v>
      </c>
      <c r="B333" t="s">
        <v>20</v>
      </c>
      <c r="C333" t="s">
        <v>21</v>
      </c>
      <c r="D333" t="s">
        <v>1484</v>
      </c>
      <c r="E333" t="s">
        <v>1485</v>
      </c>
      <c r="F333" t="s">
        <v>1486</v>
      </c>
      <c r="G333" t="s">
        <v>16</v>
      </c>
      <c r="H333" t="s">
        <v>1487</v>
      </c>
      <c r="I333" t="s">
        <v>294</v>
      </c>
      <c r="J333" t="s">
        <v>759</v>
      </c>
    </row>
    <row r="334" spans="1:10" x14ac:dyDescent="0.35">
      <c r="A334" t="s">
        <v>1479</v>
      </c>
      <c r="B334" t="s">
        <v>26</v>
      </c>
      <c r="C334" t="s">
        <v>27</v>
      </c>
      <c r="D334" t="s">
        <v>1488</v>
      </c>
      <c r="E334" t="s">
        <v>1489</v>
      </c>
      <c r="F334" t="s">
        <v>1490</v>
      </c>
      <c r="G334" t="s">
        <v>16</v>
      </c>
      <c r="H334" t="s">
        <v>1491</v>
      </c>
      <c r="I334" t="s">
        <v>294</v>
      </c>
      <c r="J334" t="s">
        <v>759</v>
      </c>
    </row>
    <row r="335" spans="1:10" x14ac:dyDescent="0.35">
      <c r="A335" t="s">
        <v>1479</v>
      </c>
      <c r="B335" t="s">
        <v>32</v>
      </c>
      <c r="C335" t="s">
        <v>33</v>
      </c>
      <c r="D335" t="s">
        <v>1492</v>
      </c>
      <c r="E335" t="s">
        <v>1493</v>
      </c>
      <c r="F335" t="s">
        <v>1494</v>
      </c>
      <c r="G335" t="s">
        <v>16</v>
      </c>
      <c r="H335" t="s">
        <v>1495</v>
      </c>
      <c r="I335" t="s">
        <v>294</v>
      </c>
      <c r="J335" t="s">
        <v>759</v>
      </c>
    </row>
    <row r="336" spans="1:10" x14ac:dyDescent="0.35">
      <c r="A336" t="s">
        <v>1496</v>
      </c>
      <c r="B336" t="s">
        <v>11</v>
      </c>
      <c r="C336" t="s">
        <v>12</v>
      </c>
      <c r="D336" t="s">
        <v>1497</v>
      </c>
      <c r="E336" t="s">
        <v>1498</v>
      </c>
      <c r="F336" t="s">
        <v>1499</v>
      </c>
      <c r="G336" t="s">
        <v>16</v>
      </c>
      <c r="H336" t="s">
        <v>1500</v>
      </c>
      <c r="I336" t="s">
        <v>609</v>
      </c>
      <c r="J336" t="s">
        <v>610</v>
      </c>
    </row>
    <row r="337" spans="1:10" x14ac:dyDescent="0.35">
      <c r="A337" t="s">
        <v>1496</v>
      </c>
      <c r="B337" t="s">
        <v>20</v>
      </c>
      <c r="C337" t="s">
        <v>21</v>
      </c>
      <c r="D337" t="s">
        <v>1501</v>
      </c>
      <c r="E337" t="s">
        <v>1502</v>
      </c>
      <c r="F337" t="s">
        <v>1503</v>
      </c>
      <c r="G337" t="s">
        <v>16</v>
      </c>
      <c r="H337" t="s">
        <v>1504</v>
      </c>
      <c r="I337" t="s">
        <v>609</v>
      </c>
      <c r="J337" t="s">
        <v>610</v>
      </c>
    </row>
    <row r="338" spans="1:10" x14ac:dyDescent="0.35">
      <c r="A338" t="s">
        <v>1496</v>
      </c>
      <c r="B338" t="s">
        <v>26</v>
      </c>
      <c r="C338" t="s">
        <v>27</v>
      </c>
      <c r="D338" t="s">
        <v>1505</v>
      </c>
      <c r="E338" t="s">
        <v>1506</v>
      </c>
      <c r="F338" t="s">
        <v>1507</v>
      </c>
      <c r="G338" t="s">
        <v>16</v>
      </c>
      <c r="H338" t="s">
        <v>1508</v>
      </c>
      <c r="I338" t="s">
        <v>609</v>
      </c>
      <c r="J338" t="s">
        <v>610</v>
      </c>
    </row>
    <row r="339" spans="1:10" x14ac:dyDescent="0.35">
      <c r="A339" t="s">
        <v>1496</v>
      </c>
      <c r="B339" t="s">
        <v>32</v>
      </c>
      <c r="C339" t="s">
        <v>33</v>
      </c>
      <c r="D339" t="s">
        <v>1509</v>
      </c>
      <c r="E339" t="s">
        <v>1510</v>
      </c>
      <c r="F339" t="s">
        <v>1511</v>
      </c>
      <c r="G339" t="s">
        <v>16</v>
      </c>
      <c r="H339" t="s">
        <v>1512</v>
      </c>
      <c r="I339" t="s">
        <v>609</v>
      </c>
      <c r="J339" t="s">
        <v>610</v>
      </c>
    </row>
    <row r="340" spans="1:10" x14ac:dyDescent="0.35">
      <c r="A340" t="s">
        <v>1513</v>
      </c>
      <c r="B340" t="s">
        <v>11</v>
      </c>
      <c r="C340" t="s">
        <v>100</v>
      </c>
      <c r="D340" t="s">
        <v>1514</v>
      </c>
      <c r="E340" t="s">
        <v>1515</v>
      </c>
      <c r="F340" t="s">
        <v>1032</v>
      </c>
      <c r="G340" t="s">
        <v>16</v>
      </c>
      <c r="H340" t="s">
        <v>16</v>
      </c>
      <c r="I340" t="s">
        <v>18</v>
      </c>
      <c r="J340" t="s">
        <v>1516</v>
      </c>
    </row>
    <row r="341" spans="1:10" x14ac:dyDescent="0.35">
      <c r="A341" t="s">
        <v>1513</v>
      </c>
      <c r="B341" t="s">
        <v>20</v>
      </c>
      <c r="C341" t="s">
        <v>106</v>
      </c>
      <c r="D341" t="s">
        <v>1517</v>
      </c>
      <c r="E341" t="s">
        <v>1518</v>
      </c>
      <c r="F341" t="s">
        <v>1519</v>
      </c>
      <c r="G341" t="s">
        <v>16</v>
      </c>
      <c r="H341" t="s">
        <v>16</v>
      </c>
      <c r="I341" t="s">
        <v>18</v>
      </c>
      <c r="J341" t="s">
        <v>1516</v>
      </c>
    </row>
    <row r="342" spans="1:10" x14ac:dyDescent="0.35">
      <c r="A342" t="s">
        <v>1513</v>
      </c>
      <c r="B342" t="s">
        <v>26</v>
      </c>
      <c r="C342" t="s">
        <v>111</v>
      </c>
      <c r="D342" t="s">
        <v>1520</v>
      </c>
      <c r="E342" t="s">
        <v>536</v>
      </c>
      <c r="F342" t="s">
        <v>1521</v>
      </c>
      <c r="G342" t="s">
        <v>16</v>
      </c>
      <c r="H342" t="s">
        <v>16</v>
      </c>
      <c r="I342" t="s">
        <v>18</v>
      </c>
      <c r="J342" t="s">
        <v>1516</v>
      </c>
    </row>
    <row r="343" spans="1:10" x14ac:dyDescent="0.35">
      <c r="A343" t="s">
        <v>1513</v>
      </c>
      <c r="B343" t="s">
        <v>32</v>
      </c>
      <c r="C343" t="s">
        <v>116</v>
      </c>
      <c r="D343" t="s">
        <v>1522</v>
      </c>
      <c r="E343" t="s">
        <v>1523</v>
      </c>
      <c r="F343" t="s">
        <v>1524</v>
      </c>
      <c r="G343" t="s">
        <v>16</v>
      </c>
      <c r="H343" t="s">
        <v>16</v>
      </c>
      <c r="I343" t="s">
        <v>18</v>
      </c>
      <c r="J343" t="s">
        <v>1516</v>
      </c>
    </row>
    <row r="344" spans="1:10" x14ac:dyDescent="0.35">
      <c r="A344" t="s">
        <v>1525</v>
      </c>
      <c r="B344" t="s">
        <v>11</v>
      </c>
      <c r="C344" t="s">
        <v>1526</v>
      </c>
      <c r="D344" t="s">
        <v>1527</v>
      </c>
      <c r="E344" t="s">
        <v>1528</v>
      </c>
      <c r="F344" t="s">
        <v>1529</v>
      </c>
      <c r="G344" t="s">
        <v>1530</v>
      </c>
      <c r="H344" t="s">
        <v>1531</v>
      </c>
      <c r="I344" t="s">
        <v>85</v>
      </c>
      <c r="J344" t="s">
        <v>1532</v>
      </c>
    </row>
    <row r="345" spans="1:10" x14ac:dyDescent="0.35">
      <c r="A345" t="s">
        <v>1525</v>
      </c>
      <c r="B345" t="s">
        <v>20</v>
      </c>
      <c r="C345" t="s">
        <v>1533</v>
      </c>
      <c r="D345" t="s">
        <v>1534</v>
      </c>
      <c r="E345" t="s">
        <v>1535</v>
      </c>
      <c r="F345" t="s">
        <v>1536</v>
      </c>
      <c r="G345" t="s">
        <v>1537</v>
      </c>
      <c r="H345" t="s">
        <v>1538</v>
      </c>
      <c r="I345" t="s">
        <v>85</v>
      </c>
      <c r="J345" t="s">
        <v>1532</v>
      </c>
    </row>
    <row r="346" spans="1:10" x14ac:dyDescent="0.35">
      <c r="A346" t="s">
        <v>1525</v>
      </c>
      <c r="B346" t="s">
        <v>26</v>
      </c>
      <c r="C346" t="s">
        <v>183</v>
      </c>
      <c r="D346" t="s">
        <v>1539</v>
      </c>
      <c r="E346" t="s">
        <v>1540</v>
      </c>
      <c r="F346" t="s">
        <v>1541</v>
      </c>
      <c r="G346" t="s">
        <v>1542</v>
      </c>
      <c r="H346" t="s">
        <v>1543</v>
      </c>
      <c r="I346" t="s">
        <v>85</v>
      </c>
      <c r="J346" t="s">
        <v>1532</v>
      </c>
    </row>
    <row r="347" spans="1:10" x14ac:dyDescent="0.35">
      <c r="A347" t="s">
        <v>1525</v>
      </c>
      <c r="B347" t="s">
        <v>32</v>
      </c>
      <c r="C347" t="s">
        <v>1544</v>
      </c>
      <c r="D347" t="s">
        <v>1545</v>
      </c>
      <c r="E347" t="s">
        <v>1546</v>
      </c>
      <c r="F347" t="s">
        <v>1547</v>
      </c>
      <c r="G347" t="s">
        <v>1548</v>
      </c>
      <c r="H347" t="s">
        <v>1549</v>
      </c>
      <c r="I347" t="s">
        <v>85</v>
      </c>
      <c r="J347" t="s">
        <v>1532</v>
      </c>
    </row>
    <row r="348" spans="1:10" x14ac:dyDescent="0.35">
      <c r="A348" t="s">
        <v>1550</v>
      </c>
      <c r="B348" t="s">
        <v>11</v>
      </c>
      <c r="C348" t="s">
        <v>1551</v>
      </c>
      <c r="D348" t="s">
        <v>1552</v>
      </c>
      <c r="E348" t="s">
        <v>1553</v>
      </c>
      <c r="F348" t="s">
        <v>1554</v>
      </c>
      <c r="G348" t="s">
        <v>16</v>
      </c>
      <c r="H348" t="s">
        <v>16</v>
      </c>
      <c r="I348" t="s">
        <v>199</v>
      </c>
      <c r="J348" t="s">
        <v>1555</v>
      </c>
    </row>
    <row r="349" spans="1:10" x14ac:dyDescent="0.35">
      <c r="A349" t="s">
        <v>1550</v>
      </c>
      <c r="B349" t="s">
        <v>20</v>
      </c>
      <c r="C349" t="s">
        <v>777</v>
      </c>
      <c r="D349" t="s">
        <v>1556</v>
      </c>
      <c r="E349" t="s">
        <v>1557</v>
      </c>
      <c r="F349" t="s">
        <v>1558</v>
      </c>
      <c r="G349" t="s">
        <v>16</v>
      </c>
      <c r="H349" t="s">
        <v>16</v>
      </c>
      <c r="I349" t="s">
        <v>199</v>
      </c>
      <c r="J349" t="s">
        <v>1555</v>
      </c>
    </row>
    <row r="350" spans="1:10" x14ac:dyDescent="0.35">
      <c r="A350" t="s">
        <v>1550</v>
      </c>
      <c r="B350" t="s">
        <v>26</v>
      </c>
      <c r="C350" t="s">
        <v>1559</v>
      </c>
      <c r="D350" t="s">
        <v>1560</v>
      </c>
      <c r="E350" t="s">
        <v>1561</v>
      </c>
      <c r="F350" t="s">
        <v>1562</v>
      </c>
      <c r="G350" t="s">
        <v>16</v>
      </c>
      <c r="H350" t="s">
        <v>16</v>
      </c>
      <c r="I350" t="s">
        <v>199</v>
      </c>
      <c r="J350" t="s">
        <v>1555</v>
      </c>
    </row>
    <row r="351" spans="1:10" x14ac:dyDescent="0.35">
      <c r="A351" t="s">
        <v>1550</v>
      </c>
      <c r="B351" t="s">
        <v>32</v>
      </c>
      <c r="C351" t="s">
        <v>1563</v>
      </c>
      <c r="D351" t="s">
        <v>1564</v>
      </c>
      <c r="E351" t="s">
        <v>1565</v>
      </c>
      <c r="F351" t="s">
        <v>1566</v>
      </c>
      <c r="G351" t="s">
        <v>16</v>
      </c>
      <c r="H351" t="s">
        <v>16</v>
      </c>
      <c r="I351" t="s">
        <v>199</v>
      </c>
      <c r="J351" t="s">
        <v>1555</v>
      </c>
    </row>
    <row r="352" spans="1:10" x14ac:dyDescent="0.35">
      <c r="A352" t="s">
        <v>1567</v>
      </c>
      <c r="B352" t="s">
        <v>11</v>
      </c>
      <c r="C352" t="s">
        <v>1568</v>
      </c>
      <c r="D352" t="s">
        <v>1569</v>
      </c>
      <c r="E352" t="s">
        <v>1570</v>
      </c>
      <c r="F352" t="s">
        <v>1571</v>
      </c>
      <c r="G352" t="s">
        <v>1572</v>
      </c>
      <c r="H352" t="s">
        <v>16</v>
      </c>
      <c r="I352" t="s">
        <v>199</v>
      </c>
      <c r="J352" t="s">
        <v>1573</v>
      </c>
    </row>
    <row r="353" spans="1:10" x14ac:dyDescent="0.35">
      <c r="A353" t="s">
        <v>1567</v>
      </c>
      <c r="B353" t="s">
        <v>20</v>
      </c>
      <c r="C353" t="s">
        <v>1574</v>
      </c>
      <c r="D353" t="s">
        <v>1575</v>
      </c>
      <c r="E353" t="s">
        <v>1576</v>
      </c>
      <c r="F353" t="s">
        <v>1577</v>
      </c>
      <c r="G353" t="s">
        <v>1578</v>
      </c>
      <c r="H353" t="s">
        <v>1579</v>
      </c>
      <c r="I353" t="s">
        <v>199</v>
      </c>
      <c r="J353" t="s">
        <v>1573</v>
      </c>
    </row>
    <row r="354" spans="1:10" x14ac:dyDescent="0.35">
      <c r="A354" t="s">
        <v>1567</v>
      </c>
      <c r="B354" t="s">
        <v>26</v>
      </c>
      <c r="C354" t="s">
        <v>1580</v>
      </c>
      <c r="D354" t="s">
        <v>1581</v>
      </c>
      <c r="E354" t="s">
        <v>1582</v>
      </c>
      <c r="F354" t="s">
        <v>1583</v>
      </c>
      <c r="G354" t="s">
        <v>16</v>
      </c>
      <c r="H354" t="s">
        <v>16</v>
      </c>
      <c r="I354" t="s">
        <v>199</v>
      </c>
      <c r="J354" t="s">
        <v>1573</v>
      </c>
    </row>
    <row r="355" spans="1:10" x14ac:dyDescent="0.35">
      <c r="A355" t="s">
        <v>1567</v>
      </c>
      <c r="B355" t="s">
        <v>32</v>
      </c>
      <c r="C355" t="s">
        <v>1584</v>
      </c>
      <c r="D355" t="s">
        <v>1585</v>
      </c>
      <c r="E355" t="s">
        <v>1586</v>
      </c>
      <c r="F355" t="s">
        <v>1587</v>
      </c>
      <c r="G355" t="s">
        <v>16</v>
      </c>
      <c r="H355" t="s">
        <v>16</v>
      </c>
      <c r="I355" t="s">
        <v>199</v>
      </c>
      <c r="J355" t="s">
        <v>1573</v>
      </c>
    </row>
    <row r="356" spans="1:10" x14ac:dyDescent="0.35">
      <c r="A356" t="s">
        <v>1588</v>
      </c>
      <c r="B356" t="s">
        <v>11</v>
      </c>
      <c r="C356" t="s">
        <v>1589</v>
      </c>
      <c r="D356" t="s">
        <v>1590</v>
      </c>
      <c r="E356" t="s">
        <v>1591</v>
      </c>
      <c r="F356" t="s">
        <v>1592</v>
      </c>
      <c r="G356" t="s">
        <v>1593</v>
      </c>
      <c r="H356" t="s">
        <v>16</v>
      </c>
      <c r="I356" t="s">
        <v>199</v>
      </c>
      <c r="J356" t="s">
        <v>1069</v>
      </c>
    </row>
    <row r="357" spans="1:10" x14ac:dyDescent="0.35">
      <c r="A357" t="s">
        <v>1588</v>
      </c>
      <c r="B357" t="s">
        <v>20</v>
      </c>
      <c r="C357" t="s">
        <v>1594</v>
      </c>
      <c r="D357" t="s">
        <v>1595</v>
      </c>
      <c r="E357" t="s">
        <v>1596</v>
      </c>
      <c r="F357" t="s">
        <v>1597</v>
      </c>
      <c r="G357" t="s">
        <v>1598</v>
      </c>
      <c r="H357" t="s">
        <v>16</v>
      </c>
      <c r="I357" t="s">
        <v>199</v>
      </c>
      <c r="J357" t="s">
        <v>1069</v>
      </c>
    </row>
    <row r="358" spans="1:10" x14ac:dyDescent="0.35">
      <c r="A358" t="s">
        <v>1588</v>
      </c>
      <c r="B358" t="s">
        <v>26</v>
      </c>
      <c r="C358" t="s">
        <v>1599</v>
      </c>
      <c r="D358" t="s">
        <v>1600</v>
      </c>
      <c r="E358" t="s">
        <v>1601</v>
      </c>
      <c r="F358" t="s">
        <v>1602</v>
      </c>
      <c r="G358" t="s">
        <v>456</v>
      </c>
      <c r="H358" t="s">
        <v>16</v>
      </c>
      <c r="I358" t="s">
        <v>199</v>
      </c>
      <c r="J358" t="s">
        <v>1069</v>
      </c>
    </row>
    <row r="359" spans="1:10" x14ac:dyDescent="0.35">
      <c r="A359" t="s">
        <v>1588</v>
      </c>
      <c r="B359" t="s">
        <v>32</v>
      </c>
      <c r="C359" t="s">
        <v>1603</v>
      </c>
      <c r="D359" t="s">
        <v>1604</v>
      </c>
      <c r="E359" t="s">
        <v>1605</v>
      </c>
      <c r="F359" t="s">
        <v>198</v>
      </c>
      <c r="G359" t="s">
        <v>1606</v>
      </c>
      <c r="H359" t="s">
        <v>16</v>
      </c>
      <c r="I359" t="s">
        <v>199</v>
      </c>
      <c r="J359" t="s">
        <v>1069</v>
      </c>
    </row>
    <row r="360" spans="1:10" x14ac:dyDescent="0.35">
      <c r="A360" t="s">
        <v>1607</v>
      </c>
      <c r="B360" t="s">
        <v>11</v>
      </c>
      <c r="C360" t="s">
        <v>229</v>
      </c>
      <c r="D360" t="s">
        <v>1608</v>
      </c>
      <c r="E360" t="s">
        <v>1609</v>
      </c>
      <c r="F360" t="s">
        <v>1610</v>
      </c>
      <c r="G360" t="s">
        <v>1611</v>
      </c>
      <c r="H360" t="s">
        <v>16</v>
      </c>
      <c r="I360" t="s">
        <v>63</v>
      </c>
      <c r="J360" t="s">
        <v>359</v>
      </c>
    </row>
    <row r="361" spans="1:10" x14ac:dyDescent="0.35">
      <c r="A361" t="s">
        <v>1607</v>
      </c>
      <c r="B361" t="s">
        <v>20</v>
      </c>
      <c r="C361" t="s">
        <v>235</v>
      </c>
      <c r="D361" t="s">
        <v>1612</v>
      </c>
      <c r="E361" t="s">
        <v>1613</v>
      </c>
      <c r="F361" t="s">
        <v>1614</v>
      </c>
      <c r="G361" t="s">
        <v>1615</v>
      </c>
      <c r="H361" t="s">
        <v>16</v>
      </c>
      <c r="I361" t="s">
        <v>63</v>
      </c>
      <c r="J361" t="s">
        <v>359</v>
      </c>
    </row>
    <row r="362" spans="1:10" x14ac:dyDescent="0.35">
      <c r="A362" t="s">
        <v>1607</v>
      </c>
      <c r="B362" t="s">
        <v>26</v>
      </c>
      <c r="C362" t="s">
        <v>241</v>
      </c>
      <c r="D362" t="s">
        <v>1616</v>
      </c>
      <c r="E362" t="s">
        <v>1617</v>
      </c>
      <c r="F362" t="s">
        <v>1618</v>
      </c>
      <c r="G362" t="s">
        <v>1619</v>
      </c>
      <c r="H362" t="s">
        <v>16</v>
      </c>
      <c r="I362" t="s">
        <v>63</v>
      </c>
      <c r="J362" t="s">
        <v>359</v>
      </c>
    </row>
    <row r="363" spans="1:10" x14ac:dyDescent="0.35">
      <c r="A363" t="s">
        <v>1607</v>
      </c>
      <c r="B363" t="s">
        <v>32</v>
      </c>
      <c r="C363" t="s">
        <v>247</v>
      </c>
      <c r="D363" t="s">
        <v>1620</v>
      </c>
      <c r="E363" t="s">
        <v>1621</v>
      </c>
      <c r="F363" t="s">
        <v>1622</v>
      </c>
      <c r="G363" t="s">
        <v>1623</v>
      </c>
      <c r="H363" t="s">
        <v>16</v>
      </c>
      <c r="I363" t="s">
        <v>63</v>
      </c>
      <c r="J363" t="s">
        <v>359</v>
      </c>
    </row>
    <row r="364" spans="1:10" x14ac:dyDescent="0.35">
      <c r="A364" t="s">
        <v>1624</v>
      </c>
      <c r="B364" t="s">
        <v>11</v>
      </c>
      <c r="C364" t="s">
        <v>1625</v>
      </c>
      <c r="D364" t="s">
        <v>1626</v>
      </c>
      <c r="E364" t="s">
        <v>1627</v>
      </c>
      <c r="F364" t="s">
        <v>1628</v>
      </c>
      <c r="G364" t="s">
        <v>1629</v>
      </c>
      <c r="H364" t="s">
        <v>1017</v>
      </c>
      <c r="I364" t="s">
        <v>63</v>
      </c>
      <c r="J364" t="s">
        <v>1630</v>
      </c>
    </row>
    <row r="365" spans="1:10" x14ac:dyDescent="0.35">
      <c r="A365" t="s">
        <v>1624</v>
      </c>
      <c r="B365" t="s">
        <v>20</v>
      </c>
      <c r="C365" t="s">
        <v>1631</v>
      </c>
      <c r="D365" t="s">
        <v>1632</v>
      </c>
      <c r="E365" t="s">
        <v>1633</v>
      </c>
      <c r="F365" t="s">
        <v>1634</v>
      </c>
      <c r="G365" t="s">
        <v>1635</v>
      </c>
      <c r="H365" t="s">
        <v>1636</v>
      </c>
      <c r="I365" t="s">
        <v>63</v>
      </c>
      <c r="J365" t="s">
        <v>1630</v>
      </c>
    </row>
    <row r="366" spans="1:10" x14ac:dyDescent="0.35">
      <c r="A366" t="s">
        <v>1624</v>
      </c>
      <c r="B366" t="s">
        <v>26</v>
      </c>
      <c r="C366" t="s">
        <v>1637</v>
      </c>
      <c r="D366" t="s">
        <v>1638</v>
      </c>
      <c r="E366" t="s">
        <v>1639</v>
      </c>
      <c r="F366" t="s">
        <v>1640</v>
      </c>
      <c r="G366" t="s">
        <v>1641</v>
      </c>
      <c r="H366" t="s">
        <v>1642</v>
      </c>
      <c r="I366" t="s">
        <v>63</v>
      </c>
      <c r="J366" t="s">
        <v>1630</v>
      </c>
    </row>
    <row r="367" spans="1:10" x14ac:dyDescent="0.35">
      <c r="A367" t="s">
        <v>1624</v>
      </c>
      <c r="B367" t="s">
        <v>32</v>
      </c>
      <c r="C367" t="s">
        <v>1643</v>
      </c>
      <c r="D367" t="s">
        <v>1644</v>
      </c>
      <c r="E367" t="s">
        <v>1645</v>
      </c>
      <c r="F367" t="s">
        <v>1646</v>
      </c>
      <c r="G367" t="s">
        <v>1647</v>
      </c>
      <c r="H367" t="s">
        <v>1648</v>
      </c>
      <c r="I367" t="s">
        <v>63</v>
      </c>
      <c r="J367" t="s">
        <v>1630</v>
      </c>
    </row>
    <row r="368" spans="1:10" x14ac:dyDescent="0.35">
      <c r="A368" t="s">
        <v>1649</v>
      </c>
      <c r="B368" t="s">
        <v>11</v>
      </c>
      <c r="C368" t="s">
        <v>1650</v>
      </c>
      <c r="D368" t="s">
        <v>1651</v>
      </c>
      <c r="E368" t="s">
        <v>1652</v>
      </c>
      <c r="F368" t="s">
        <v>1653</v>
      </c>
      <c r="G368" t="s">
        <v>16</v>
      </c>
      <c r="H368" t="s">
        <v>1654</v>
      </c>
      <c r="I368" t="s">
        <v>63</v>
      </c>
      <c r="J368" t="s">
        <v>1655</v>
      </c>
    </row>
    <row r="369" spans="1:10" x14ac:dyDescent="0.35">
      <c r="A369" t="s">
        <v>1649</v>
      </c>
      <c r="B369" t="s">
        <v>20</v>
      </c>
      <c r="C369" t="s">
        <v>1656</v>
      </c>
      <c r="D369" t="s">
        <v>1657</v>
      </c>
      <c r="E369" t="s">
        <v>1658</v>
      </c>
      <c r="F369" t="s">
        <v>1659</v>
      </c>
      <c r="G369" t="s">
        <v>16</v>
      </c>
      <c r="H369" t="s">
        <v>1660</v>
      </c>
      <c r="I369" t="s">
        <v>63</v>
      </c>
      <c r="J369" t="s">
        <v>1655</v>
      </c>
    </row>
    <row r="370" spans="1:10" x14ac:dyDescent="0.35">
      <c r="A370" t="s">
        <v>1661</v>
      </c>
      <c r="B370" t="s">
        <v>11</v>
      </c>
      <c r="C370" t="s">
        <v>21</v>
      </c>
      <c r="D370" t="s">
        <v>1662</v>
      </c>
      <c r="E370" t="s">
        <v>1663</v>
      </c>
      <c r="F370" t="s">
        <v>1664</v>
      </c>
      <c r="G370" t="s">
        <v>16</v>
      </c>
      <c r="H370" t="s">
        <v>1665</v>
      </c>
      <c r="I370" t="s">
        <v>18</v>
      </c>
      <c r="J370" t="s">
        <v>1666</v>
      </c>
    </row>
    <row r="371" spans="1:10" x14ac:dyDescent="0.35">
      <c r="A371" t="s">
        <v>1661</v>
      </c>
      <c r="B371" t="s">
        <v>20</v>
      </c>
      <c r="C371" t="s">
        <v>1667</v>
      </c>
      <c r="D371" t="s">
        <v>1668</v>
      </c>
      <c r="E371" t="s">
        <v>1669</v>
      </c>
      <c r="F371" t="s">
        <v>1670</v>
      </c>
      <c r="G371" t="s">
        <v>16</v>
      </c>
      <c r="H371" t="s">
        <v>1671</v>
      </c>
      <c r="I371" t="s">
        <v>18</v>
      </c>
      <c r="J371" t="s">
        <v>1666</v>
      </c>
    </row>
    <row r="372" spans="1:10" x14ac:dyDescent="0.35">
      <c r="A372" t="s">
        <v>1661</v>
      </c>
      <c r="B372" t="s">
        <v>26</v>
      </c>
      <c r="C372" t="s">
        <v>1672</v>
      </c>
      <c r="D372" t="s">
        <v>1673</v>
      </c>
      <c r="E372" t="s">
        <v>1674</v>
      </c>
      <c r="F372" t="s">
        <v>1675</v>
      </c>
      <c r="G372" t="s">
        <v>16</v>
      </c>
      <c r="H372" t="s">
        <v>1676</v>
      </c>
      <c r="I372" t="s">
        <v>18</v>
      </c>
      <c r="J372" t="s">
        <v>1666</v>
      </c>
    </row>
    <row r="373" spans="1:10" x14ac:dyDescent="0.35">
      <c r="A373" t="s">
        <v>1661</v>
      </c>
      <c r="B373" t="s">
        <v>32</v>
      </c>
      <c r="C373" t="s">
        <v>1677</v>
      </c>
      <c r="D373" t="s">
        <v>1678</v>
      </c>
      <c r="E373" t="s">
        <v>1679</v>
      </c>
      <c r="F373" t="s">
        <v>1680</v>
      </c>
      <c r="G373" t="s">
        <v>16</v>
      </c>
      <c r="H373" t="s">
        <v>1681</v>
      </c>
      <c r="I373" t="s">
        <v>18</v>
      </c>
      <c r="J373" t="s">
        <v>1666</v>
      </c>
    </row>
    <row r="374" spans="1:10" x14ac:dyDescent="0.35">
      <c r="A374" t="s">
        <v>1682</v>
      </c>
      <c r="B374" t="s">
        <v>11</v>
      </c>
      <c r="C374" t="s">
        <v>1683</v>
      </c>
      <c r="D374" t="s">
        <v>1684</v>
      </c>
      <c r="E374" t="s">
        <v>1685</v>
      </c>
      <c r="F374" t="s">
        <v>1686</v>
      </c>
      <c r="G374" t="s">
        <v>16</v>
      </c>
      <c r="H374" t="s">
        <v>16</v>
      </c>
      <c r="I374" t="s">
        <v>18</v>
      </c>
      <c r="J374" t="s">
        <v>1687</v>
      </c>
    </row>
    <row r="375" spans="1:10" x14ac:dyDescent="0.35">
      <c r="A375" t="s">
        <v>1682</v>
      </c>
      <c r="B375" t="s">
        <v>20</v>
      </c>
      <c r="C375" t="s">
        <v>1688</v>
      </c>
      <c r="D375" t="s">
        <v>1689</v>
      </c>
      <c r="E375" t="s">
        <v>1690</v>
      </c>
      <c r="F375" t="s">
        <v>1691</v>
      </c>
      <c r="G375" t="s">
        <v>16</v>
      </c>
      <c r="H375" t="s">
        <v>16</v>
      </c>
      <c r="I375" t="s">
        <v>18</v>
      </c>
      <c r="J375" t="s">
        <v>1687</v>
      </c>
    </row>
    <row r="376" spans="1:10" x14ac:dyDescent="0.35">
      <c r="A376" t="s">
        <v>1682</v>
      </c>
      <c r="B376" t="s">
        <v>26</v>
      </c>
      <c r="C376" t="s">
        <v>1074</v>
      </c>
      <c r="D376" t="s">
        <v>1692</v>
      </c>
      <c r="E376" t="s">
        <v>1693</v>
      </c>
      <c r="F376" t="s">
        <v>1694</v>
      </c>
      <c r="G376" t="s">
        <v>16</v>
      </c>
      <c r="H376" t="s">
        <v>16</v>
      </c>
      <c r="I376" t="s">
        <v>18</v>
      </c>
      <c r="J376" t="s">
        <v>1687</v>
      </c>
    </row>
    <row r="377" spans="1:10" x14ac:dyDescent="0.35">
      <c r="A377" t="s">
        <v>1682</v>
      </c>
      <c r="B377" t="s">
        <v>32</v>
      </c>
      <c r="C377" t="s">
        <v>1695</v>
      </c>
      <c r="D377" t="s">
        <v>1696</v>
      </c>
      <c r="E377" t="s">
        <v>1697</v>
      </c>
      <c r="F377" t="s">
        <v>1698</v>
      </c>
      <c r="G377" t="s">
        <v>16</v>
      </c>
      <c r="H377" t="s">
        <v>16</v>
      </c>
      <c r="I377" t="s">
        <v>18</v>
      </c>
      <c r="J377" t="s">
        <v>1687</v>
      </c>
    </row>
    <row r="378" spans="1:10" x14ac:dyDescent="0.35">
      <c r="A378" t="s">
        <v>1699</v>
      </c>
      <c r="B378" t="s">
        <v>11</v>
      </c>
      <c r="C378" t="s">
        <v>12</v>
      </c>
      <c r="D378" t="s">
        <v>1700</v>
      </c>
      <c r="E378" t="s">
        <v>1701</v>
      </c>
      <c r="F378" t="s">
        <v>1702</v>
      </c>
      <c r="G378" t="s">
        <v>16</v>
      </c>
      <c r="H378" t="s">
        <v>1703</v>
      </c>
      <c r="I378" t="s">
        <v>1704</v>
      </c>
      <c r="J378" t="s">
        <v>1705</v>
      </c>
    </row>
    <row r="379" spans="1:10" x14ac:dyDescent="0.35">
      <c r="A379" t="s">
        <v>1699</v>
      </c>
      <c r="B379" t="s">
        <v>20</v>
      </c>
      <c r="C379" t="s">
        <v>21</v>
      </c>
      <c r="D379" t="s">
        <v>1706</v>
      </c>
      <c r="E379" t="s">
        <v>1707</v>
      </c>
      <c r="F379" t="s">
        <v>1708</v>
      </c>
      <c r="G379" t="s">
        <v>16</v>
      </c>
      <c r="H379" t="s">
        <v>1709</v>
      </c>
      <c r="I379" t="s">
        <v>1704</v>
      </c>
      <c r="J379" t="s">
        <v>1705</v>
      </c>
    </row>
    <row r="380" spans="1:10" x14ac:dyDescent="0.35">
      <c r="A380" t="s">
        <v>1699</v>
      </c>
      <c r="B380" t="s">
        <v>26</v>
      </c>
      <c r="C380" t="s">
        <v>27</v>
      </c>
      <c r="D380" t="s">
        <v>1710</v>
      </c>
      <c r="E380" t="s">
        <v>1711</v>
      </c>
      <c r="F380" t="s">
        <v>1712</v>
      </c>
      <c r="G380" t="s">
        <v>16</v>
      </c>
      <c r="H380" t="s">
        <v>1713</v>
      </c>
      <c r="I380" t="s">
        <v>1704</v>
      </c>
      <c r="J380" t="s">
        <v>1705</v>
      </c>
    </row>
    <row r="381" spans="1:10" x14ac:dyDescent="0.35">
      <c r="A381" t="s">
        <v>1699</v>
      </c>
      <c r="B381" t="s">
        <v>32</v>
      </c>
      <c r="C381" t="s">
        <v>33</v>
      </c>
      <c r="D381" t="s">
        <v>1330</v>
      </c>
      <c r="E381" t="s">
        <v>1714</v>
      </c>
      <c r="F381" t="s">
        <v>1715</v>
      </c>
      <c r="G381" t="s">
        <v>16</v>
      </c>
      <c r="H381" t="s">
        <v>1716</v>
      </c>
      <c r="I381" t="s">
        <v>1704</v>
      </c>
      <c r="J381" t="s">
        <v>1705</v>
      </c>
    </row>
    <row r="382" spans="1:10" x14ac:dyDescent="0.35">
      <c r="A382" t="s">
        <v>1717</v>
      </c>
      <c r="B382" t="s">
        <v>11</v>
      </c>
      <c r="C382" t="s">
        <v>12</v>
      </c>
      <c r="D382" t="s">
        <v>1718</v>
      </c>
      <c r="E382" t="s">
        <v>1719</v>
      </c>
      <c r="F382" t="s">
        <v>1720</v>
      </c>
      <c r="G382" t="s">
        <v>16</v>
      </c>
      <c r="H382" t="s">
        <v>1721</v>
      </c>
      <c r="I382" t="s">
        <v>63</v>
      </c>
      <c r="J382" t="s">
        <v>1655</v>
      </c>
    </row>
    <row r="383" spans="1:10" x14ac:dyDescent="0.35">
      <c r="A383" t="s">
        <v>1717</v>
      </c>
      <c r="B383" t="s">
        <v>20</v>
      </c>
      <c r="C383" t="s">
        <v>21</v>
      </c>
      <c r="D383" t="s">
        <v>1722</v>
      </c>
      <c r="E383" t="s">
        <v>1723</v>
      </c>
      <c r="F383" t="s">
        <v>1724</v>
      </c>
      <c r="G383" t="s">
        <v>16</v>
      </c>
      <c r="H383" t="s">
        <v>1725</v>
      </c>
      <c r="I383" t="s">
        <v>63</v>
      </c>
      <c r="J383" t="s">
        <v>1655</v>
      </c>
    </row>
    <row r="384" spans="1:10" x14ac:dyDescent="0.35">
      <c r="A384" t="s">
        <v>1717</v>
      </c>
      <c r="B384" t="s">
        <v>26</v>
      </c>
      <c r="C384" t="s">
        <v>27</v>
      </c>
      <c r="D384" t="s">
        <v>1726</v>
      </c>
      <c r="E384" t="s">
        <v>1727</v>
      </c>
      <c r="F384" t="s">
        <v>1728</v>
      </c>
      <c r="G384" t="s">
        <v>16</v>
      </c>
      <c r="H384" t="s">
        <v>1729</v>
      </c>
      <c r="I384" t="s">
        <v>63</v>
      </c>
      <c r="J384" t="s">
        <v>1655</v>
      </c>
    </row>
    <row r="385" spans="1:10" x14ac:dyDescent="0.35">
      <c r="A385" t="s">
        <v>1717</v>
      </c>
      <c r="B385" t="s">
        <v>32</v>
      </c>
      <c r="C385" t="s">
        <v>33</v>
      </c>
      <c r="D385" t="s">
        <v>1730</v>
      </c>
      <c r="E385" t="s">
        <v>1731</v>
      </c>
      <c r="F385" t="s">
        <v>1732</v>
      </c>
      <c r="G385" t="s">
        <v>16</v>
      </c>
      <c r="H385" t="s">
        <v>1733</v>
      </c>
      <c r="I385" t="s">
        <v>63</v>
      </c>
      <c r="J385" t="s">
        <v>1655</v>
      </c>
    </row>
    <row r="386" spans="1:10" x14ac:dyDescent="0.35">
      <c r="A386" t="s">
        <v>1734</v>
      </c>
      <c r="B386" t="s">
        <v>11</v>
      </c>
      <c r="C386" t="s">
        <v>21</v>
      </c>
      <c r="D386" t="s">
        <v>1735</v>
      </c>
      <c r="E386" t="s">
        <v>1736</v>
      </c>
      <c r="F386" t="s">
        <v>1737</v>
      </c>
      <c r="G386" t="s">
        <v>1738</v>
      </c>
      <c r="H386" t="s">
        <v>1739</v>
      </c>
      <c r="I386" t="s">
        <v>63</v>
      </c>
      <c r="J386" t="s">
        <v>359</v>
      </c>
    </row>
    <row r="387" spans="1:10" x14ac:dyDescent="0.35">
      <c r="A387" t="s">
        <v>1734</v>
      </c>
      <c r="B387" t="s">
        <v>20</v>
      </c>
      <c r="C387" t="s">
        <v>27</v>
      </c>
      <c r="D387" t="s">
        <v>1740</v>
      </c>
      <c r="E387" t="s">
        <v>1741</v>
      </c>
      <c r="F387" t="s">
        <v>1742</v>
      </c>
      <c r="G387" t="s">
        <v>1743</v>
      </c>
      <c r="H387" t="s">
        <v>1744</v>
      </c>
      <c r="I387" t="s">
        <v>63</v>
      </c>
      <c r="J387" t="s">
        <v>359</v>
      </c>
    </row>
    <row r="388" spans="1:10" x14ac:dyDescent="0.35">
      <c r="A388" t="s">
        <v>1734</v>
      </c>
      <c r="B388" t="s">
        <v>26</v>
      </c>
      <c r="C388" t="s">
        <v>33</v>
      </c>
      <c r="D388" t="s">
        <v>1745</v>
      </c>
      <c r="E388" t="s">
        <v>1746</v>
      </c>
      <c r="F388" t="s">
        <v>1747</v>
      </c>
      <c r="G388" t="s">
        <v>1748</v>
      </c>
      <c r="H388" t="s">
        <v>1749</v>
      </c>
      <c r="I388" t="s">
        <v>63</v>
      </c>
      <c r="J388" t="s">
        <v>359</v>
      </c>
    </row>
    <row r="389" spans="1:10" x14ac:dyDescent="0.35">
      <c r="A389" t="s">
        <v>1734</v>
      </c>
      <c r="B389" t="s">
        <v>32</v>
      </c>
      <c r="C389" t="s">
        <v>349</v>
      </c>
      <c r="D389" t="s">
        <v>1750</v>
      </c>
      <c r="E389" t="s">
        <v>1751</v>
      </c>
      <c r="F389" t="s">
        <v>1752</v>
      </c>
      <c r="G389" t="s">
        <v>1753</v>
      </c>
      <c r="H389" t="s">
        <v>1754</v>
      </c>
      <c r="I389" t="s">
        <v>63</v>
      </c>
      <c r="J389" t="s">
        <v>359</v>
      </c>
    </row>
    <row r="390" spans="1:10" x14ac:dyDescent="0.35">
      <c r="A390" t="s">
        <v>1755</v>
      </c>
      <c r="B390" t="s">
        <v>11</v>
      </c>
      <c r="C390" t="s">
        <v>21</v>
      </c>
      <c r="D390" t="s">
        <v>1756</v>
      </c>
      <c r="E390" t="s">
        <v>1757</v>
      </c>
      <c r="F390" t="s">
        <v>16</v>
      </c>
      <c r="G390" t="s">
        <v>16</v>
      </c>
      <c r="H390" t="s">
        <v>16</v>
      </c>
      <c r="I390" t="s">
        <v>199</v>
      </c>
      <c r="J390" t="s">
        <v>1758</v>
      </c>
    </row>
    <row r="391" spans="1:10" x14ac:dyDescent="0.35">
      <c r="A391" t="s">
        <v>1755</v>
      </c>
      <c r="B391" t="s">
        <v>20</v>
      </c>
      <c r="C391" t="s">
        <v>27</v>
      </c>
      <c r="D391" t="s">
        <v>1759</v>
      </c>
      <c r="E391" t="s">
        <v>1760</v>
      </c>
      <c r="F391" t="s">
        <v>16</v>
      </c>
      <c r="G391" t="s">
        <v>16</v>
      </c>
      <c r="H391" t="s">
        <v>16</v>
      </c>
      <c r="I391" t="s">
        <v>199</v>
      </c>
      <c r="J391" t="s">
        <v>1758</v>
      </c>
    </row>
    <row r="392" spans="1:10" x14ac:dyDescent="0.35">
      <c r="A392" t="s">
        <v>1755</v>
      </c>
      <c r="B392" t="s">
        <v>26</v>
      </c>
      <c r="C392" t="s">
        <v>33</v>
      </c>
      <c r="D392" t="s">
        <v>1761</v>
      </c>
      <c r="E392" t="s">
        <v>1762</v>
      </c>
      <c r="F392" t="s">
        <v>16</v>
      </c>
      <c r="G392" t="s">
        <v>16</v>
      </c>
      <c r="H392" t="s">
        <v>16</v>
      </c>
      <c r="I392" t="s">
        <v>199</v>
      </c>
      <c r="J392" t="s">
        <v>1758</v>
      </c>
    </row>
    <row r="393" spans="1:10" x14ac:dyDescent="0.35">
      <c r="A393" t="s">
        <v>1755</v>
      </c>
      <c r="B393" t="s">
        <v>32</v>
      </c>
      <c r="C393" t="s">
        <v>349</v>
      </c>
      <c r="D393" t="s">
        <v>1763</v>
      </c>
      <c r="E393" t="s">
        <v>1764</v>
      </c>
      <c r="F393" t="s">
        <v>16</v>
      </c>
      <c r="G393" t="s">
        <v>16</v>
      </c>
      <c r="H393" t="s">
        <v>16</v>
      </c>
      <c r="I393" t="s">
        <v>199</v>
      </c>
      <c r="J393" t="s">
        <v>1758</v>
      </c>
    </row>
    <row r="394" spans="1:10" x14ac:dyDescent="0.35">
      <c r="A394" t="s">
        <v>1765</v>
      </c>
      <c r="B394" t="s">
        <v>11</v>
      </c>
      <c r="C394" t="s">
        <v>12</v>
      </c>
      <c r="D394" t="s">
        <v>1766</v>
      </c>
      <c r="E394" t="s">
        <v>1767</v>
      </c>
      <c r="F394" t="s">
        <v>1768</v>
      </c>
      <c r="G394" t="s">
        <v>16</v>
      </c>
      <c r="H394" t="s">
        <v>1769</v>
      </c>
      <c r="I394" t="s">
        <v>609</v>
      </c>
      <c r="J394" t="s">
        <v>1283</v>
      </c>
    </row>
    <row r="395" spans="1:10" x14ac:dyDescent="0.35">
      <c r="A395" t="s">
        <v>1765</v>
      </c>
      <c r="B395" t="s">
        <v>20</v>
      </c>
      <c r="C395" t="s">
        <v>21</v>
      </c>
      <c r="D395" t="s">
        <v>1770</v>
      </c>
      <c r="E395" t="s">
        <v>1771</v>
      </c>
      <c r="F395" t="s">
        <v>1772</v>
      </c>
      <c r="G395" t="s">
        <v>16</v>
      </c>
      <c r="H395" t="s">
        <v>1773</v>
      </c>
      <c r="I395" t="s">
        <v>609</v>
      </c>
      <c r="J395" t="s">
        <v>1283</v>
      </c>
    </row>
    <row r="396" spans="1:10" x14ac:dyDescent="0.35">
      <c r="A396" t="s">
        <v>1765</v>
      </c>
      <c r="B396" t="s">
        <v>26</v>
      </c>
      <c r="C396" t="s">
        <v>27</v>
      </c>
      <c r="D396" t="s">
        <v>1774</v>
      </c>
      <c r="E396" t="s">
        <v>1775</v>
      </c>
      <c r="F396" t="s">
        <v>1776</v>
      </c>
      <c r="G396" t="s">
        <v>16</v>
      </c>
      <c r="H396" t="s">
        <v>1777</v>
      </c>
      <c r="I396" t="s">
        <v>609</v>
      </c>
      <c r="J396" t="s">
        <v>1283</v>
      </c>
    </row>
    <row r="397" spans="1:10" x14ac:dyDescent="0.35">
      <c r="A397" t="s">
        <v>1765</v>
      </c>
      <c r="B397" t="s">
        <v>32</v>
      </c>
      <c r="C397" t="s">
        <v>33</v>
      </c>
      <c r="D397" t="s">
        <v>1778</v>
      </c>
      <c r="E397" t="s">
        <v>1779</v>
      </c>
      <c r="F397" t="s">
        <v>1780</v>
      </c>
      <c r="G397" t="s">
        <v>16</v>
      </c>
      <c r="H397" t="s">
        <v>1781</v>
      </c>
      <c r="I397" t="s">
        <v>609</v>
      </c>
      <c r="J397" t="s">
        <v>1283</v>
      </c>
    </row>
    <row r="398" spans="1:10" x14ac:dyDescent="0.35">
      <c r="A398" t="s">
        <v>1782</v>
      </c>
      <c r="B398" t="s">
        <v>11</v>
      </c>
      <c r="C398" t="s">
        <v>12</v>
      </c>
      <c r="D398" t="s">
        <v>1783</v>
      </c>
      <c r="E398" t="s">
        <v>1784</v>
      </c>
      <c r="F398" t="s">
        <v>1785</v>
      </c>
      <c r="G398" t="s">
        <v>16</v>
      </c>
      <c r="H398" t="s">
        <v>1786</v>
      </c>
      <c r="I398" t="s">
        <v>609</v>
      </c>
      <c r="J398" t="s">
        <v>610</v>
      </c>
    </row>
    <row r="399" spans="1:10" x14ac:dyDescent="0.35">
      <c r="A399" t="s">
        <v>1782</v>
      </c>
      <c r="B399" t="s">
        <v>20</v>
      </c>
      <c r="C399" t="s">
        <v>21</v>
      </c>
      <c r="D399" t="s">
        <v>1787</v>
      </c>
      <c r="E399" t="s">
        <v>1788</v>
      </c>
      <c r="F399" t="s">
        <v>1789</v>
      </c>
      <c r="G399" t="s">
        <v>16</v>
      </c>
      <c r="H399" t="s">
        <v>1790</v>
      </c>
      <c r="I399" t="s">
        <v>609</v>
      </c>
      <c r="J399" t="s">
        <v>610</v>
      </c>
    </row>
    <row r="400" spans="1:10" x14ac:dyDescent="0.35">
      <c r="A400" t="s">
        <v>1782</v>
      </c>
      <c r="B400" t="s">
        <v>26</v>
      </c>
      <c r="C400" t="s">
        <v>27</v>
      </c>
      <c r="D400" t="s">
        <v>1791</v>
      </c>
      <c r="E400" t="s">
        <v>1792</v>
      </c>
      <c r="F400" t="s">
        <v>1793</v>
      </c>
      <c r="G400" t="s">
        <v>16</v>
      </c>
      <c r="H400" t="s">
        <v>1794</v>
      </c>
      <c r="I400" t="s">
        <v>609</v>
      </c>
      <c r="J400" t="s">
        <v>610</v>
      </c>
    </row>
    <row r="401" spans="1:10" x14ac:dyDescent="0.35">
      <c r="A401" t="s">
        <v>1782</v>
      </c>
      <c r="B401" t="s">
        <v>32</v>
      </c>
      <c r="C401" t="s">
        <v>33</v>
      </c>
      <c r="D401" t="s">
        <v>1795</v>
      </c>
      <c r="E401" t="s">
        <v>1796</v>
      </c>
      <c r="F401" t="s">
        <v>1797</v>
      </c>
      <c r="G401" t="s">
        <v>16</v>
      </c>
      <c r="H401" t="s">
        <v>1798</v>
      </c>
      <c r="I401" t="s">
        <v>609</v>
      </c>
      <c r="J401" t="s">
        <v>610</v>
      </c>
    </row>
    <row r="402" spans="1:10" x14ac:dyDescent="0.35">
      <c r="A402" t="s">
        <v>1799</v>
      </c>
      <c r="B402" t="s">
        <v>11</v>
      </c>
      <c r="C402" t="s">
        <v>12</v>
      </c>
      <c r="D402" t="s">
        <v>1800</v>
      </c>
      <c r="E402" t="s">
        <v>1801</v>
      </c>
      <c r="F402" t="s">
        <v>931</v>
      </c>
      <c r="G402" t="s">
        <v>16</v>
      </c>
      <c r="H402" t="s">
        <v>1802</v>
      </c>
      <c r="I402" t="s">
        <v>258</v>
      </c>
      <c r="J402" t="s">
        <v>277</v>
      </c>
    </row>
    <row r="403" spans="1:10" x14ac:dyDescent="0.35">
      <c r="A403" t="s">
        <v>1799</v>
      </c>
      <c r="B403" t="s">
        <v>20</v>
      </c>
      <c r="C403" t="s">
        <v>21</v>
      </c>
      <c r="D403" t="s">
        <v>1803</v>
      </c>
      <c r="E403" t="s">
        <v>1804</v>
      </c>
      <c r="F403" t="s">
        <v>1805</v>
      </c>
      <c r="G403" t="s">
        <v>16</v>
      </c>
      <c r="H403" t="s">
        <v>1676</v>
      </c>
      <c r="I403" t="s">
        <v>258</v>
      </c>
      <c r="J403" t="s">
        <v>277</v>
      </c>
    </row>
    <row r="404" spans="1:10" x14ac:dyDescent="0.35">
      <c r="A404" t="s">
        <v>1799</v>
      </c>
      <c r="B404" t="s">
        <v>26</v>
      </c>
      <c r="C404" t="s">
        <v>27</v>
      </c>
      <c r="D404" t="s">
        <v>1806</v>
      </c>
      <c r="E404" t="s">
        <v>1807</v>
      </c>
      <c r="F404" t="s">
        <v>270</v>
      </c>
      <c r="G404" t="s">
        <v>16</v>
      </c>
      <c r="H404" t="s">
        <v>1808</v>
      </c>
      <c r="I404" t="s">
        <v>258</v>
      </c>
      <c r="J404" t="s">
        <v>277</v>
      </c>
    </row>
    <row r="405" spans="1:10" x14ac:dyDescent="0.35">
      <c r="A405" t="s">
        <v>1799</v>
      </c>
      <c r="B405" t="s">
        <v>32</v>
      </c>
      <c r="C405" t="s">
        <v>33</v>
      </c>
      <c r="D405" t="s">
        <v>1809</v>
      </c>
      <c r="E405" t="s">
        <v>1810</v>
      </c>
      <c r="F405" t="s">
        <v>1811</v>
      </c>
      <c r="G405" t="s">
        <v>16</v>
      </c>
      <c r="H405" t="s">
        <v>1812</v>
      </c>
      <c r="I405" t="s">
        <v>258</v>
      </c>
      <c r="J405" t="s">
        <v>277</v>
      </c>
    </row>
    <row r="406" spans="1:10" x14ac:dyDescent="0.35">
      <c r="A406" t="s">
        <v>1813</v>
      </c>
      <c r="B406" t="s">
        <v>11</v>
      </c>
      <c r="C406" t="s">
        <v>21</v>
      </c>
      <c r="D406" t="s">
        <v>1814</v>
      </c>
      <c r="E406" t="s">
        <v>1815</v>
      </c>
      <c r="F406" t="s">
        <v>1816</v>
      </c>
      <c r="G406" t="s">
        <v>16</v>
      </c>
      <c r="H406" t="s">
        <v>1817</v>
      </c>
      <c r="I406" t="s">
        <v>18</v>
      </c>
      <c r="J406" t="s">
        <v>19</v>
      </c>
    </row>
    <row r="407" spans="1:10" x14ac:dyDescent="0.35">
      <c r="A407" t="s">
        <v>1813</v>
      </c>
      <c r="B407" t="s">
        <v>20</v>
      </c>
      <c r="C407" t="s">
        <v>27</v>
      </c>
      <c r="D407" t="s">
        <v>1818</v>
      </c>
      <c r="E407" t="s">
        <v>1819</v>
      </c>
      <c r="F407" t="s">
        <v>1820</v>
      </c>
      <c r="G407" t="s">
        <v>16</v>
      </c>
      <c r="H407" t="s">
        <v>1821</v>
      </c>
      <c r="I407" t="s">
        <v>18</v>
      </c>
      <c r="J407" t="s">
        <v>19</v>
      </c>
    </row>
    <row r="408" spans="1:10" x14ac:dyDescent="0.35">
      <c r="A408" t="s">
        <v>1813</v>
      </c>
      <c r="B408" t="s">
        <v>26</v>
      </c>
      <c r="C408" t="s">
        <v>33</v>
      </c>
      <c r="D408" t="s">
        <v>1822</v>
      </c>
      <c r="E408" t="s">
        <v>1823</v>
      </c>
      <c r="F408" t="s">
        <v>841</v>
      </c>
      <c r="G408" t="s">
        <v>16</v>
      </c>
      <c r="H408" t="s">
        <v>1824</v>
      </c>
      <c r="I408" t="s">
        <v>18</v>
      </c>
      <c r="J408" t="s">
        <v>19</v>
      </c>
    </row>
    <row r="409" spans="1:10" x14ac:dyDescent="0.35">
      <c r="A409" t="s">
        <v>1813</v>
      </c>
      <c r="B409" t="s">
        <v>32</v>
      </c>
      <c r="C409" t="s">
        <v>349</v>
      </c>
      <c r="D409" t="s">
        <v>1825</v>
      </c>
      <c r="E409" t="s">
        <v>1826</v>
      </c>
      <c r="F409" t="s">
        <v>1827</v>
      </c>
      <c r="G409" t="s">
        <v>16</v>
      </c>
      <c r="H409" t="s">
        <v>1828</v>
      </c>
      <c r="I409" t="s">
        <v>18</v>
      </c>
      <c r="J409" t="s">
        <v>19</v>
      </c>
    </row>
    <row r="410" spans="1:10" x14ac:dyDescent="0.35">
      <c r="A410" t="s">
        <v>1829</v>
      </c>
      <c r="B410" t="s">
        <v>11</v>
      </c>
      <c r="C410" t="s">
        <v>21</v>
      </c>
      <c r="D410" t="s">
        <v>1830</v>
      </c>
      <c r="E410" t="s">
        <v>1831</v>
      </c>
      <c r="F410" t="s">
        <v>1832</v>
      </c>
      <c r="G410" t="s">
        <v>1728</v>
      </c>
      <c r="H410" t="s">
        <v>16</v>
      </c>
      <c r="I410" t="s">
        <v>380</v>
      </c>
      <c r="J410" t="s">
        <v>1833</v>
      </c>
    </row>
    <row r="411" spans="1:10" x14ac:dyDescent="0.35">
      <c r="A411" t="s">
        <v>1829</v>
      </c>
      <c r="B411" t="s">
        <v>20</v>
      </c>
      <c r="C411" t="s">
        <v>27</v>
      </c>
      <c r="D411" t="s">
        <v>1834</v>
      </c>
      <c r="E411" t="s">
        <v>1835</v>
      </c>
      <c r="F411" t="s">
        <v>1836</v>
      </c>
      <c r="G411" t="s">
        <v>1837</v>
      </c>
      <c r="H411" t="s">
        <v>16</v>
      </c>
      <c r="I411" t="s">
        <v>380</v>
      </c>
      <c r="J411" t="s">
        <v>1833</v>
      </c>
    </row>
    <row r="412" spans="1:10" x14ac:dyDescent="0.35">
      <c r="A412" t="s">
        <v>1829</v>
      </c>
      <c r="B412" t="s">
        <v>26</v>
      </c>
      <c r="C412" t="s">
        <v>33</v>
      </c>
      <c r="D412" t="s">
        <v>1838</v>
      </c>
      <c r="E412" t="s">
        <v>1839</v>
      </c>
      <c r="F412" t="s">
        <v>1840</v>
      </c>
      <c r="G412" t="s">
        <v>1841</v>
      </c>
      <c r="H412" t="s">
        <v>16</v>
      </c>
      <c r="I412" t="s">
        <v>380</v>
      </c>
      <c r="J412" t="s">
        <v>1833</v>
      </c>
    </row>
    <row r="413" spans="1:10" x14ac:dyDescent="0.35">
      <c r="A413" t="s">
        <v>1829</v>
      </c>
      <c r="B413" t="s">
        <v>32</v>
      </c>
      <c r="C413" t="s">
        <v>349</v>
      </c>
      <c r="D413" t="s">
        <v>1842</v>
      </c>
      <c r="E413" t="s">
        <v>1843</v>
      </c>
      <c r="F413" t="s">
        <v>1844</v>
      </c>
      <c r="G413" t="s">
        <v>1845</v>
      </c>
      <c r="H413" t="s">
        <v>16</v>
      </c>
      <c r="I413" t="s">
        <v>380</v>
      </c>
      <c r="J413" t="s">
        <v>1833</v>
      </c>
    </row>
    <row r="414" spans="1:10" x14ac:dyDescent="0.35">
      <c r="A414" t="s">
        <v>1846</v>
      </c>
      <c r="B414" t="s">
        <v>11</v>
      </c>
      <c r="C414" t="s">
        <v>1526</v>
      </c>
      <c r="D414" t="s">
        <v>1847</v>
      </c>
      <c r="E414" t="s">
        <v>1848</v>
      </c>
      <c r="F414" t="s">
        <v>1849</v>
      </c>
      <c r="G414" t="s">
        <v>1850</v>
      </c>
      <c r="H414" t="s">
        <v>16</v>
      </c>
      <c r="I414" t="s">
        <v>18</v>
      </c>
      <c r="J414" t="s">
        <v>1108</v>
      </c>
    </row>
    <row r="415" spans="1:10" x14ac:dyDescent="0.35">
      <c r="A415" t="s">
        <v>1846</v>
      </c>
      <c r="B415" t="s">
        <v>20</v>
      </c>
      <c r="C415" t="s">
        <v>1533</v>
      </c>
      <c r="D415" t="s">
        <v>1851</v>
      </c>
      <c r="E415" t="s">
        <v>1852</v>
      </c>
      <c r="F415" t="s">
        <v>1853</v>
      </c>
      <c r="G415" t="s">
        <v>1854</v>
      </c>
      <c r="H415" t="s">
        <v>16</v>
      </c>
      <c r="I415" t="s">
        <v>18</v>
      </c>
      <c r="J415" t="s">
        <v>1108</v>
      </c>
    </row>
    <row r="416" spans="1:10" x14ac:dyDescent="0.35">
      <c r="A416" t="s">
        <v>1846</v>
      </c>
      <c r="B416" t="s">
        <v>26</v>
      </c>
      <c r="C416" t="s">
        <v>183</v>
      </c>
      <c r="D416" t="s">
        <v>1855</v>
      </c>
      <c r="E416" t="s">
        <v>1856</v>
      </c>
      <c r="F416" t="s">
        <v>1857</v>
      </c>
      <c r="G416" t="s">
        <v>1858</v>
      </c>
      <c r="H416" t="s">
        <v>16</v>
      </c>
      <c r="I416" t="s">
        <v>18</v>
      </c>
      <c r="J416" t="s">
        <v>1108</v>
      </c>
    </row>
    <row r="417" spans="1:10" x14ac:dyDescent="0.35">
      <c r="A417" t="s">
        <v>1846</v>
      </c>
      <c r="B417" t="s">
        <v>32</v>
      </c>
      <c r="C417" t="s">
        <v>1544</v>
      </c>
      <c r="D417" t="s">
        <v>1859</v>
      </c>
      <c r="E417" t="s">
        <v>1860</v>
      </c>
      <c r="F417" t="s">
        <v>1861</v>
      </c>
      <c r="G417" t="s">
        <v>1862</v>
      </c>
      <c r="H417" t="s">
        <v>16</v>
      </c>
      <c r="I417" t="s">
        <v>18</v>
      </c>
      <c r="J417" t="s">
        <v>1108</v>
      </c>
    </row>
    <row r="418" spans="1:10" x14ac:dyDescent="0.35">
      <c r="A418" t="s">
        <v>1863</v>
      </c>
      <c r="B418" t="s">
        <v>11</v>
      </c>
      <c r="C418" t="s">
        <v>1864</v>
      </c>
      <c r="D418" t="s">
        <v>1865</v>
      </c>
      <c r="E418" t="s">
        <v>17</v>
      </c>
      <c r="F418" t="s">
        <v>1866</v>
      </c>
      <c r="G418" t="s">
        <v>16</v>
      </c>
      <c r="H418" t="s">
        <v>1867</v>
      </c>
      <c r="I418" t="s">
        <v>294</v>
      </c>
      <c r="J418" t="s">
        <v>759</v>
      </c>
    </row>
    <row r="419" spans="1:10" x14ac:dyDescent="0.35">
      <c r="A419" t="s">
        <v>1863</v>
      </c>
      <c r="B419" t="s">
        <v>20</v>
      </c>
      <c r="C419" t="s">
        <v>21</v>
      </c>
      <c r="D419" t="s">
        <v>1868</v>
      </c>
      <c r="E419" t="s">
        <v>881</v>
      </c>
      <c r="F419" t="s">
        <v>1869</v>
      </c>
      <c r="G419" t="s">
        <v>16</v>
      </c>
      <c r="H419" t="s">
        <v>1870</v>
      </c>
      <c r="I419" t="s">
        <v>294</v>
      </c>
      <c r="J419" t="s">
        <v>759</v>
      </c>
    </row>
    <row r="420" spans="1:10" x14ac:dyDescent="0.35">
      <c r="A420" t="s">
        <v>1863</v>
      </c>
      <c r="B420" t="s">
        <v>26</v>
      </c>
      <c r="C420" t="s">
        <v>27</v>
      </c>
      <c r="D420" t="s">
        <v>1871</v>
      </c>
      <c r="E420" t="s">
        <v>1872</v>
      </c>
      <c r="F420" t="s">
        <v>1873</v>
      </c>
      <c r="G420" t="s">
        <v>16</v>
      </c>
      <c r="H420" t="s">
        <v>1874</v>
      </c>
      <c r="I420" t="s">
        <v>294</v>
      </c>
      <c r="J420" t="s">
        <v>759</v>
      </c>
    </row>
    <row r="421" spans="1:10" x14ac:dyDescent="0.35">
      <c r="A421" t="s">
        <v>1863</v>
      </c>
      <c r="B421" t="s">
        <v>32</v>
      </c>
      <c r="C421" t="s">
        <v>33</v>
      </c>
      <c r="D421" t="s">
        <v>1875</v>
      </c>
      <c r="E421" t="s">
        <v>1876</v>
      </c>
      <c r="F421" t="s">
        <v>1877</v>
      </c>
      <c r="G421" t="s">
        <v>16</v>
      </c>
      <c r="H421" t="s">
        <v>1878</v>
      </c>
      <c r="I421" t="s">
        <v>294</v>
      </c>
      <c r="J421" t="s">
        <v>759</v>
      </c>
    </row>
    <row r="422" spans="1:10" x14ac:dyDescent="0.35">
      <c r="A422" t="s">
        <v>1879</v>
      </c>
      <c r="B422" t="s">
        <v>11</v>
      </c>
      <c r="C422" t="s">
        <v>1880</v>
      </c>
      <c r="D422" t="s">
        <v>1881</v>
      </c>
      <c r="E422" t="s">
        <v>1882</v>
      </c>
      <c r="F422" t="s">
        <v>1883</v>
      </c>
      <c r="G422" t="s">
        <v>16</v>
      </c>
      <c r="H422" t="s">
        <v>16</v>
      </c>
      <c r="I422" t="s">
        <v>43</v>
      </c>
      <c r="J422" t="s">
        <v>1884</v>
      </c>
    </row>
    <row r="423" spans="1:10" x14ac:dyDescent="0.35">
      <c r="A423" t="s">
        <v>1879</v>
      </c>
      <c r="B423" t="s">
        <v>20</v>
      </c>
      <c r="C423" t="s">
        <v>235</v>
      </c>
      <c r="D423" t="s">
        <v>1885</v>
      </c>
      <c r="E423" t="s">
        <v>1886</v>
      </c>
      <c r="F423" t="s">
        <v>1887</v>
      </c>
      <c r="G423" t="s">
        <v>16</v>
      </c>
      <c r="H423" t="s">
        <v>16</v>
      </c>
      <c r="I423" t="s">
        <v>43</v>
      </c>
      <c r="J423" t="s">
        <v>1884</v>
      </c>
    </row>
    <row r="424" spans="1:10" x14ac:dyDescent="0.35">
      <c r="A424" t="s">
        <v>1879</v>
      </c>
      <c r="B424" t="s">
        <v>26</v>
      </c>
      <c r="C424" t="s">
        <v>1888</v>
      </c>
      <c r="D424" t="s">
        <v>1889</v>
      </c>
      <c r="E424" t="s">
        <v>1890</v>
      </c>
      <c r="F424" t="s">
        <v>1891</v>
      </c>
      <c r="G424" t="s">
        <v>16</v>
      </c>
      <c r="H424" t="s">
        <v>16</v>
      </c>
      <c r="I424" t="s">
        <v>43</v>
      </c>
      <c r="J424" t="s">
        <v>1884</v>
      </c>
    </row>
    <row r="425" spans="1:10" x14ac:dyDescent="0.35">
      <c r="A425" t="s">
        <v>1879</v>
      </c>
      <c r="B425" t="s">
        <v>32</v>
      </c>
      <c r="C425" t="s">
        <v>1892</v>
      </c>
      <c r="D425" t="s">
        <v>1893</v>
      </c>
      <c r="E425" t="s">
        <v>1894</v>
      </c>
      <c r="F425" t="s">
        <v>1895</v>
      </c>
      <c r="G425" t="s">
        <v>16</v>
      </c>
      <c r="H425" t="s">
        <v>16</v>
      </c>
      <c r="I425" t="s">
        <v>43</v>
      </c>
      <c r="J425" t="s">
        <v>1884</v>
      </c>
    </row>
    <row r="426" spans="1:10" x14ac:dyDescent="0.35">
      <c r="A426" t="s">
        <v>1896</v>
      </c>
      <c r="B426" t="s">
        <v>11</v>
      </c>
      <c r="C426" t="s">
        <v>12</v>
      </c>
      <c r="D426" t="s">
        <v>1897</v>
      </c>
      <c r="E426" t="s">
        <v>1898</v>
      </c>
      <c r="F426" t="s">
        <v>1899</v>
      </c>
      <c r="G426" t="s">
        <v>16</v>
      </c>
      <c r="H426" t="s">
        <v>1900</v>
      </c>
      <c r="I426" t="s">
        <v>85</v>
      </c>
      <c r="J426" t="s">
        <v>1901</v>
      </c>
    </row>
    <row r="427" spans="1:10" x14ac:dyDescent="0.35">
      <c r="A427" t="s">
        <v>1896</v>
      </c>
      <c r="B427" t="s">
        <v>20</v>
      </c>
      <c r="C427" t="s">
        <v>21</v>
      </c>
      <c r="D427" t="s">
        <v>1902</v>
      </c>
      <c r="E427" t="s">
        <v>1903</v>
      </c>
      <c r="F427" t="s">
        <v>1904</v>
      </c>
      <c r="G427" t="s">
        <v>16</v>
      </c>
      <c r="H427" t="s">
        <v>1905</v>
      </c>
      <c r="I427" t="s">
        <v>85</v>
      </c>
      <c r="J427" t="s">
        <v>1901</v>
      </c>
    </row>
    <row r="428" spans="1:10" x14ac:dyDescent="0.35">
      <c r="A428" t="s">
        <v>1896</v>
      </c>
      <c r="B428" t="s">
        <v>26</v>
      </c>
      <c r="C428" t="s">
        <v>27</v>
      </c>
      <c r="D428" t="s">
        <v>1906</v>
      </c>
      <c r="E428" t="s">
        <v>1907</v>
      </c>
      <c r="F428" t="s">
        <v>1908</v>
      </c>
      <c r="G428" t="s">
        <v>16</v>
      </c>
      <c r="H428" t="s">
        <v>1909</v>
      </c>
      <c r="I428" t="s">
        <v>85</v>
      </c>
      <c r="J428" t="s">
        <v>1901</v>
      </c>
    </row>
    <row r="429" spans="1:10" x14ac:dyDescent="0.35">
      <c r="A429" t="s">
        <v>1896</v>
      </c>
      <c r="B429" t="s">
        <v>32</v>
      </c>
      <c r="C429" t="s">
        <v>33</v>
      </c>
      <c r="D429" t="s">
        <v>1910</v>
      </c>
      <c r="E429" t="s">
        <v>395</v>
      </c>
      <c r="F429" t="s">
        <v>1911</v>
      </c>
      <c r="G429" t="s">
        <v>16</v>
      </c>
      <c r="H429" t="s">
        <v>1912</v>
      </c>
      <c r="I429" t="s">
        <v>85</v>
      </c>
      <c r="J429" t="s">
        <v>1901</v>
      </c>
    </row>
    <row r="430" spans="1:10" x14ac:dyDescent="0.35">
      <c r="A430" t="s">
        <v>1913</v>
      </c>
      <c r="B430" t="s">
        <v>11</v>
      </c>
      <c r="C430" t="s">
        <v>100</v>
      </c>
      <c r="D430" t="s">
        <v>1914</v>
      </c>
      <c r="E430" t="s">
        <v>1915</v>
      </c>
      <c r="F430" t="s">
        <v>1916</v>
      </c>
      <c r="G430" t="s">
        <v>16</v>
      </c>
      <c r="H430" t="s">
        <v>16</v>
      </c>
      <c r="I430" t="s">
        <v>43</v>
      </c>
      <c r="J430" t="s">
        <v>1917</v>
      </c>
    </row>
    <row r="431" spans="1:10" x14ac:dyDescent="0.35">
      <c r="A431" t="s">
        <v>1913</v>
      </c>
      <c r="B431" t="s">
        <v>20</v>
      </c>
      <c r="C431" t="s">
        <v>106</v>
      </c>
      <c r="D431" t="s">
        <v>1918</v>
      </c>
      <c r="E431" t="s">
        <v>1919</v>
      </c>
      <c r="F431" t="s">
        <v>1920</v>
      </c>
      <c r="G431" t="s">
        <v>16</v>
      </c>
      <c r="H431" t="s">
        <v>16</v>
      </c>
      <c r="I431" t="s">
        <v>43</v>
      </c>
      <c r="J431" t="s">
        <v>1917</v>
      </c>
    </row>
    <row r="432" spans="1:10" x14ac:dyDescent="0.35">
      <c r="A432" t="s">
        <v>1913</v>
      </c>
      <c r="B432" t="s">
        <v>26</v>
      </c>
      <c r="C432" t="s">
        <v>111</v>
      </c>
      <c r="D432" t="s">
        <v>1921</v>
      </c>
      <c r="E432" t="s">
        <v>1922</v>
      </c>
      <c r="F432" t="s">
        <v>1923</v>
      </c>
      <c r="G432" t="s">
        <v>16</v>
      </c>
      <c r="H432" t="s">
        <v>16</v>
      </c>
      <c r="I432" t="s">
        <v>43</v>
      </c>
      <c r="J432" t="s">
        <v>1917</v>
      </c>
    </row>
    <row r="433" spans="1:10" x14ac:dyDescent="0.35">
      <c r="A433" t="s">
        <v>1913</v>
      </c>
      <c r="B433" t="s">
        <v>32</v>
      </c>
      <c r="C433" t="s">
        <v>116</v>
      </c>
      <c r="D433" t="s">
        <v>1924</v>
      </c>
      <c r="E433" t="s">
        <v>1925</v>
      </c>
      <c r="F433" t="s">
        <v>1926</v>
      </c>
      <c r="G433" t="s">
        <v>16</v>
      </c>
      <c r="H433" t="s">
        <v>16</v>
      </c>
      <c r="I433" t="s">
        <v>43</v>
      </c>
      <c r="J433" t="s">
        <v>1917</v>
      </c>
    </row>
    <row r="434" spans="1:10" x14ac:dyDescent="0.35">
      <c r="A434" t="s">
        <v>1927</v>
      </c>
      <c r="B434" t="s">
        <v>11</v>
      </c>
      <c r="C434" t="s">
        <v>12</v>
      </c>
      <c r="D434" t="s">
        <v>1928</v>
      </c>
      <c r="E434" t="s">
        <v>1929</v>
      </c>
      <c r="F434" t="s">
        <v>1930</v>
      </c>
      <c r="G434" t="s">
        <v>1931</v>
      </c>
      <c r="H434" t="s">
        <v>16</v>
      </c>
      <c r="I434" t="s">
        <v>18</v>
      </c>
      <c r="J434" t="s">
        <v>1516</v>
      </c>
    </row>
    <row r="435" spans="1:10" x14ac:dyDescent="0.35">
      <c r="A435" t="s">
        <v>1927</v>
      </c>
      <c r="B435" t="s">
        <v>20</v>
      </c>
      <c r="C435" t="s">
        <v>21</v>
      </c>
      <c r="D435" t="s">
        <v>1932</v>
      </c>
      <c r="E435" t="s">
        <v>1933</v>
      </c>
      <c r="F435" t="s">
        <v>1934</v>
      </c>
      <c r="G435" t="s">
        <v>1935</v>
      </c>
      <c r="H435" t="s">
        <v>16</v>
      </c>
      <c r="I435" t="s">
        <v>18</v>
      </c>
      <c r="J435" t="s">
        <v>1516</v>
      </c>
    </row>
    <row r="436" spans="1:10" x14ac:dyDescent="0.35">
      <c r="A436" t="s">
        <v>1927</v>
      </c>
      <c r="B436" t="s">
        <v>26</v>
      </c>
      <c r="C436" t="s">
        <v>27</v>
      </c>
      <c r="D436" t="s">
        <v>1936</v>
      </c>
      <c r="E436" t="s">
        <v>1937</v>
      </c>
      <c r="F436" t="s">
        <v>1938</v>
      </c>
      <c r="G436" t="s">
        <v>1939</v>
      </c>
      <c r="H436" t="s">
        <v>16</v>
      </c>
      <c r="I436" t="s">
        <v>18</v>
      </c>
      <c r="J436" t="s">
        <v>1516</v>
      </c>
    </row>
    <row r="437" spans="1:10" x14ac:dyDescent="0.35">
      <c r="A437" t="s">
        <v>1927</v>
      </c>
      <c r="B437" t="s">
        <v>32</v>
      </c>
      <c r="C437" t="s">
        <v>33</v>
      </c>
      <c r="D437" t="s">
        <v>1940</v>
      </c>
      <c r="E437" t="s">
        <v>1941</v>
      </c>
      <c r="F437" t="s">
        <v>1942</v>
      </c>
      <c r="G437" t="s">
        <v>1943</v>
      </c>
      <c r="H437" t="s">
        <v>16</v>
      </c>
      <c r="I437" t="s">
        <v>18</v>
      </c>
      <c r="J437" t="s">
        <v>1516</v>
      </c>
    </row>
    <row r="438" spans="1:10" x14ac:dyDescent="0.35">
      <c r="A438" t="s">
        <v>1944</v>
      </c>
      <c r="B438" t="s">
        <v>11</v>
      </c>
      <c r="C438" t="s">
        <v>58</v>
      </c>
      <c r="D438" t="s">
        <v>1945</v>
      </c>
      <c r="E438" t="s">
        <v>1946</v>
      </c>
      <c r="F438" t="s">
        <v>1947</v>
      </c>
      <c r="G438" t="s">
        <v>16</v>
      </c>
      <c r="H438" t="s">
        <v>1948</v>
      </c>
      <c r="I438" t="s">
        <v>43</v>
      </c>
      <c r="J438" t="s">
        <v>1949</v>
      </c>
    </row>
    <row r="439" spans="1:10" x14ac:dyDescent="0.35">
      <c r="A439" t="s">
        <v>1944</v>
      </c>
      <c r="B439" t="s">
        <v>20</v>
      </c>
      <c r="C439" t="s">
        <v>65</v>
      </c>
      <c r="D439" t="s">
        <v>1950</v>
      </c>
      <c r="E439" t="s">
        <v>1951</v>
      </c>
      <c r="F439" t="s">
        <v>1952</v>
      </c>
      <c r="G439" t="s">
        <v>16</v>
      </c>
      <c r="H439" t="s">
        <v>1953</v>
      </c>
      <c r="I439" t="s">
        <v>43</v>
      </c>
      <c r="J439" t="s">
        <v>1949</v>
      </c>
    </row>
    <row r="440" spans="1:10" x14ac:dyDescent="0.35">
      <c r="A440" t="s">
        <v>1944</v>
      </c>
      <c r="B440" t="s">
        <v>26</v>
      </c>
      <c r="C440" t="s">
        <v>1954</v>
      </c>
      <c r="D440" t="s">
        <v>1955</v>
      </c>
      <c r="E440" t="s">
        <v>1956</v>
      </c>
      <c r="F440" t="s">
        <v>1957</v>
      </c>
      <c r="G440" t="s">
        <v>16</v>
      </c>
      <c r="H440" t="s">
        <v>1958</v>
      </c>
      <c r="I440" t="s">
        <v>43</v>
      </c>
      <c r="J440" t="s">
        <v>1949</v>
      </c>
    </row>
    <row r="441" spans="1:10" x14ac:dyDescent="0.35">
      <c r="A441" t="s">
        <v>1944</v>
      </c>
      <c r="B441" t="s">
        <v>32</v>
      </c>
      <c r="C441" t="s">
        <v>1959</v>
      </c>
      <c r="D441" t="s">
        <v>1960</v>
      </c>
      <c r="E441" t="s">
        <v>1961</v>
      </c>
      <c r="F441" t="s">
        <v>1962</v>
      </c>
      <c r="G441" t="s">
        <v>16</v>
      </c>
      <c r="H441" t="s">
        <v>1963</v>
      </c>
      <c r="I441" t="s">
        <v>43</v>
      </c>
      <c r="J441" t="s">
        <v>1949</v>
      </c>
    </row>
    <row r="442" spans="1:10" x14ac:dyDescent="0.35">
      <c r="A442" t="s">
        <v>1964</v>
      </c>
      <c r="B442" t="s">
        <v>11</v>
      </c>
      <c r="C442" t="s">
        <v>21</v>
      </c>
      <c r="D442" t="s">
        <v>1965</v>
      </c>
      <c r="E442" t="s">
        <v>1966</v>
      </c>
      <c r="F442" t="s">
        <v>1967</v>
      </c>
      <c r="G442" t="s">
        <v>16</v>
      </c>
      <c r="H442" t="s">
        <v>1968</v>
      </c>
      <c r="I442" t="s">
        <v>43</v>
      </c>
      <c r="J442" t="s">
        <v>1315</v>
      </c>
    </row>
    <row r="443" spans="1:10" x14ac:dyDescent="0.35">
      <c r="A443" t="s">
        <v>1964</v>
      </c>
      <c r="B443" t="s">
        <v>20</v>
      </c>
      <c r="C443" t="s">
        <v>27</v>
      </c>
      <c r="D443" t="s">
        <v>1969</v>
      </c>
      <c r="E443" t="s">
        <v>1970</v>
      </c>
      <c r="F443" t="s">
        <v>1971</v>
      </c>
      <c r="G443" t="s">
        <v>16</v>
      </c>
      <c r="H443" t="s">
        <v>1972</v>
      </c>
      <c r="I443" t="s">
        <v>43</v>
      </c>
      <c r="J443" t="s">
        <v>1315</v>
      </c>
    </row>
    <row r="444" spans="1:10" x14ac:dyDescent="0.35">
      <c r="A444" t="s">
        <v>1964</v>
      </c>
      <c r="B444" t="s">
        <v>26</v>
      </c>
      <c r="C444" t="s">
        <v>33</v>
      </c>
      <c r="D444" t="s">
        <v>1973</v>
      </c>
      <c r="E444" t="s">
        <v>1974</v>
      </c>
      <c r="F444" t="s">
        <v>1975</v>
      </c>
      <c r="G444" t="s">
        <v>16</v>
      </c>
      <c r="H444" t="s">
        <v>1976</v>
      </c>
      <c r="I444" t="s">
        <v>43</v>
      </c>
      <c r="J444" t="s">
        <v>1315</v>
      </c>
    </row>
    <row r="445" spans="1:10" x14ac:dyDescent="0.35">
      <c r="A445" t="s">
        <v>1964</v>
      </c>
      <c r="B445" t="s">
        <v>32</v>
      </c>
      <c r="C445" t="s">
        <v>349</v>
      </c>
      <c r="D445" t="s">
        <v>1977</v>
      </c>
      <c r="E445" t="s">
        <v>1978</v>
      </c>
      <c r="F445" t="s">
        <v>1979</v>
      </c>
      <c r="G445" t="s">
        <v>16</v>
      </c>
      <c r="H445" t="s">
        <v>461</v>
      </c>
      <c r="I445" t="s">
        <v>43</v>
      </c>
      <c r="J445" t="s">
        <v>1315</v>
      </c>
    </row>
    <row r="446" spans="1:10" x14ac:dyDescent="0.35">
      <c r="A446" t="s">
        <v>1980</v>
      </c>
      <c r="B446" t="s">
        <v>11</v>
      </c>
      <c r="C446" t="s">
        <v>21</v>
      </c>
      <c r="D446" t="s">
        <v>1965</v>
      </c>
      <c r="E446" t="s">
        <v>1966</v>
      </c>
      <c r="F446" t="s">
        <v>1967</v>
      </c>
      <c r="G446" t="s">
        <v>16</v>
      </c>
      <c r="H446" t="s">
        <v>1968</v>
      </c>
      <c r="I446" t="s">
        <v>43</v>
      </c>
      <c r="J446" t="s">
        <v>1315</v>
      </c>
    </row>
    <row r="447" spans="1:10" x14ac:dyDescent="0.35">
      <c r="A447" t="s">
        <v>1980</v>
      </c>
      <c r="B447" t="s">
        <v>20</v>
      </c>
      <c r="C447" t="s">
        <v>27</v>
      </c>
      <c r="D447" t="s">
        <v>1969</v>
      </c>
      <c r="E447" t="s">
        <v>1970</v>
      </c>
      <c r="F447" t="s">
        <v>1971</v>
      </c>
      <c r="G447" t="s">
        <v>16</v>
      </c>
      <c r="H447" t="s">
        <v>1972</v>
      </c>
      <c r="I447" t="s">
        <v>43</v>
      </c>
      <c r="J447" t="s">
        <v>1315</v>
      </c>
    </row>
    <row r="448" spans="1:10" x14ac:dyDescent="0.35">
      <c r="A448" t="s">
        <v>1980</v>
      </c>
      <c r="B448" t="s">
        <v>26</v>
      </c>
      <c r="C448" t="s">
        <v>33</v>
      </c>
      <c r="D448" t="s">
        <v>1973</v>
      </c>
      <c r="E448" t="s">
        <v>1974</v>
      </c>
      <c r="F448" t="s">
        <v>1975</v>
      </c>
      <c r="G448" t="s">
        <v>16</v>
      </c>
      <c r="H448" t="s">
        <v>1976</v>
      </c>
      <c r="I448" t="s">
        <v>43</v>
      </c>
      <c r="J448" t="s">
        <v>1315</v>
      </c>
    </row>
    <row r="449" spans="1:10" x14ac:dyDescent="0.35">
      <c r="A449" t="s">
        <v>1980</v>
      </c>
      <c r="B449" t="s">
        <v>32</v>
      </c>
      <c r="C449" t="s">
        <v>349</v>
      </c>
      <c r="D449" t="s">
        <v>1977</v>
      </c>
      <c r="E449" t="s">
        <v>1978</v>
      </c>
      <c r="F449" t="s">
        <v>1979</v>
      </c>
      <c r="G449" t="s">
        <v>16</v>
      </c>
      <c r="H449" t="s">
        <v>461</v>
      </c>
      <c r="I449" t="s">
        <v>43</v>
      </c>
      <c r="J449" t="s">
        <v>1315</v>
      </c>
    </row>
    <row r="450" spans="1:10" x14ac:dyDescent="0.35">
      <c r="A450" t="s">
        <v>1981</v>
      </c>
      <c r="B450" t="s">
        <v>11</v>
      </c>
      <c r="C450" t="s">
        <v>21</v>
      </c>
      <c r="D450" t="s">
        <v>1982</v>
      </c>
      <c r="E450" t="s">
        <v>1983</v>
      </c>
      <c r="F450" t="s">
        <v>1984</v>
      </c>
      <c r="G450" t="s">
        <v>16</v>
      </c>
      <c r="H450" t="s">
        <v>1985</v>
      </c>
      <c r="I450" t="s">
        <v>43</v>
      </c>
      <c r="J450" t="s">
        <v>1037</v>
      </c>
    </row>
    <row r="451" spans="1:10" x14ac:dyDescent="0.35">
      <c r="A451" t="s">
        <v>1981</v>
      </c>
      <c r="B451" t="s">
        <v>20</v>
      </c>
      <c r="C451" t="s">
        <v>27</v>
      </c>
      <c r="D451" t="s">
        <v>1986</v>
      </c>
      <c r="E451" t="s">
        <v>1987</v>
      </c>
      <c r="F451" t="s">
        <v>1988</v>
      </c>
      <c r="G451" t="s">
        <v>16</v>
      </c>
      <c r="H451" t="s">
        <v>1909</v>
      </c>
      <c r="I451" t="s">
        <v>43</v>
      </c>
      <c r="J451" t="s">
        <v>1037</v>
      </c>
    </row>
    <row r="452" spans="1:10" x14ac:dyDescent="0.35">
      <c r="A452" t="s">
        <v>1981</v>
      </c>
      <c r="B452" t="s">
        <v>26</v>
      </c>
      <c r="C452" t="s">
        <v>33</v>
      </c>
      <c r="D452" t="s">
        <v>1989</v>
      </c>
      <c r="E452" t="s">
        <v>1990</v>
      </c>
      <c r="F452" t="s">
        <v>1991</v>
      </c>
      <c r="G452" t="s">
        <v>16</v>
      </c>
      <c r="H452" t="s">
        <v>1992</v>
      </c>
      <c r="I452" t="s">
        <v>43</v>
      </c>
      <c r="J452" t="s">
        <v>1037</v>
      </c>
    </row>
    <row r="453" spans="1:10" x14ac:dyDescent="0.35">
      <c r="A453" t="s">
        <v>1981</v>
      </c>
      <c r="B453" t="s">
        <v>32</v>
      </c>
      <c r="C453" t="s">
        <v>349</v>
      </c>
      <c r="D453" t="s">
        <v>1993</v>
      </c>
      <c r="E453" t="s">
        <v>1994</v>
      </c>
      <c r="F453" t="s">
        <v>1995</v>
      </c>
      <c r="G453" t="s">
        <v>16</v>
      </c>
      <c r="H453" t="s">
        <v>1996</v>
      </c>
      <c r="I453" t="s">
        <v>43</v>
      </c>
      <c r="J453" t="s">
        <v>1037</v>
      </c>
    </row>
    <row r="454" spans="1:10" x14ac:dyDescent="0.35">
      <c r="A454" t="s">
        <v>1997</v>
      </c>
      <c r="B454" t="s">
        <v>11</v>
      </c>
      <c r="C454" t="s">
        <v>12</v>
      </c>
      <c r="D454" t="s">
        <v>1998</v>
      </c>
      <c r="E454" t="s">
        <v>1999</v>
      </c>
      <c r="F454" t="s">
        <v>2000</v>
      </c>
      <c r="G454" t="s">
        <v>16</v>
      </c>
      <c r="H454" t="s">
        <v>2001</v>
      </c>
      <c r="I454" t="s">
        <v>324</v>
      </c>
      <c r="J454" t="s">
        <v>542</v>
      </c>
    </row>
    <row r="455" spans="1:10" x14ac:dyDescent="0.35">
      <c r="A455" t="s">
        <v>1997</v>
      </c>
      <c r="B455" t="s">
        <v>20</v>
      </c>
      <c r="C455" t="s">
        <v>21</v>
      </c>
      <c r="D455" t="s">
        <v>2002</v>
      </c>
      <c r="E455" t="s">
        <v>2003</v>
      </c>
      <c r="F455" t="s">
        <v>2004</v>
      </c>
      <c r="G455" t="s">
        <v>16</v>
      </c>
      <c r="H455" t="s">
        <v>2005</v>
      </c>
      <c r="I455" t="s">
        <v>324</v>
      </c>
      <c r="J455" t="s">
        <v>542</v>
      </c>
    </row>
    <row r="456" spans="1:10" x14ac:dyDescent="0.35">
      <c r="A456" t="s">
        <v>1997</v>
      </c>
      <c r="B456" t="s">
        <v>26</v>
      </c>
      <c r="C456" t="s">
        <v>27</v>
      </c>
      <c r="D456" t="s">
        <v>2006</v>
      </c>
      <c r="E456" t="s">
        <v>2007</v>
      </c>
      <c r="F456" t="s">
        <v>2008</v>
      </c>
      <c r="G456" t="s">
        <v>16</v>
      </c>
      <c r="H456" t="s">
        <v>2009</v>
      </c>
      <c r="I456" t="s">
        <v>324</v>
      </c>
      <c r="J456" t="s">
        <v>542</v>
      </c>
    </row>
    <row r="457" spans="1:10" x14ac:dyDescent="0.35">
      <c r="A457" t="s">
        <v>1997</v>
      </c>
      <c r="B457" t="s">
        <v>32</v>
      </c>
      <c r="C457" t="s">
        <v>33</v>
      </c>
      <c r="D457" t="s">
        <v>2010</v>
      </c>
      <c r="E457" t="s">
        <v>2011</v>
      </c>
      <c r="F457" t="s">
        <v>2012</v>
      </c>
      <c r="G457" t="s">
        <v>16</v>
      </c>
      <c r="H457" t="s">
        <v>2013</v>
      </c>
      <c r="I457" t="s">
        <v>324</v>
      </c>
      <c r="J457" t="s">
        <v>542</v>
      </c>
    </row>
    <row r="458" spans="1:10" x14ac:dyDescent="0.35">
      <c r="A458" t="s">
        <v>2014</v>
      </c>
      <c r="B458" t="s">
        <v>11</v>
      </c>
      <c r="C458" t="s">
        <v>2015</v>
      </c>
      <c r="D458" t="s">
        <v>2016</v>
      </c>
      <c r="E458" t="s">
        <v>2017</v>
      </c>
      <c r="F458" t="s">
        <v>2018</v>
      </c>
      <c r="G458" t="s">
        <v>16</v>
      </c>
      <c r="H458" t="s">
        <v>16</v>
      </c>
      <c r="I458" t="s">
        <v>43</v>
      </c>
      <c r="J458" t="s">
        <v>1884</v>
      </c>
    </row>
    <row r="459" spans="1:10" x14ac:dyDescent="0.35">
      <c r="A459" t="s">
        <v>2014</v>
      </c>
      <c r="B459" t="s">
        <v>20</v>
      </c>
      <c r="C459" t="s">
        <v>895</v>
      </c>
      <c r="D459" t="s">
        <v>2019</v>
      </c>
      <c r="E459" t="s">
        <v>2020</v>
      </c>
      <c r="F459" t="s">
        <v>2021</v>
      </c>
      <c r="G459" t="s">
        <v>16</v>
      </c>
      <c r="H459" t="s">
        <v>16</v>
      </c>
      <c r="I459" t="s">
        <v>43</v>
      </c>
      <c r="J459" t="s">
        <v>1884</v>
      </c>
    </row>
    <row r="460" spans="1:10" x14ac:dyDescent="0.35">
      <c r="A460" t="s">
        <v>2014</v>
      </c>
      <c r="B460" t="s">
        <v>26</v>
      </c>
      <c r="C460" t="s">
        <v>241</v>
      </c>
      <c r="D460" t="s">
        <v>2022</v>
      </c>
      <c r="E460" t="s">
        <v>2023</v>
      </c>
      <c r="F460" t="s">
        <v>2024</v>
      </c>
      <c r="G460" t="s">
        <v>16</v>
      </c>
      <c r="H460" t="s">
        <v>16</v>
      </c>
      <c r="I460" t="s">
        <v>43</v>
      </c>
      <c r="J460" t="s">
        <v>1884</v>
      </c>
    </row>
    <row r="461" spans="1:10" x14ac:dyDescent="0.35">
      <c r="A461" t="s">
        <v>2014</v>
      </c>
      <c r="B461" t="s">
        <v>32</v>
      </c>
      <c r="C461" t="s">
        <v>902</v>
      </c>
      <c r="D461" t="s">
        <v>2025</v>
      </c>
      <c r="E461" t="s">
        <v>2026</v>
      </c>
      <c r="F461" t="s">
        <v>2027</v>
      </c>
      <c r="G461" t="s">
        <v>16</v>
      </c>
      <c r="H461" t="s">
        <v>16</v>
      </c>
      <c r="I461" t="s">
        <v>43</v>
      </c>
      <c r="J461" t="s">
        <v>1884</v>
      </c>
    </row>
    <row r="462" spans="1:10" x14ac:dyDescent="0.35">
      <c r="A462" t="s">
        <v>2028</v>
      </c>
      <c r="B462" t="s">
        <v>11</v>
      </c>
      <c r="C462" t="s">
        <v>12</v>
      </c>
      <c r="D462" t="s">
        <v>2029</v>
      </c>
      <c r="E462" t="s">
        <v>16</v>
      </c>
      <c r="F462" t="s">
        <v>2030</v>
      </c>
      <c r="G462" t="s">
        <v>16</v>
      </c>
      <c r="H462" t="s">
        <v>2031</v>
      </c>
      <c r="I462" t="s">
        <v>18</v>
      </c>
      <c r="J462" t="s">
        <v>2032</v>
      </c>
    </row>
    <row r="463" spans="1:10" x14ac:dyDescent="0.35">
      <c r="A463" t="s">
        <v>2028</v>
      </c>
      <c r="B463" t="s">
        <v>20</v>
      </c>
      <c r="C463" t="s">
        <v>21</v>
      </c>
      <c r="D463" t="s">
        <v>2033</v>
      </c>
      <c r="E463" t="s">
        <v>16</v>
      </c>
      <c r="F463" t="s">
        <v>2034</v>
      </c>
      <c r="G463" t="s">
        <v>16</v>
      </c>
      <c r="H463" t="s">
        <v>2035</v>
      </c>
      <c r="I463" t="s">
        <v>18</v>
      </c>
      <c r="J463" t="s">
        <v>2032</v>
      </c>
    </row>
    <row r="464" spans="1:10" x14ac:dyDescent="0.35">
      <c r="A464" t="s">
        <v>2028</v>
      </c>
      <c r="B464" t="s">
        <v>26</v>
      </c>
      <c r="C464" t="s">
        <v>27</v>
      </c>
      <c r="D464" t="s">
        <v>2036</v>
      </c>
      <c r="E464" t="s">
        <v>16</v>
      </c>
      <c r="F464" t="s">
        <v>2037</v>
      </c>
      <c r="G464" t="s">
        <v>16</v>
      </c>
      <c r="H464" t="s">
        <v>2038</v>
      </c>
      <c r="I464" t="s">
        <v>18</v>
      </c>
      <c r="J464" t="s">
        <v>2032</v>
      </c>
    </row>
    <row r="465" spans="1:10" x14ac:dyDescent="0.35">
      <c r="A465" t="s">
        <v>2028</v>
      </c>
      <c r="B465" t="s">
        <v>32</v>
      </c>
      <c r="C465" t="s">
        <v>33</v>
      </c>
      <c r="D465" t="s">
        <v>2039</v>
      </c>
      <c r="E465" t="s">
        <v>16</v>
      </c>
      <c r="F465" t="s">
        <v>2040</v>
      </c>
      <c r="G465" t="s">
        <v>16</v>
      </c>
      <c r="H465" t="s">
        <v>2041</v>
      </c>
      <c r="I465" t="s">
        <v>18</v>
      </c>
      <c r="J465" t="s">
        <v>2032</v>
      </c>
    </row>
    <row r="466" spans="1:10" x14ac:dyDescent="0.35">
      <c r="A466" t="s">
        <v>2042</v>
      </c>
      <c r="B466" t="s">
        <v>11</v>
      </c>
      <c r="C466" t="s">
        <v>21</v>
      </c>
      <c r="D466" t="s">
        <v>2043</v>
      </c>
      <c r="E466" t="s">
        <v>2044</v>
      </c>
      <c r="F466" t="s">
        <v>2045</v>
      </c>
      <c r="G466" t="s">
        <v>16</v>
      </c>
      <c r="H466" t="s">
        <v>16</v>
      </c>
      <c r="I466" t="s">
        <v>18</v>
      </c>
      <c r="J466" t="s">
        <v>1420</v>
      </c>
    </row>
    <row r="467" spans="1:10" x14ac:dyDescent="0.35">
      <c r="A467" t="s">
        <v>2042</v>
      </c>
      <c r="B467" t="s">
        <v>20</v>
      </c>
      <c r="C467" t="s">
        <v>27</v>
      </c>
      <c r="D467" t="s">
        <v>2046</v>
      </c>
      <c r="E467" t="s">
        <v>2047</v>
      </c>
      <c r="F467" t="s">
        <v>2048</v>
      </c>
      <c r="G467" t="s">
        <v>16</v>
      </c>
      <c r="H467" t="s">
        <v>16</v>
      </c>
      <c r="I467" t="s">
        <v>18</v>
      </c>
      <c r="J467" t="s">
        <v>1420</v>
      </c>
    </row>
    <row r="468" spans="1:10" x14ac:dyDescent="0.35">
      <c r="A468" t="s">
        <v>2042</v>
      </c>
      <c r="B468" t="s">
        <v>26</v>
      </c>
      <c r="C468" t="s">
        <v>33</v>
      </c>
      <c r="D468" t="s">
        <v>2049</v>
      </c>
      <c r="E468" t="s">
        <v>2050</v>
      </c>
      <c r="F468" t="s">
        <v>2051</v>
      </c>
      <c r="G468" t="s">
        <v>16</v>
      </c>
      <c r="H468" t="s">
        <v>16</v>
      </c>
      <c r="I468" t="s">
        <v>18</v>
      </c>
      <c r="J468" t="s">
        <v>1420</v>
      </c>
    </row>
    <row r="469" spans="1:10" x14ac:dyDescent="0.35">
      <c r="A469" t="s">
        <v>2042</v>
      </c>
      <c r="B469" t="s">
        <v>32</v>
      </c>
      <c r="C469" t="s">
        <v>349</v>
      </c>
      <c r="D469" t="s">
        <v>2052</v>
      </c>
      <c r="E469" t="s">
        <v>2053</v>
      </c>
      <c r="F469" t="s">
        <v>2054</v>
      </c>
      <c r="G469" t="s">
        <v>16</v>
      </c>
      <c r="H469" t="s">
        <v>16</v>
      </c>
      <c r="I469" t="s">
        <v>18</v>
      </c>
      <c r="J469" t="s">
        <v>1420</v>
      </c>
    </row>
    <row r="470" spans="1:10" x14ac:dyDescent="0.35">
      <c r="A470" t="s">
        <v>2055</v>
      </c>
      <c r="B470" t="s">
        <v>11</v>
      </c>
      <c r="C470" t="s">
        <v>21</v>
      </c>
      <c r="D470" t="s">
        <v>2056</v>
      </c>
      <c r="E470" t="s">
        <v>2057</v>
      </c>
      <c r="F470" t="s">
        <v>2058</v>
      </c>
      <c r="G470" t="s">
        <v>16</v>
      </c>
      <c r="H470" t="s">
        <v>2059</v>
      </c>
      <c r="I470" t="s">
        <v>199</v>
      </c>
      <c r="J470" t="s">
        <v>2060</v>
      </c>
    </row>
    <row r="471" spans="1:10" x14ac:dyDescent="0.35">
      <c r="A471" t="s">
        <v>2055</v>
      </c>
      <c r="B471" t="s">
        <v>20</v>
      </c>
      <c r="C471" t="s">
        <v>27</v>
      </c>
      <c r="D471" t="s">
        <v>2061</v>
      </c>
      <c r="E471" t="s">
        <v>2062</v>
      </c>
      <c r="F471" t="s">
        <v>2063</v>
      </c>
      <c r="G471" t="s">
        <v>16</v>
      </c>
      <c r="H471" t="s">
        <v>2059</v>
      </c>
      <c r="I471" t="s">
        <v>199</v>
      </c>
      <c r="J471" t="s">
        <v>2060</v>
      </c>
    </row>
    <row r="472" spans="1:10" x14ac:dyDescent="0.35">
      <c r="A472" t="s">
        <v>2055</v>
      </c>
      <c r="B472" t="s">
        <v>26</v>
      </c>
      <c r="C472" t="s">
        <v>33</v>
      </c>
      <c r="D472" t="s">
        <v>2064</v>
      </c>
      <c r="E472" t="s">
        <v>2065</v>
      </c>
      <c r="F472" t="s">
        <v>2066</v>
      </c>
      <c r="G472" t="s">
        <v>16</v>
      </c>
      <c r="H472" t="s">
        <v>2067</v>
      </c>
      <c r="I472" t="s">
        <v>199</v>
      </c>
      <c r="J472" t="s">
        <v>2060</v>
      </c>
    </row>
    <row r="473" spans="1:10" x14ac:dyDescent="0.35">
      <c r="A473" t="s">
        <v>2055</v>
      </c>
      <c r="B473" t="s">
        <v>32</v>
      </c>
      <c r="C473" t="s">
        <v>349</v>
      </c>
      <c r="D473" t="s">
        <v>2068</v>
      </c>
      <c r="E473" t="s">
        <v>2069</v>
      </c>
      <c r="F473" t="s">
        <v>2070</v>
      </c>
      <c r="G473" t="s">
        <v>16</v>
      </c>
      <c r="H473" t="s">
        <v>2071</v>
      </c>
      <c r="I473" t="s">
        <v>199</v>
      </c>
      <c r="J473" t="s">
        <v>2060</v>
      </c>
    </row>
    <row r="474" spans="1:10" x14ac:dyDescent="0.35">
      <c r="A474" t="s">
        <v>2072</v>
      </c>
      <c r="B474" t="s">
        <v>11</v>
      </c>
      <c r="C474" t="s">
        <v>1065</v>
      </c>
      <c r="D474" t="s">
        <v>2073</v>
      </c>
      <c r="E474" t="s">
        <v>2074</v>
      </c>
      <c r="F474" t="s">
        <v>2075</v>
      </c>
      <c r="G474" t="s">
        <v>16</v>
      </c>
      <c r="H474" t="s">
        <v>2076</v>
      </c>
      <c r="I474" t="s">
        <v>43</v>
      </c>
      <c r="J474" t="s">
        <v>1402</v>
      </c>
    </row>
    <row r="475" spans="1:10" x14ac:dyDescent="0.35">
      <c r="A475" t="s">
        <v>2072</v>
      </c>
      <c r="B475" t="s">
        <v>20</v>
      </c>
      <c r="C475" t="s">
        <v>1070</v>
      </c>
      <c r="D475" t="s">
        <v>2077</v>
      </c>
      <c r="E475" t="s">
        <v>2078</v>
      </c>
      <c r="F475" t="s">
        <v>2079</v>
      </c>
      <c r="G475" t="s">
        <v>16</v>
      </c>
      <c r="H475" t="s">
        <v>2080</v>
      </c>
      <c r="I475" t="s">
        <v>43</v>
      </c>
      <c r="J475" t="s">
        <v>1402</v>
      </c>
    </row>
    <row r="476" spans="1:10" x14ac:dyDescent="0.35">
      <c r="A476" t="s">
        <v>2072</v>
      </c>
      <c r="B476" t="s">
        <v>26</v>
      </c>
      <c r="C476" t="s">
        <v>1074</v>
      </c>
      <c r="D476" t="s">
        <v>2081</v>
      </c>
      <c r="E476" t="s">
        <v>2082</v>
      </c>
      <c r="F476" t="s">
        <v>2083</v>
      </c>
      <c r="G476" t="s">
        <v>16</v>
      </c>
      <c r="H476" t="s">
        <v>2084</v>
      </c>
      <c r="I476" t="s">
        <v>43</v>
      </c>
      <c r="J476" t="s">
        <v>1402</v>
      </c>
    </row>
    <row r="477" spans="1:10" x14ac:dyDescent="0.35">
      <c r="A477" t="s">
        <v>2072</v>
      </c>
      <c r="B477" t="s">
        <v>32</v>
      </c>
      <c r="C477" t="s">
        <v>1078</v>
      </c>
      <c r="D477" t="s">
        <v>2085</v>
      </c>
      <c r="E477" t="s">
        <v>2086</v>
      </c>
      <c r="F477" t="s">
        <v>2087</v>
      </c>
      <c r="G477" t="s">
        <v>16</v>
      </c>
      <c r="H477" t="s">
        <v>2088</v>
      </c>
      <c r="I477" t="s">
        <v>43</v>
      </c>
      <c r="J477" t="s">
        <v>1402</v>
      </c>
    </row>
    <row r="478" spans="1:10" x14ac:dyDescent="0.35">
      <c r="A478" t="s">
        <v>2089</v>
      </c>
      <c r="B478" t="s">
        <v>11</v>
      </c>
      <c r="C478" t="s">
        <v>12</v>
      </c>
      <c r="D478" t="s">
        <v>2090</v>
      </c>
      <c r="E478" t="s">
        <v>2091</v>
      </c>
      <c r="F478" t="s">
        <v>2092</v>
      </c>
      <c r="G478" t="s">
        <v>16</v>
      </c>
      <c r="H478" t="s">
        <v>930</v>
      </c>
      <c r="I478" t="s">
        <v>258</v>
      </c>
      <c r="J478" t="s">
        <v>277</v>
      </c>
    </row>
    <row r="479" spans="1:10" x14ac:dyDescent="0.35">
      <c r="A479" t="s">
        <v>2089</v>
      </c>
      <c r="B479" t="s">
        <v>20</v>
      </c>
      <c r="C479" t="s">
        <v>21</v>
      </c>
      <c r="D479" t="s">
        <v>2093</v>
      </c>
      <c r="E479" t="s">
        <v>2094</v>
      </c>
      <c r="F479" t="s">
        <v>2095</v>
      </c>
      <c r="G479" t="s">
        <v>16</v>
      </c>
      <c r="H479" t="s">
        <v>2096</v>
      </c>
      <c r="I479" t="s">
        <v>258</v>
      </c>
      <c r="J479" t="s">
        <v>277</v>
      </c>
    </row>
    <row r="480" spans="1:10" x14ac:dyDescent="0.35">
      <c r="A480" t="s">
        <v>2089</v>
      </c>
      <c r="B480" t="s">
        <v>26</v>
      </c>
      <c r="C480" t="s">
        <v>27</v>
      </c>
      <c r="D480" t="s">
        <v>2097</v>
      </c>
      <c r="E480" t="s">
        <v>2098</v>
      </c>
      <c r="F480" t="s">
        <v>2099</v>
      </c>
      <c r="G480" t="s">
        <v>16</v>
      </c>
      <c r="H480" t="s">
        <v>2100</v>
      </c>
      <c r="I480" t="s">
        <v>258</v>
      </c>
      <c r="J480" t="s">
        <v>277</v>
      </c>
    </row>
    <row r="481" spans="1:10" x14ac:dyDescent="0.35">
      <c r="A481" t="s">
        <v>2089</v>
      </c>
      <c r="B481" t="s">
        <v>32</v>
      </c>
      <c r="C481" t="s">
        <v>33</v>
      </c>
      <c r="D481" t="s">
        <v>2101</v>
      </c>
      <c r="E481" t="s">
        <v>2102</v>
      </c>
      <c r="F481" t="s">
        <v>2103</v>
      </c>
      <c r="G481" t="s">
        <v>16</v>
      </c>
      <c r="H481" t="s">
        <v>2104</v>
      </c>
      <c r="I481" t="s">
        <v>258</v>
      </c>
      <c r="J481" t="s">
        <v>277</v>
      </c>
    </row>
    <row r="482" spans="1:10" x14ac:dyDescent="0.35">
      <c r="A482" t="s">
        <v>2105</v>
      </c>
      <c r="B482" t="s">
        <v>11</v>
      </c>
      <c r="C482" t="s">
        <v>12</v>
      </c>
      <c r="D482" t="s">
        <v>2106</v>
      </c>
      <c r="E482" t="s">
        <v>2107</v>
      </c>
      <c r="F482" t="s">
        <v>2108</v>
      </c>
      <c r="G482" t="s">
        <v>16</v>
      </c>
      <c r="H482" t="s">
        <v>2109</v>
      </c>
      <c r="I482" t="s">
        <v>85</v>
      </c>
      <c r="J482" t="s">
        <v>1901</v>
      </c>
    </row>
    <row r="483" spans="1:10" x14ac:dyDescent="0.35">
      <c r="A483" t="s">
        <v>2105</v>
      </c>
      <c r="B483" t="s">
        <v>20</v>
      </c>
      <c r="C483" t="s">
        <v>21</v>
      </c>
      <c r="D483" t="s">
        <v>2110</v>
      </c>
      <c r="E483" t="s">
        <v>2111</v>
      </c>
      <c r="F483" t="s">
        <v>2112</v>
      </c>
      <c r="G483" t="s">
        <v>16</v>
      </c>
      <c r="H483" t="s">
        <v>2113</v>
      </c>
      <c r="I483" t="s">
        <v>85</v>
      </c>
      <c r="J483" t="s">
        <v>1901</v>
      </c>
    </row>
    <row r="484" spans="1:10" x14ac:dyDescent="0.35">
      <c r="A484" t="s">
        <v>2105</v>
      </c>
      <c r="B484" t="s">
        <v>26</v>
      </c>
      <c r="C484" t="s">
        <v>27</v>
      </c>
      <c r="D484" t="s">
        <v>2114</v>
      </c>
      <c r="E484" t="s">
        <v>2115</v>
      </c>
      <c r="F484" t="s">
        <v>2116</v>
      </c>
      <c r="G484" t="s">
        <v>16</v>
      </c>
      <c r="H484" t="s">
        <v>2117</v>
      </c>
      <c r="I484" t="s">
        <v>85</v>
      </c>
      <c r="J484" t="s">
        <v>1901</v>
      </c>
    </row>
    <row r="485" spans="1:10" x14ac:dyDescent="0.35">
      <c r="A485" t="s">
        <v>2105</v>
      </c>
      <c r="B485" t="s">
        <v>32</v>
      </c>
      <c r="C485" t="s">
        <v>33</v>
      </c>
      <c r="D485" t="s">
        <v>2118</v>
      </c>
      <c r="E485" t="s">
        <v>2119</v>
      </c>
      <c r="F485" t="s">
        <v>2120</v>
      </c>
      <c r="G485" t="s">
        <v>16</v>
      </c>
      <c r="H485" t="s">
        <v>2121</v>
      </c>
      <c r="I485" t="s">
        <v>85</v>
      </c>
      <c r="J485" t="s">
        <v>1901</v>
      </c>
    </row>
    <row r="486" spans="1:10" x14ac:dyDescent="0.35">
      <c r="A486" t="s">
        <v>2122</v>
      </c>
      <c r="B486" t="s">
        <v>11</v>
      </c>
      <c r="C486" t="s">
        <v>21</v>
      </c>
      <c r="D486" t="s">
        <v>2123</v>
      </c>
      <c r="E486" t="s">
        <v>2124</v>
      </c>
      <c r="F486" t="s">
        <v>2125</v>
      </c>
      <c r="G486" t="s">
        <v>16</v>
      </c>
      <c r="H486" t="s">
        <v>2126</v>
      </c>
      <c r="I486" t="s">
        <v>609</v>
      </c>
      <c r="J486" t="s">
        <v>610</v>
      </c>
    </row>
    <row r="487" spans="1:10" x14ac:dyDescent="0.35">
      <c r="A487" t="s">
        <v>2122</v>
      </c>
      <c r="B487" t="s">
        <v>20</v>
      </c>
      <c r="C487" t="s">
        <v>27</v>
      </c>
      <c r="D487" t="s">
        <v>2127</v>
      </c>
      <c r="E487" t="s">
        <v>2128</v>
      </c>
      <c r="F487" t="s">
        <v>2129</v>
      </c>
      <c r="G487" t="s">
        <v>16</v>
      </c>
      <c r="H487" t="s">
        <v>2130</v>
      </c>
      <c r="I487" t="s">
        <v>609</v>
      </c>
      <c r="J487" t="s">
        <v>610</v>
      </c>
    </row>
    <row r="488" spans="1:10" x14ac:dyDescent="0.35">
      <c r="A488" t="s">
        <v>2122</v>
      </c>
      <c r="B488" t="s">
        <v>26</v>
      </c>
      <c r="C488" t="s">
        <v>33</v>
      </c>
      <c r="D488" t="s">
        <v>2131</v>
      </c>
      <c r="E488" t="s">
        <v>2132</v>
      </c>
      <c r="F488" t="s">
        <v>2133</v>
      </c>
      <c r="G488" t="s">
        <v>16</v>
      </c>
      <c r="H488" t="s">
        <v>2134</v>
      </c>
      <c r="I488" t="s">
        <v>609</v>
      </c>
      <c r="J488" t="s">
        <v>610</v>
      </c>
    </row>
    <row r="489" spans="1:10" x14ac:dyDescent="0.35">
      <c r="A489" t="s">
        <v>2122</v>
      </c>
      <c r="B489" t="s">
        <v>32</v>
      </c>
      <c r="C489" t="s">
        <v>349</v>
      </c>
      <c r="D489" t="s">
        <v>2135</v>
      </c>
      <c r="E489" t="s">
        <v>2136</v>
      </c>
      <c r="F489" t="s">
        <v>2137</v>
      </c>
      <c r="G489" t="s">
        <v>16</v>
      </c>
      <c r="H489" t="s">
        <v>2138</v>
      </c>
      <c r="I489" t="s">
        <v>609</v>
      </c>
      <c r="J489" t="s">
        <v>610</v>
      </c>
    </row>
    <row r="490" spans="1:10" x14ac:dyDescent="0.35">
      <c r="A490" t="s">
        <v>2139</v>
      </c>
      <c r="B490" t="s">
        <v>11</v>
      </c>
      <c r="C490" t="s">
        <v>2140</v>
      </c>
      <c r="D490" t="s">
        <v>2141</v>
      </c>
      <c r="E490" t="s">
        <v>2142</v>
      </c>
      <c r="F490" t="s">
        <v>2143</v>
      </c>
      <c r="G490" t="s">
        <v>2144</v>
      </c>
      <c r="H490" t="s">
        <v>2145</v>
      </c>
      <c r="I490" t="s">
        <v>63</v>
      </c>
      <c r="J490" t="s">
        <v>697</v>
      </c>
    </row>
    <row r="491" spans="1:10" x14ac:dyDescent="0.35">
      <c r="A491" t="s">
        <v>2139</v>
      </c>
      <c r="B491" t="s">
        <v>20</v>
      </c>
      <c r="C491" t="s">
        <v>2146</v>
      </c>
      <c r="D491" t="s">
        <v>2147</v>
      </c>
      <c r="E491" t="s">
        <v>2148</v>
      </c>
      <c r="F491" t="s">
        <v>2149</v>
      </c>
      <c r="G491" t="s">
        <v>2150</v>
      </c>
      <c r="H491" t="s">
        <v>2151</v>
      </c>
      <c r="I491" t="s">
        <v>63</v>
      </c>
      <c r="J491" t="s">
        <v>697</v>
      </c>
    </row>
    <row r="492" spans="1:10" x14ac:dyDescent="0.35">
      <c r="A492" t="s">
        <v>2139</v>
      </c>
      <c r="B492" t="s">
        <v>26</v>
      </c>
      <c r="C492" t="s">
        <v>2152</v>
      </c>
      <c r="D492" t="s">
        <v>2153</v>
      </c>
      <c r="E492" t="s">
        <v>2154</v>
      </c>
      <c r="F492" t="s">
        <v>2155</v>
      </c>
      <c r="G492" t="s">
        <v>2156</v>
      </c>
      <c r="H492" t="s">
        <v>1343</v>
      </c>
      <c r="I492" t="s">
        <v>63</v>
      </c>
      <c r="J492" t="s">
        <v>697</v>
      </c>
    </row>
    <row r="493" spans="1:10" x14ac:dyDescent="0.35">
      <c r="A493" t="s">
        <v>2139</v>
      </c>
      <c r="B493" t="s">
        <v>32</v>
      </c>
      <c r="C493" t="s">
        <v>2157</v>
      </c>
      <c r="D493" t="s">
        <v>2158</v>
      </c>
      <c r="E493" t="s">
        <v>2159</v>
      </c>
      <c r="F493" t="s">
        <v>2160</v>
      </c>
      <c r="G493" t="s">
        <v>2161</v>
      </c>
      <c r="H493" t="s">
        <v>2162</v>
      </c>
      <c r="I493" t="s">
        <v>63</v>
      </c>
      <c r="J493" t="s">
        <v>697</v>
      </c>
    </row>
    <row r="494" spans="1:10" x14ac:dyDescent="0.35">
      <c r="A494" t="s">
        <v>2163</v>
      </c>
      <c r="B494" t="s">
        <v>11</v>
      </c>
      <c r="C494" t="s">
        <v>21</v>
      </c>
      <c r="D494" t="s">
        <v>2164</v>
      </c>
      <c r="E494" t="s">
        <v>2165</v>
      </c>
      <c r="F494" t="s">
        <v>2166</v>
      </c>
      <c r="G494" t="s">
        <v>2167</v>
      </c>
      <c r="H494" t="s">
        <v>1375</v>
      </c>
      <c r="I494" t="s">
        <v>63</v>
      </c>
      <c r="J494" t="s">
        <v>359</v>
      </c>
    </row>
    <row r="495" spans="1:10" x14ac:dyDescent="0.35">
      <c r="A495" t="s">
        <v>2163</v>
      </c>
      <c r="B495" t="s">
        <v>20</v>
      </c>
      <c r="C495" t="s">
        <v>27</v>
      </c>
      <c r="D495" t="s">
        <v>2168</v>
      </c>
      <c r="E495" t="s">
        <v>2029</v>
      </c>
      <c r="F495" t="s">
        <v>2169</v>
      </c>
      <c r="G495" t="s">
        <v>2170</v>
      </c>
      <c r="H495" t="s">
        <v>1900</v>
      </c>
      <c r="I495" t="s">
        <v>63</v>
      </c>
      <c r="J495" t="s">
        <v>359</v>
      </c>
    </row>
    <row r="496" spans="1:10" x14ac:dyDescent="0.35">
      <c r="A496" t="s">
        <v>2163</v>
      </c>
      <c r="B496" t="s">
        <v>26</v>
      </c>
      <c r="C496" t="s">
        <v>33</v>
      </c>
      <c r="D496" t="s">
        <v>2171</v>
      </c>
      <c r="E496" t="s">
        <v>1821</v>
      </c>
      <c r="F496" t="s">
        <v>2172</v>
      </c>
      <c r="G496" t="s">
        <v>2173</v>
      </c>
      <c r="H496" t="s">
        <v>2174</v>
      </c>
      <c r="I496" t="s">
        <v>63</v>
      </c>
      <c r="J496" t="s">
        <v>359</v>
      </c>
    </row>
    <row r="497" spans="1:10" x14ac:dyDescent="0.35">
      <c r="A497" t="s">
        <v>2163</v>
      </c>
      <c r="B497" t="s">
        <v>32</v>
      </c>
      <c r="C497" t="s">
        <v>349</v>
      </c>
      <c r="D497" t="s">
        <v>2175</v>
      </c>
      <c r="E497" t="s">
        <v>2176</v>
      </c>
      <c r="F497" t="s">
        <v>2177</v>
      </c>
      <c r="G497" t="s">
        <v>708</v>
      </c>
      <c r="H497" t="s">
        <v>2178</v>
      </c>
      <c r="I497" t="s">
        <v>63</v>
      </c>
      <c r="J497" t="s">
        <v>359</v>
      </c>
    </row>
    <row r="498" spans="1:10" x14ac:dyDescent="0.35">
      <c r="A498" t="s">
        <v>2179</v>
      </c>
      <c r="B498" t="s">
        <v>11</v>
      </c>
      <c r="C498" t="s">
        <v>12</v>
      </c>
      <c r="D498" t="s">
        <v>2180</v>
      </c>
      <c r="E498" t="s">
        <v>2181</v>
      </c>
      <c r="F498" t="s">
        <v>1861</v>
      </c>
      <c r="G498" t="s">
        <v>16</v>
      </c>
      <c r="H498" t="s">
        <v>16</v>
      </c>
      <c r="I498" t="s">
        <v>380</v>
      </c>
      <c r="J498" t="s">
        <v>381</v>
      </c>
    </row>
    <row r="499" spans="1:10" x14ac:dyDescent="0.35">
      <c r="A499" t="s">
        <v>2179</v>
      </c>
      <c r="B499" t="s">
        <v>20</v>
      </c>
      <c r="C499" t="s">
        <v>21</v>
      </c>
      <c r="D499" t="s">
        <v>2182</v>
      </c>
      <c r="E499" t="s">
        <v>2183</v>
      </c>
      <c r="F499" t="s">
        <v>2184</v>
      </c>
      <c r="G499" t="s">
        <v>16</v>
      </c>
      <c r="H499" t="s">
        <v>16</v>
      </c>
      <c r="I499" t="s">
        <v>380</v>
      </c>
      <c r="J499" t="s">
        <v>381</v>
      </c>
    </row>
    <row r="500" spans="1:10" x14ac:dyDescent="0.35">
      <c r="A500" t="s">
        <v>2179</v>
      </c>
      <c r="B500" t="s">
        <v>26</v>
      </c>
      <c r="C500" t="s">
        <v>27</v>
      </c>
      <c r="D500" t="s">
        <v>2185</v>
      </c>
      <c r="E500" t="s">
        <v>2186</v>
      </c>
      <c r="F500" t="s">
        <v>2187</v>
      </c>
      <c r="G500" t="s">
        <v>16</v>
      </c>
      <c r="H500" t="s">
        <v>16</v>
      </c>
      <c r="I500" t="s">
        <v>380</v>
      </c>
      <c r="J500" t="s">
        <v>381</v>
      </c>
    </row>
    <row r="501" spans="1:10" x14ac:dyDescent="0.35">
      <c r="A501" t="s">
        <v>2179</v>
      </c>
      <c r="B501" t="s">
        <v>32</v>
      </c>
      <c r="C501" t="s">
        <v>33</v>
      </c>
      <c r="D501" t="s">
        <v>2188</v>
      </c>
      <c r="E501" t="s">
        <v>2189</v>
      </c>
      <c r="F501" t="s">
        <v>2190</v>
      </c>
      <c r="G501" t="s">
        <v>16</v>
      </c>
      <c r="H501" t="s">
        <v>16</v>
      </c>
      <c r="I501" t="s">
        <v>380</v>
      </c>
      <c r="J501" t="s">
        <v>381</v>
      </c>
    </row>
    <row r="502" spans="1:10" x14ac:dyDescent="0.35">
      <c r="A502" t="s">
        <v>2191</v>
      </c>
      <c r="B502" t="s">
        <v>11</v>
      </c>
      <c r="C502" t="s">
        <v>21</v>
      </c>
      <c r="D502" t="s">
        <v>2192</v>
      </c>
      <c r="E502" t="s">
        <v>2193</v>
      </c>
      <c r="F502" t="s">
        <v>2194</v>
      </c>
      <c r="G502" t="s">
        <v>16</v>
      </c>
      <c r="H502" t="s">
        <v>2195</v>
      </c>
      <c r="I502" t="s">
        <v>258</v>
      </c>
      <c r="J502" t="s">
        <v>277</v>
      </c>
    </row>
    <row r="503" spans="1:10" x14ac:dyDescent="0.35">
      <c r="A503" t="s">
        <v>2191</v>
      </c>
      <c r="B503" t="s">
        <v>20</v>
      </c>
      <c r="C503" t="s">
        <v>27</v>
      </c>
      <c r="D503" t="s">
        <v>2196</v>
      </c>
      <c r="E503" t="s">
        <v>2197</v>
      </c>
      <c r="F503" t="s">
        <v>2198</v>
      </c>
      <c r="G503" t="s">
        <v>16</v>
      </c>
      <c r="H503" t="s">
        <v>2199</v>
      </c>
      <c r="I503" t="s">
        <v>258</v>
      </c>
      <c r="J503" t="s">
        <v>277</v>
      </c>
    </row>
    <row r="504" spans="1:10" x14ac:dyDescent="0.35">
      <c r="A504" t="s">
        <v>2191</v>
      </c>
      <c r="B504" t="s">
        <v>26</v>
      </c>
      <c r="C504" t="s">
        <v>33</v>
      </c>
      <c r="D504" t="s">
        <v>2200</v>
      </c>
      <c r="E504" t="s">
        <v>2201</v>
      </c>
      <c r="F504" t="s">
        <v>2202</v>
      </c>
      <c r="G504" t="s">
        <v>16</v>
      </c>
      <c r="H504" t="s">
        <v>2203</v>
      </c>
      <c r="I504" t="s">
        <v>258</v>
      </c>
      <c r="J504" t="s">
        <v>277</v>
      </c>
    </row>
    <row r="505" spans="1:10" x14ac:dyDescent="0.35">
      <c r="A505" t="s">
        <v>2191</v>
      </c>
      <c r="B505" t="s">
        <v>32</v>
      </c>
      <c r="C505" t="s">
        <v>349</v>
      </c>
      <c r="D505" t="s">
        <v>2204</v>
      </c>
      <c r="E505" t="s">
        <v>2205</v>
      </c>
      <c r="F505" t="s">
        <v>2206</v>
      </c>
      <c r="G505" t="s">
        <v>16</v>
      </c>
      <c r="H505" t="s">
        <v>2207</v>
      </c>
      <c r="I505" t="s">
        <v>258</v>
      </c>
      <c r="J505" t="s">
        <v>277</v>
      </c>
    </row>
    <row r="506" spans="1:10" x14ac:dyDescent="0.35">
      <c r="A506" t="s">
        <v>2208</v>
      </c>
      <c r="B506" t="s">
        <v>11</v>
      </c>
      <c r="C506" t="s">
        <v>12</v>
      </c>
      <c r="D506" t="s">
        <v>2209</v>
      </c>
      <c r="E506" t="s">
        <v>2210</v>
      </c>
      <c r="F506" t="s">
        <v>2083</v>
      </c>
      <c r="G506" t="s">
        <v>16</v>
      </c>
      <c r="H506" t="s">
        <v>1257</v>
      </c>
      <c r="I506" t="s">
        <v>18</v>
      </c>
      <c r="J506" t="s">
        <v>2032</v>
      </c>
    </row>
    <row r="507" spans="1:10" x14ac:dyDescent="0.35">
      <c r="A507" t="s">
        <v>2208</v>
      </c>
      <c r="B507" t="s">
        <v>20</v>
      </c>
      <c r="C507" t="s">
        <v>21</v>
      </c>
      <c r="D507" t="s">
        <v>2211</v>
      </c>
      <c r="E507" t="s">
        <v>2212</v>
      </c>
      <c r="F507" t="s">
        <v>2213</v>
      </c>
      <c r="G507" t="s">
        <v>16</v>
      </c>
      <c r="H507" t="s">
        <v>2214</v>
      </c>
      <c r="I507" t="s">
        <v>18</v>
      </c>
      <c r="J507" t="s">
        <v>2032</v>
      </c>
    </row>
    <row r="508" spans="1:10" x14ac:dyDescent="0.35">
      <c r="A508" t="s">
        <v>2208</v>
      </c>
      <c r="B508" t="s">
        <v>26</v>
      </c>
      <c r="C508" t="s">
        <v>27</v>
      </c>
      <c r="D508" t="s">
        <v>2215</v>
      </c>
      <c r="E508" t="s">
        <v>2216</v>
      </c>
      <c r="F508" t="s">
        <v>2217</v>
      </c>
      <c r="G508" t="s">
        <v>16</v>
      </c>
      <c r="H508" t="s">
        <v>2218</v>
      </c>
      <c r="I508" t="s">
        <v>18</v>
      </c>
      <c r="J508" t="s">
        <v>2032</v>
      </c>
    </row>
    <row r="509" spans="1:10" x14ac:dyDescent="0.35">
      <c r="A509" t="s">
        <v>2208</v>
      </c>
      <c r="B509" t="s">
        <v>32</v>
      </c>
      <c r="C509" t="s">
        <v>33</v>
      </c>
      <c r="D509" t="s">
        <v>2219</v>
      </c>
      <c r="E509" t="s">
        <v>2220</v>
      </c>
      <c r="F509" t="s">
        <v>2221</v>
      </c>
      <c r="G509" t="s">
        <v>16</v>
      </c>
      <c r="H509" t="s">
        <v>2222</v>
      </c>
      <c r="I509" t="s">
        <v>18</v>
      </c>
      <c r="J509" t="s">
        <v>2032</v>
      </c>
    </row>
    <row r="510" spans="1:10" x14ac:dyDescent="0.35">
      <c r="A510" t="s">
        <v>2223</v>
      </c>
      <c r="B510" t="s">
        <v>11</v>
      </c>
      <c r="C510" t="s">
        <v>12</v>
      </c>
      <c r="D510" t="s">
        <v>2224</v>
      </c>
      <c r="E510" t="s">
        <v>2225</v>
      </c>
      <c r="F510" t="s">
        <v>2226</v>
      </c>
      <c r="G510" t="s">
        <v>16</v>
      </c>
      <c r="H510" t="s">
        <v>2227</v>
      </c>
      <c r="I510" t="s">
        <v>258</v>
      </c>
      <c r="J510" t="s">
        <v>277</v>
      </c>
    </row>
    <row r="511" spans="1:10" x14ac:dyDescent="0.35">
      <c r="A511" t="s">
        <v>2223</v>
      </c>
      <c r="B511" t="s">
        <v>20</v>
      </c>
      <c r="C511" t="s">
        <v>21</v>
      </c>
      <c r="D511" t="s">
        <v>2228</v>
      </c>
      <c r="E511" t="s">
        <v>2229</v>
      </c>
      <c r="F511" t="s">
        <v>2230</v>
      </c>
      <c r="G511" t="s">
        <v>16</v>
      </c>
      <c r="H511" t="s">
        <v>2231</v>
      </c>
      <c r="I511" t="s">
        <v>258</v>
      </c>
      <c r="J511" t="s">
        <v>277</v>
      </c>
    </row>
    <row r="512" spans="1:10" x14ac:dyDescent="0.35">
      <c r="A512" t="s">
        <v>2223</v>
      </c>
      <c r="B512" t="s">
        <v>26</v>
      </c>
      <c r="C512" t="s">
        <v>27</v>
      </c>
      <c r="D512" t="s">
        <v>1769</v>
      </c>
      <c r="E512" t="s">
        <v>1331</v>
      </c>
      <c r="F512" t="s">
        <v>461</v>
      </c>
      <c r="G512" t="s">
        <v>16</v>
      </c>
      <c r="H512" t="s">
        <v>2232</v>
      </c>
      <c r="I512" t="s">
        <v>258</v>
      </c>
      <c r="J512" t="s">
        <v>277</v>
      </c>
    </row>
    <row r="513" spans="1:10" x14ac:dyDescent="0.35">
      <c r="A513" t="s">
        <v>2223</v>
      </c>
      <c r="B513" t="s">
        <v>32</v>
      </c>
      <c r="C513" t="s">
        <v>33</v>
      </c>
      <c r="D513" t="s">
        <v>2233</v>
      </c>
      <c r="E513" t="s">
        <v>2234</v>
      </c>
      <c r="F513" t="s">
        <v>2235</v>
      </c>
      <c r="G513" t="s">
        <v>16</v>
      </c>
      <c r="H513" t="s">
        <v>2236</v>
      </c>
      <c r="I513" t="s">
        <v>258</v>
      </c>
      <c r="J513" t="s">
        <v>277</v>
      </c>
    </row>
    <row r="514" spans="1:10" x14ac:dyDescent="0.35">
      <c r="A514" t="s">
        <v>2237</v>
      </c>
      <c r="B514" t="s">
        <v>11</v>
      </c>
      <c r="C514" t="s">
        <v>1083</v>
      </c>
      <c r="D514" t="s">
        <v>2238</v>
      </c>
      <c r="E514" t="s">
        <v>2239</v>
      </c>
      <c r="F514" t="s">
        <v>2240</v>
      </c>
      <c r="G514" t="s">
        <v>16</v>
      </c>
      <c r="H514" t="s">
        <v>16</v>
      </c>
      <c r="I514" t="s">
        <v>199</v>
      </c>
      <c r="J514" t="s">
        <v>1573</v>
      </c>
    </row>
    <row r="515" spans="1:10" x14ac:dyDescent="0.35">
      <c r="A515" t="s">
        <v>2237</v>
      </c>
      <c r="B515" t="s">
        <v>20</v>
      </c>
      <c r="C515" t="s">
        <v>1088</v>
      </c>
      <c r="D515" t="s">
        <v>2241</v>
      </c>
      <c r="E515" t="s">
        <v>2242</v>
      </c>
      <c r="F515" t="s">
        <v>2243</v>
      </c>
      <c r="G515" t="s">
        <v>16</v>
      </c>
      <c r="H515" t="s">
        <v>16</v>
      </c>
      <c r="I515" t="s">
        <v>199</v>
      </c>
      <c r="J515" t="s">
        <v>1573</v>
      </c>
    </row>
    <row r="516" spans="1:10" x14ac:dyDescent="0.35">
      <c r="A516" t="s">
        <v>2237</v>
      </c>
      <c r="B516" t="s">
        <v>26</v>
      </c>
      <c r="C516" t="s">
        <v>1093</v>
      </c>
      <c r="D516" t="s">
        <v>2244</v>
      </c>
      <c r="E516" t="s">
        <v>2245</v>
      </c>
      <c r="F516" t="s">
        <v>2246</v>
      </c>
      <c r="G516" t="s">
        <v>16</v>
      </c>
      <c r="H516" t="s">
        <v>16</v>
      </c>
      <c r="I516" t="s">
        <v>199</v>
      </c>
      <c r="J516" t="s">
        <v>1573</v>
      </c>
    </row>
    <row r="517" spans="1:10" x14ac:dyDescent="0.35">
      <c r="A517" t="s">
        <v>2237</v>
      </c>
      <c r="B517" t="s">
        <v>32</v>
      </c>
      <c r="C517" t="s">
        <v>1098</v>
      </c>
      <c r="D517" t="s">
        <v>2247</v>
      </c>
      <c r="E517" t="s">
        <v>2248</v>
      </c>
      <c r="F517" t="s">
        <v>2249</v>
      </c>
      <c r="G517" t="s">
        <v>16</v>
      </c>
      <c r="H517" t="s">
        <v>16</v>
      </c>
      <c r="I517" t="s">
        <v>199</v>
      </c>
      <c r="J517" t="s">
        <v>1573</v>
      </c>
    </row>
    <row r="518" spans="1:10" x14ac:dyDescent="0.35">
      <c r="A518" t="s">
        <v>2250</v>
      </c>
      <c r="B518" t="s">
        <v>11</v>
      </c>
      <c r="C518" t="s">
        <v>12</v>
      </c>
      <c r="D518" t="s">
        <v>2251</v>
      </c>
      <c r="E518" t="s">
        <v>2252</v>
      </c>
      <c r="F518" t="s">
        <v>2253</v>
      </c>
      <c r="G518" t="s">
        <v>2222</v>
      </c>
      <c r="H518" t="s">
        <v>16</v>
      </c>
      <c r="I518" t="s">
        <v>380</v>
      </c>
      <c r="J518" t="s">
        <v>1833</v>
      </c>
    </row>
    <row r="519" spans="1:10" x14ac:dyDescent="0.35">
      <c r="A519" t="s">
        <v>2250</v>
      </c>
      <c r="B519" t="s">
        <v>20</v>
      </c>
      <c r="C519" t="s">
        <v>21</v>
      </c>
      <c r="D519" t="s">
        <v>2254</v>
      </c>
      <c r="E519" t="s">
        <v>2255</v>
      </c>
      <c r="F519" t="s">
        <v>2256</v>
      </c>
      <c r="G519" t="s">
        <v>2257</v>
      </c>
      <c r="H519" t="s">
        <v>16</v>
      </c>
      <c r="I519" t="s">
        <v>380</v>
      </c>
      <c r="J519" t="s">
        <v>1833</v>
      </c>
    </row>
    <row r="520" spans="1:10" x14ac:dyDescent="0.35">
      <c r="A520" t="s">
        <v>2250</v>
      </c>
      <c r="B520" t="s">
        <v>26</v>
      </c>
      <c r="C520" t="s">
        <v>27</v>
      </c>
      <c r="D520" t="s">
        <v>2258</v>
      </c>
      <c r="E520" t="s">
        <v>2259</v>
      </c>
      <c r="F520" t="s">
        <v>2260</v>
      </c>
      <c r="G520" t="s">
        <v>2261</v>
      </c>
      <c r="H520" t="s">
        <v>16</v>
      </c>
      <c r="I520" t="s">
        <v>380</v>
      </c>
      <c r="J520" t="s">
        <v>1833</v>
      </c>
    </row>
    <row r="521" spans="1:10" x14ac:dyDescent="0.35">
      <c r="A521" t="s">
        <v>2250</v>
      </c>
      <c r="B521" t="s">
        <v>32</v>
      </c>
      <c r="C521" t="s">
        <v>33</v>
      </c>
      <c r="D521" t="s">
        <v>2262</v>
      </c>
      <c r="E521" t="s">
        <v>2263</v>
      </c>
      <c r="F521" t="s">
        <v>2264</v>
      </c>
      <c r="G521" t="s">
        <v>2265</v>
      </c>
      <c r="H521" t="s">
        <v>16</v>
      </c>
      <c r="I521" t="s">
        <v>380</v>
      </c>
      <c r="J521" t="s">
        <v>1833</v>
      </c>
    </row>
    <row r="522" spans="1:10" x14ac:dyDescent="0.35">
      <c r="A522" t="s">
        <v>2266</v>
      </c>
      <c r="B522" t="s">
        <v>11</v>
      </c>
      <c r="C522" t="s">
        <v>100</v>
      </c>
      <c r="D522" t="s">
        <v>2267</v>
      </c>
      <c r="E522" t="s">
        <v>2268</v>
      </c>
      <c r="F522" t="s">
        <v>2269</v>
      </c>
      <c r="G522" t="s">
        <v>16</v>
      </c>
      <c r="H522" t="s">
        <v>16</v>
      </c>
      <c r="I522" t="s">
        <v>18</v>
      </c>
      <c r="J522" t="s">
        <v>1516</v>
      </c>
    </row>
    <row r="523" spans="1:10" x14ac:dyDescent="0.35">
      <c r="A523" t="s">
        <v>2266</v>
      </c>
      <c r="B523" t="s">
        <v>20</v>
      </c>
      <c r="C523" t="s">
        <v>106</v>
      </c>
      <c r="D523" t="s">
        <v>2270</v>
      </c>
      <c r="E523" t="s">
        <v>2271</v>
      </c>
      <c r="F523" t="s">
        <v>2272</v>
      </c>
      <c r="G523" t="s">
        <v>16</v>
      </c>
      <c r="H523" t="s">
        <v>16</v>
      </c>
      <c r="I523" t="s">
        <v>18</v>
      </c>
      <c r="J523" t="s">
        <v>1516</v>
      </c>
    </row>
    <row r="524" spans="1:10" x14ac:dyDescent="0.35">
      <c r="A524" t="s">
        <v>2266</v>
      </c>
      <c r="B524" t="s">
        <v>26</v>
      </c>
      <c r="C524" t="s">
        <v>111</v>
      </c>
      <c r="D524" t="s">
        <v>2273</v>
      </c>
      <c r="E524" t="s">
        <v>2274</v>
      </c>
      <c r="F524" t="s">
        <v>2275</v>
      </c>
      <c r="G524" t="s">
        <v>16</v>
      </c>
      <c r="H524" t="s">
        <v>16</v>
      </c>
      <c r="I524" t="s">
        <v>18</v>
      </c>
      <c r="J524" t="s">
        <v>1516</v>
      </c>
    </row>
    <row r="525" spans="1:10" x14ac:dyDescent="0.35">
      <c r="A525" t="s">
        <v>2266</v>
      </c>
      <c r="B525" t="s">
        <v>32</v>
      </c>
      <c r="C525" t="s">
        <v>116</v>
      </c>
      <c r="D525" t="s">
        <v>2276</v>
      </c>
      <c r="E525" t="s">
        <v>2277</v>
      </c>
      <c r="F525" t="s">
        <v>2278</v>
      </c>
      <c r="G525" t="s">
        <v>16</v>
      </c>
      <c r="H525" t="s">
        <v>16</v>
      </c>
      <c r="I525" t="s">
        <v>18</v>
      </c>
      <c r="J525" t="s">
        <v>1516</v>
      </c>
    </row>
    <row r="526" spans="1:10" x14ac:dyDescent="0.35">
      <c r="A526" t="s">
        <v>2279</v>
      </c>
      <c r="B526" t="s">
        <v>11</v>
      </c>
      <c r="C526" t="s">
        <v>12</v>
      </c>
      <c r="D526" t="s">
        <v>2280</v>
      </c>
      <c r="E526" t="s">
        <v>2281</v>
      </c>
      <c r="F526" t="s">
        <v>2282</v>
      </c>
      <c r="G526" t="s">
        <v>16</v>
      </c>
      <c r="H526" t="s">
        <v>2283</v>
      </c>
      <c r="I526" t="s">
        <v>609</v>
      </c>
      <c r="J526" t="s">
        <v>610</v>
      </c>
    </row>
    <row r="527" spans="1:10" x14ac:dyDescent="0.35">
      <c r="A527" t="s">
        <v>2279</v>
      </c>
      <c r="B527" t="s">
        <v>20</v>
      </c>
      <c r="C527" t="s">
        <v>21</v>
      </c>
      <c r="D527" t="s">
        <v>2284</v>
      </c>
      <c r="E527" t="s">
        <v>2285</v>
      </c>
      <c r="F527" t="s">
        <v>2286</v>
      </c>
      <c r="G527" t="s">
        <v>16</v>
      </c>
      <c r="H527" t="s">
        <v>2287</v>
      </c>
      <c r="I527" t="s">
        <v>609</v>
      </c>
      <c r="J527" t="s">
        <v>610</v>
      </c>
    </row>
    <row r="528" spans="1:10" x14ac:dyDescent="0.35">
      <c r="A528" t="s">
        <v>2279</v>
      </c>
      <c r="B528" t="s">
        <v>26</v>
      </c>
      <c r="C528" t="s">
        <v>27</v>
      </c>
      <c r="D528" t="s">
        <v>2288</v>
      </c>
      <c r="E528" t="s">
        <v>2289</v>
      </c>
      <c r="F528" t="s">
        <v>2290</v>
      </c>
      <c r="G528" t="s">
        <v>16</v>
      </c>
      <c r="H528" t="s">
        <v>2291</v>
      </c>
      <c r="I528" t="s">
        <v>609</v>
      </c>
      <c r="J528" t="s">
        <v>610</v>
      </c>
    </row>
    <row r="529" spans="1:12" x14ac:dyDescent="0.35">
      <c r="A529" t="s">
        <v>2279</v>
      </c>
      <c r="B529" t="s">
        <v>32</v>
      </c>
      <c r="C529" t="s">
        <v>33</v>
      </c>
      <c r="D529" t="s">
        <v>2292</v>
      </c>
      <c r="E529" t="s">
        <v>2293</v>
      </c>
      <c r="F529" t="s">
        <v>2294</v>
      </c>
      <c r="G529" t="s">
        <v>16</v>
      </c>
      <c r="H529" t="s">
        <v>2295</v>
      </c>
      <c r="I529" t="s">
        <v>609</v>
      </c>
      <c r="J529" t="s">
        <v>610</v>
      </c>
      <c r="L529" s="6"/>
    </row>
    <row r="530" spans="1:12" x14ac:dyDescent="0.35">
      <c r="A530" t="s">
        <v>2296</v>
      </c>
      <c r="B530" t="s">
        <v>11</v>
      </c>
      <c r="C530" t="s">
        <v>12</v>
      </c>
      <c r="D530" t="s">
        <v>2297</v>
      </c>
      <c r="E530" t="s">
        <v>2298</v>
      </c>
      <c r="F530" t="s">
        <v>2299</v>
      </c>
      <c r="G530" t="s">
        <v>16</v>
      </c>
      <c r="H530" t="s">
        <v>16</v>
      </c>
      <c r="I530" t="s">
        <v>324</v>
      </c>
      <c r="J530" t="s">
        <v>325</v>
      </c>
      <c r="L530" s="6" t="s">
        <v>1782</v>
      </c>
    </row>
    <row r="531" spans="1:12" x14ac:dyDescent="0.35">
      <c r="A531" t="s">
        <v>2296</v>
      </c>
      <c r="B531" t="s">
        <v>20</v>
      </c>
      <c r="C531" t="s">
        <v>21</v>
      </c>
      <c r="D531" t="s">
        <v>2300</v>
      </c>
      <c r="E531" t="s">
        <v>2301</v>
      </c>
      <c r="F531" t="s">
        <v>2302</v>
      </c>
      <c r="G531" t="s">
        <v>16</v>
      </c>
      <c r="H531" t="s">
        <v>16</v>
      </c>
      <c r="I531" t="s">
        <v>324</v>
      </c>
      <c r="J531" t="s">
        <v>325</v>
      </c>
      <c r="L531" s="6" t="s">
        <v>2122</v>
      </c>
    </row>
    <row r="532" spans="1:12" x14ac:dyDescent="0.35">
      <c r="A532" t="s">
        <v>2296</v>
      </c>
      <c r="B532" t="s">
        <v>26</v>
      </c>
      <c r="C532" t="s">
        <v>27</v>
      </c>
      <c r="D532" t="s">
        <v>2303</v>
      </c>
      <c r="E532" t="s">
        <v>2304</v>
      </c>
      <c r="F532" t="s">
        <v>2305</v>
      </c>
      <c r="G532" t="s">
        <v>16</v>
      </c>
      <c r="H532" t="s">
        <v>16</v>
      </c>
      <c r="I532" t="s">
        <v>324</v>
      </c>
      <c r="J532" t="s">
        <v>325</v>
      </c>
    </row>
    <row r="533" spans="1:12" x14ac:dyDescent="0.35">
      <c r="A533" t="s">
        <v>2296</v>
      </c>
      <c r="B533" t="s">
        <v>32</v>
      </c>
      <c r="C533" t="s">
        <v>33</v>
      </c>
      <c r="D533" t="s">
        <v>2306</v>
      </c>
      <c r="E533" t="s">
        <v>2307</v>
      </c>
      <c r="F533" t="s">
        <v>2308</v>
      </c>
      <c r="G533" t="s">
        <v>16</v>
      </c>
      <c r="H533" t="s">
        <v>16</v>
      </c>
      <c r="I533" t="s">
        <v>324</v>
      </c>
      <c r="J533" t="s">
        <v>325</v>
      </c>
    </row>
    <row r="534" spans="1:12" x14ac:dyDescent="0.35">
      <c r="A534" t="s">
        <v>2309</v>
      </c>
      <c r="B534" t="s">
        <v>11</v>
      </c>
      <c r="C534" t="s">
        <v>12</v>
      </c>
      <c r="D534" t="s">
        <v>2310</v>
      </c>
      <c r="E534" t="s">
        <v>2311</v>
      </c>
      <c r="F534" t="s">
        <v>2312</v>
      </c>
      <c r="G534" t="s">
        <v>16</v>
      </c>
      <c r="H534" t="s">
        <v>2313</v>
      </c>
      <c r="I534" t="s">
        <v>324</v>
      </c>
      <c r="J534" t="s">
        <v>325</v>
      </c>
    </row>
    <row r="535" spans="1:12" x14ac:dyDescent="0.35">
      <c r="A535" t="s">
        <v>2309</v>
      </c>
      <c r="B535" t="s">
        <v>20</v>
      </c>
      <c r="C535" t="s">
        <v>21</v>
      </c>
      <c r="D535" t="s">
        <v>2314</v>
      </c>
      <c r="E535" t="s">
        <v>2315</v>
      </c>
      <c r="F535" t="s">
        <v>2316</v>
      </c>
      <c r="G535" t="s">
        <v>16</v>
      </c>
      <c r="H535" t="s">
        <v>2317</v>
      </c>
      <c r="I535" t="s">
        <v>324</v>
      </c>
      <c r="J535" t="s">
        <v>325</v>
      </c>
    </row>
    <row r="536" spans="1:12" x14ac:dyDescent="0.35">
      <c r="A536" t="s">
        <v>2309</v>
      </c>
      <c r="B536" t="s">
        <v>26</v>
      </c>
      <c r="C536" t="s">
        <v>27</v>
      </c>
      <c r="D536" t="s">
        <v>2318</v>
      </c>
      <c r="E536" t="s">
        <v>2319</v>
      </c>
      <c r="F536" t="s">
        <v>2320</v>
      </c>
      <c r="G536" t="s">
        <v>16</v>
      </c>
      <c r="H536" t="s">
        <v>2321</v>
      </c>
      <c r="I536" t="s">
        <v>324</v>
      </c>
      <c r="J536" t="s">
        <v>325</v>
      </c>
    </row>
    <row r="537" spans="1:12" x14ac:dyDescent="0.35">
      <c r="A537" t="s">
        <v>2309</v>
      </c>
      <c r="B537" t="s">
        <v>32</v>
      </c>
      <c r="C537" t="s">
        <v>33</v>
      </c>
      <c r="D537" t="s">
        <v>2322</v>
      </c>
      <c r="E537" t="s">
        <v>2323</v>
      </c>
      <c r="F537" t="s">
        <v>2324</v>
      </c>
      <c r="G537" t="s">
        <v>16</v>
      </c>
      <c r="H537" t="s">
        <v>2325</v>
      </c>
      <c r="I537" t="s">
        <v>324</v>
      </c>
      <c r="J537" t="s">
        <v>325</v>
      </c>
    </row>
    <row r="538" spans="1:12" x14ac:dyDescent="0.35">
      <c r="A538" t="s">
        <v>2326</v>
      </c>
      <c r="B538" t="s">
        <v>11</v>
      </c>
      <c r="C538" t="s">
        <v>21</v>
      </c>
      <c r="D538" t="s">
        <v>2327</v>
      </c>
      <c r="E538" t="s">
        <v>2328</v>
      </c>
      <c r="F538" t="s">
        <v>2329</v>
      </c>
      <c r="G538" t="s">
        <v>16</v>
      </c>
      <c r="H538" t="s">
        <v>2330</v>
      </c>
      <c r="I538" t="s">
        <v>609</v>
      </c>
      <c r="J538" t="s">
        <v>610</v>
      </c>
    </row>
    <row r="539" spans="1:12" x14ac:dyDescent="0.35">
      <c r="A539" t="s">
        <v>2326</v>
      </c>
      <c r="B539" t="s">
        <v>20</v>
      </c>
      <c r="C539" t="s">
        <v>27</v>
      </c>
      <c r="D539" t="s">
        <v>2331</v>
      </c>
      <c r="E539" t="s">
        <v>2332</v>
      </c>
      <c r="F539" t="s">
        <v>2333</v>
      </c>
      <c r="G539" t="s">
        <v>16</v>
      </c>
      <c r="H539" t="s">
        <v>2334</v>
      </c>
      <c r="I539" t="s">
        <v>609</v>
      </c>
      <c r="J539" t="s">
        <v>610</v>
      </c>
    </row>
    <row r="540" spans="1:12" x14ac:dyDescent="0.35">
      <c r="A540" t="s">
        <v>2326</v>
      </c>
      <c r="B540" t="s">
        <v>26</v>
      </c>
      <c r="C540" t="s">
        <v>33</v>
      </c>
      <c r="D540" t="s">
        <v>526</v>
      </c>
      <c r="E540" t="s">
        <v>2335</v>
      </c>
      <c r="F540" t="s">
        <v>2336</v>
      </c>
      <c r="G540" t="s">
        <v>16</v>
      </c>
      <c r="H540" t="s">
        <v>2337</v>
      </c>
      <c r="I540" t="s">
        <v>609</v>
      </c>
      <c r="J540" t="s">
        <v>610</v>
      </c>
    </row>
    <row r="541" spans="1:12" x14ac:dyDescent="0.35">
      <c r="A541" t="s">
        <v>2326</v>
      </c>
      <c r="B541" t="s">
        <v>32</v>
      </c>
      <c r="C541" t="s">
        <v>349</v>
      </c>
      <c r="D541" t="s">
        <v>2338</v>
      </c>
      <c r="E541" t="s">
        <v>2339</v>
      </c>
      <c r="F541" t="s">
        <v>2340</v>
      </c>
      <c r="G541" t="s">
        <v>16</v>
      </c>
      <c r="H541" t="s">
        <v>2341</v>
      </c>
      <c r="I541" t="s">
        <v>609</v>
      </c>
      <c r="J541" t="s">
        <v>610</v>
      </c>
    </row>
    <row r="542" spans="1:12" x14ac:dyDescent="0.35">
      <c r="A542" t="s">
        <v>2342</v>
      </c>
      <c r="B542" t="s">
        <v>11</v>
      </c>
      <c r="C542" t="s">
        <v>12</v>
      </c>
      <c r="D542" t="s">
        <v>2343</v>
      </c>
      <c r="E542" t="s">
        <v>2344</v>
      </c>
      <c r="F542" t="s">
        <v>2345</v>
      </c>
      <c r="G542" t="s">
        <v>16</v>
      </c>
      <c r="H542" t="s">
        <v>2346</v>
      </c>
      <c r="I542" t="s">
        <v>258</v>
      </c>
      <c r="J542" t="s">
        <v>259</v>
      </c>
    </row>
    <row r="543" spans="1:12" x14ac:dyDescent="0.35">
      <c r="A543" t="s">
        <v>2342</v>
      </c>
      <c r="B543" t="s">
        <v>20</v>
      </c>
      <c r="C543" t="s">
        <v>21</v>
      </c>
      <c r="D543" t="s">
        <v>2347</v>
      </c>
      <c r="E543" t="s">
        <v>2348</v>
      </c>
      <c r="F543" t="s">
        <v>2349</v>
      </c>
      <c r="G543" t="s">
        <v>16</v>
      </c>
      <c r="H543" t="s">
        <v>2350</v>
      </c>
      <c r="I543" t="s">
        <v>258</v>
      </c>
      <c r="J543" t="s">
        <v>259</v>
      </c>
    </row>
    <row r="544" spans="1:12" x14ac:dyDescent="0.35">
      <c r="A544" t="s">
        <v>2342</v>
      </c>
      <c r="B544" t="s">
        <v>26</v>
      </c>
      <c r="C544" t="s">
        <v>27</v>
      </c>
      <c r="D544" t="s">
        <v>2351</v>
      </c>
      <c r="E544" t="s">
        <v>2352</v>
      </c>
      <c r="F544" t="s">
        <v>2353</v>
      </c>
      <c r="G544" t="s">
        <v>16</v>
      </c>
      <c r="H544" t="s">
        <v>2354</v>
      </c>
      <c r="I544" t="s">
        <v>258</v>
      </c>
      <c r="J544" t="s">
        <v>259</v>
      </c>
    </row>
    <row r="545" spans="1:10" x14ac:dyDescent="0.35">
      <c r="A545" t="s">
        <v>2342</v>
      </c>
      <c r="B545" t="s">
        <v>32</v>
      </c>
      <c r="C545" t="s">
        <v>33</v>
      </c>
      <c r="D545" t="s">
        <v>2355</v>
      </c>
      <c r="E545" t="s">
        <v>2356</v>
      </c>
      <c r="F545" t="s">
        <v>2357</v>
      </c>
      <c r="G545" t="s">
        <v>16</v>
      </c>
      <c r="H545" t="s">
        <v>2358</v>
      </c>
      <c r="I545" t="s">
        <v>258</v>
      </c>
      <c r="J545" t="s">
        <v>259</v>
      </c>
    </row>
    <row r="546" spans="1:10" x14ac:dyDescent="0.35">
      <c r="A546" t="s">
        <v>2359</v>
      </c>
      <c r="B546" t="s">
        <v>11</v>
      </c>
      <c r="C546" t="s">
        <v>12</v>
      </c>
      <c r="D546" t="s">
        <v>2360</v>
      </c>
      <c r="E546" t="s">
        <v>2361</v>
      </c>
      <c r="F546" t="s">
        <v>2362</v>
      </c>
      <c r="G546" t="s">
        <v>16</v>
      </c>
      <c r="H546" t="s">
        <v>2363</v>
      </c>
      <c r="I546" t="s">
        <v>324</v>
      </c>
      <c r="J546" t="s">
        <v>2364</v>
      </c>
    </row>
    <row r="547" spans="1:10" x14ac:dyDescent="0.35">
      <c r="A547" t="s">
        <v>2359</v>
      </c>
      <c r="B547" t="s">
        <v>20</v>
      </c>
      <c r="C547" t="s">
        <v>21</v>
      </c>
      <c r="D547" t="s">
        <v>2365</v>
      </c>
      <c r="E547" t="s">
        <v>2366</v>
      </c>
      <c r="F547" t="s">
        <v>2367</v>
      </c>
      <c r="G547" t="s">
        <v>16</v>
      </c>
      <c r="H547" t="s">
        <v>2368</v>
      </c>
      <c r="I547" t="s">
        <v>324</v>
      </c>
      <c r="J547" t="s">
        <v>2364</v>
      </c>
    </row>
    <row r="548" spans="1:10" x14ac:dyDescent="0.35">
      <c r="A548" t="s">
        <v>2359</v>
      </c>
      <c r="B548" t="s">
        <v>26</v>
      </c>
      <c r="C548" t="s">
        <v>27</v>
      </c>
      <c r="D548" t="s">
        <v>2369</v>
      </c>
      <c r="E548" t="s">
        <v>2370</v>
      </c>
      <c r="F548" t="s">
        <v>2371</v>
      </c>
      <c r="G548" t="s">
        <v>16</v>
      </c>
      <c r="H548" t="s">
        <v>2372</v>
      </c>
      <c r="I548" t="s">
        <v>324</v>
      </c>
      <c r="J548" t="s">
        <v>2364</v>
      </c>
    </row>
    <row r="549" spans="1:10" x14ac:dyDescent="0.35">
      <c r="A549" t="s">
        <v>2359</v>
      </c>
      <c r="B549" t="s">
        <v>32</v>
      </c>
      <c r="C549" t="s">
        <v>33</v>
      </c>
      <c r="D549" t="s">
        <v>2373</v>
      </c>
      <c r="E549" t="s">
        <v>2374</v>
      </c>
      <c r="F549" t="s">
        <v>2375</v>
      </c>
      <c r="G549" t="s">
        <v>16</v>
      </c>
      <c r="H549" t="s">
        <v>2376</v>
      </c>
      <c r="I549" t="s">
        <v>324</v>
      </c>
      <c r="J549" t="s">
        <v>2364</v>
      </c>
    </row>
    <row r="550" spans="1:10" x14ac:dyDescent="0.35">
      <c r="A550" t="s">
        <v>2377</v>
      </c>
      <c r="B550" t="s">
        <v>11</v>
      </c>
      <c r="C550" t="s">
        <v>12</v>
      </c>
      <c r="D550" t="s">
        <v>2378</v>
      </c>
      <c r="E550" t="s">
        <v>16</v>
      </c>
      <c r="F550" t="s">
        <v>2379</v>
      </c>
      <c r="G550" t="s">
        <v>16</v>
      </c>
      <c r="H550" t="s">
        <v>2380</v>
      </c>
      <c r="I550" t="s">
        <v>294</v>
      </c>
      <c r="J550" t="s">
        <v>2381</v>
      </c>
    </row>
    <row r="551" spans="1:10" x14ac:dyDescent="0.35">
      <c r="A551" t="s">
        <v>2377</v>
      </c>
      <c r="B551" t="s">
        <v>20</v>
      </c>
      <c r="C551" t="s">
        <v>21</v>
      </c>
      <c r="D551" t="s">
        <v>2382</v>
      </c>
      <c r="E551" t="s">
        <v>16</v>
      </c>
      <c r="F551" t="s">
        <v>2383</v>
      </c>
      <c r="G551" t="s">
        <v>16</v>
      </c>
      <c r="H551" t="s">
        <v>2384</v>
      </c>
      <c r="I551" t="s">
        <v>294</v>
      </c>
      <c r="J551" t="s">
        <v>2381</v>
      </c>
    </row>
    <row r="552" spans="1:10" x14ac:dyDescent="0.35">
      <c r="A552" t="s">
        <v>2377</v>
      </c>
      <c r="B552" t="s">
        <v>26</v>
      </c>
      <c r="C552" t="s">
        <v>27</v>
      </c>
      <c r="D552" t="s">
        <v>198</v>
      </c>
      <c r="E552" t="s">
        <v>16</v>
      </c>
      <c r="F552" t="s">
        <v>2385</v>
      </c>
      <c r="G552" t="s">
        <v>16</v>
      </c>
      <c r="H552" t="s">
        <v>1375</v>
      </c>
      <c r="I552" t="s">
        <v>294</v>
      </c>
      <c r="J552" t="s">
        <v>2381</v>
      </c>
    </row>
    <row r="553" spans="1:10" x14ac:dyDescent="0.35">
      <c r="A553" t="s">
        <v>2377</v>
      </c>
      <c r="B553" t="s">
        <v>32</v>
      </c>
      <c r="C553" t="s">
        <v>33</v>
      </c>
      <c r="D553" t="s">
        <v>1481</v>
      </c>
      <c r="E553" t="s">
        <v>16</v>
      </c>
      <c r="F553" t="s">
        <v>2386</v>
      </c>
      <c r="G553" t="s">
        <v>16</v>
      </c>
      <c r="H553" t="s">
        <v>2387</v>
      </c>
      <c r="I553" t="s">
        <v>294</v>
      </c>
      <c r="J553" t="s">
        <v>2381</v>
      </c>
    </row>
    <row r="554" spans="1:10" x14ac:dyDescent="0.35">
      <c r="A554" t="s">
        <v>2388</v>
      </c>
      <c r="B554" t="s">
        <v>11</v>
      </c>
      <c r="C554" t="s">
        <v>12</v>
      </c>
      <c r="D554" t="s">
        <v>2389</v>
      </c>
      <c r="E554" t="s">
        <v>2390</v>
      </c>
      <c r="F554" t="s">
        <v>2391</v>
      </c>
      <c r="G554" t="s">
        <v>2392</v>
      </c>
      <c r="H554" t="s">
        <v>16</v>
      </c>
      <c r="I554" t="s">
        <v>18</v>
      </c>
      <c r="J554" t="s">
        <v>1516</v>
      </c>
    </row>
    <row r="555" spans="1:10" x14ac:dyDescent="0.35">
      <c r="A555" t="s">
        <v>2388</v>
      </c>
      <c r="B555" t="s">
        <v>20</v>
      </c>
      <c r="C555" t="s">
        <v>21</v>
      </c>
      <c r="D555" t="s">
        <v>2393</v>
      </c>
      <c r="E555" t="s">
        <v>2394</v>
      </c>
      <c r="F555" t="s">
        <v>2395</v>
      </c>
      <c r="G555" t="s">
        <v>2253</v>
      </c>
      <c r="H555" t="s">
        <v>16</v>
      </c>
      <c r="I555" t="s">
        <v>18</v>
      </c>
      <c r="J555" t="s">
        <v>1516</v>
      </c>
    </row>
    <row r="556" spans="1:10" x14ac:dyDescent="0.35">
      <c r="A556" t="s">
        <v>2388</v>
      </c>
      <c r="B556" t="s">
        <v>26</v>
      </c>
      <c r="C556" t="s">
        <v>27</v>
      </c>
      <c r="D556" t="s">
        <v>2396</v>
      </c>
      <c r="E556" t="s">
        <v>2397</v>
      </c>
      <c r="F556" t="s">
        <v>2398</v>
      </c>
      <c r="G556" t="s">
        <v>2399</v>
      </c>
      <c r="H556" t="s">
        <v>16</v>
      </c>
      <c r="I556" t="s">
        <v>18</v>
      </c>
      <c r="J556" t="s">
        <v>1516</v>
      </c>
    </row>
    <row r="557" spans="1:10" x14ac:dyDescent="0.35">
      <c r="A557" t="s">
        <v>2388</v>
      </c>
      <c r="B557" t="s">
        <v>32</v>
      </c>
      <c r="C557" t="s">
        <v>33</v>
      </c>
      <c r="D557" t="s">
        <v>2400</v>
      </c>
      <c r="E557" t="s">
        <v>2401</v>
      </c>
      <c r="F557" t="s">
        <v>2402</v>
      </c>
      <c r="G557" t="s">
        <v>2403</v>
      </c>
      <c r="H557" t="s">
        <v>16</v>
      </c>
      <c r="I557" t="s">
        <v>18</v>
      </c>
      <c r="J557" t="s">
        <v>1516</v>
      </c>
    </row>
    <row r="558" spans="1:10" x14ac:dyDescent="0.35">
      <c r="A558" t="s">
        <v>2404</v>
      </c>
      <c r="B558" t="s">
        <v>11</v>
      </c>
      <c r="C558" t="s">
        <v>12</v>
      </c>
      <c r="D558" t="s">
        <v>2405</v>
      </c>
      <c r="E558" t="s">
        <v>2406</v>
      </c>
      <c r="F558" t="s">
        <v>2407</v>
      </c>
      <c r="G558" t="s">
        <v>16</v>
      </c>
      <c r="H558" t="s">
        <v>2408</v>
      </c>
      <c r="I558" t="s">
        <v>258</v>
      </c>
      <c r="J558" t="s">
        <v>277</v>
      </c>
    </row>
    <row r="559" spans="1:10" x14ac:dyDescent="0.35">
      <c r="A559" t="s">
        <v>2404</v>
      </c>
      <c r="B559" t="s">
        <v>20</v>
      </c>
      <c r="C559" t="s">
        <v>21</v>
      </c>
      <c r="D559" t="s">
        <v>2409</v>
      </c>
      <c r="E559" t="s">
        <v>2410</v>
      </c>
      <c r="F559" t="s">
        <v>2411</v>
      </c>
      <c r="G559" t="s">
        <v>16</v>
      </c>
      <c r="H559" t="s">
        <v>2412</v>
      </c>
      <c r="I559" t="s">
        <v>258</v>
      </c>
      <c r="J559" t="s">
        <v>277</v>
      </c>
    </row>
    <row r="560" spans="1:10" x14ac:dyDescent="0.35">
      <c r="A560" t="s">
        <v>2404</v>
      </c>
      <c r="B560" t="s">
        <v>26</v>
      </c>
      <c r="C560" t="s">
        <v>27</v>
      </c>
      <c r="D560" t="s">
        <v>2413</v>
      </c>
      <c r="E560" t="s">
        <v>2414</v>
      </c>
      <c r="F560" t="s">
        <v>2415</v>
      </c>
      <c r="G560" t="s">
        <v>16</v>
      </c>
      <c r="H560" t="s">
        <v>2416</v>
      </c>
      <c r="I560" t="s">
        <v>258</v>
      </c>
      <c r="J560" t="s">
        <v>277</v>
      </c>
    </row>
    <row r="561" spans="1:10" x14ac:dyDescent="0.35">
      <c r="A561" t="s">
        <v>2404</v>
      </c>
      <c r="B561" t="s">
        <v>32</v>
      </c>
      <c r="C561" t="s">
        <v>33</v>
      </c>
      <c r="D561" t="s">
        <v>2417</v>
      </c>
      <c r="E561" t="s">
        <v>2418</v>
      </c>
      <c r="F561" t="s">
        <v>2419</v>
      </c>
      <c r="G561" t="s">
        <v>16</v>
      </c>
      <c r="H561" t="s">
        <v>2420</v>
      </c>
      <c r="I561" t="s">
        <v>258</v>
      </c>
      <c r="J561" t="s">
        <v>277</v>
      </c>
    </row>
    <row r="562" spans="1:10" x14ac:dyDescent="0.35">
      <c r="A562" t="s">
        <v>2421</v>
      </c>
      <c r="B562" t="s">
        <v>11</v>
      </c>
      <c r="C562" t="s">
        <v>12</v>
      </c>
      <c r="D562" t="s">
        <v>2422</v>
      </c>
      <c r="E562" t="s">
        <v>2423</v>
      </c>
      <c r="F562" t="s">
        <v>2424</v>
      </c>
      <c r="G562" t="s">
        <v>2425</v>
      </c>
      <c r="H562" t="s">
        <v>16</v>
      </c>
      <c r="I562" t="s">
        <v>85</v>
      </c>
      <c r="J562" t="s">
        <v>127</v>
      </c>
    </row>
    <row r="563" spans="1:10" x14ac:dyDescent="0.35">
      <c r="A563" t="s">
        <v>2421</v>
      </c>
      <c r="B563" t="s">
        <v>20</v>
      </c>
      <c r="C563" t="s">
        <v>21</v>
      </c>
      <c r="D563" t="s">
        <v>2426</v>
      </c>
      <c r="E563" t="s">
        <v>2427</v>
      </c>
      <c r="F563" t="s">
        <v>2428</v>
      </c>
      <c r="G563" t="s">
        <v>2429</v>
      </c>
      <c r="H563" t="s">
        <v>16</v>
      </c>
      <c r="I563" t="s">
        <v>85</v>
      </c>
      <c r="J563" t="s">
        <v>127</v>
      </c>
    </row>
    <row r="564" spans="1:10" x14ac:dyDescent="0.35">
      <c r="A564" t="s">
        <v>2421</v>
      </c>
      <c r="B564" t="s">
        <v>26</v>
      </c>
      <c r="C564" t="s">
        <v>27</v>
      </c>
      <c r="D564" t="s">
        <v>2430</v>
      </c>
      <c r="E564" t="s">
        <v>2431</v>
      </c>
      <c r="F564" t="s">
        <v>2432</v>
      </c>
      <c r="G564" t="s">
        <v>2433</v>
      </c>
      <c r="H564" t="s">
        <v>16</v>
      </c>
      <c r="I564" t="s">
        <v>85</v>
      </c>
      <c r="J564" t="s">
        <v>127</v>
      </c>
    </row>
    <row r="565" spans="1:10" x14ac:dyDescent="0.35">
      <c r="A565" t="s">
        <v>2421</v>
      </c>
      <c r="B565" t="s">
        <v>32</v>
      </c>
      <c r="C565" t="s">
        <v>33</v>
      </c>
      <c r="D565" t="s">
        <v>2434</v>
      </c>
      <c r="E565" t="s">
        <v>2435</v>
      </c>
      <c r="F565" t="s">
        <v>2436</v>
      </c>
      <c r="G565" t="s">
        <v>2437</v>
      </c>
      <c r="H565" t="s">
        <v>16</v>
      </c>
      <c r="I565" t="s">
        <v>85</v>
      </c>
      <c r="J565" t="s">
        <v>127</v>
      </c>
    </row>
    <row r="566" spans="1:10" x14ac:dyDescent="0.35">
      <c r="A566" t="s">
        <v>2438</v>
      </c>
      <c r="B566" t="s">
        <v>11</v>
      </c>
      <c r="C566" t="s">
        <v>21</v>
      </c>
      <c r="D566" t="s">
        <v>2439</v>
      </c>
      <c r="E566" t="s">
        <v>2440</v>
      </c>
      <c r="F566" t="s">
        <v>617</v>
      </c>
      <c r="G566" t="s">
        <v>16</v>
      </c>
      <c r="H566" t="s">
        <v>2441</v>
      </c>
      <c r="I566" t="s">
        <v>258</v>
      </c>
      <c r="J566" t="s">
        <v>259</v>
      </c>
    </row>
    <row r="567" spans="1:10" x14ac:dyDescent="0.35">
      <c r="A567" t="s">
        <v>2438</v>
      </c>
      <c r="B567" t="s">
        <v>20</v>
      </c>
      <c r="C567" t="s">
        <v>27</v>
      </c>
      <c r="D567" t="s">
        <v>2442</v>
      </c>
      <c r="E567" t="s">
        <v>2443</v>
      </c>
      <c r="F567" t="s">
        <v>2444</v>
      </c>
      <c r="G567" t="s">
        <v>16</v>
      </c>
      <c r="H567" t="s">
        <v>2445</v>
      </c>
      <c r="I567" t="s">
        <v>258</v>
      </c>
      <c r="J567" t="s">
        <v>259</v>
      </c>
    </row>
    <row r="568" spans="1:10" x14ac:dyDescent="0.35">
      <c r="A568" t="s">
        <v>2438</v>
      </c>
      <c r="B568" t="s">
        <v>26</v>
      </c>
      <c r="C568" t="s">
        <v>33</v>
      </c>
      <c r="D568" t="s">
        <v>2446</v>
      </c>
      <c r="E568" t="s">
        <v>2447</v>
      </c>
      <c r="F568" t="s">
        <v>2448</v>
      </c>
      <c r="G568" t="s">
        <v>16</v>
      </c>
      <c r="H568" t="s">
        <v>2449</v>
      </c>
      <c r="I568" t="s">
        <v>258</v>
      </c>
      <c r="J568" t="s">
        <v>259</v>
      </c>
    </row>
    <row r="569" spans="1:10" x14ac:dyDescent="0.35">
      <c r="A569" t="s">
        <v>2438</v>
      </c>
      <c r="B569" t="s">
        <v>32</v>
      </c>
      <c r="C569" t="s">
        <v>349</v>
      </c>
      <c r="D569" t="s">
        <v>2450</v>
      </c>
      <c r="E569" t="s">
        <v>2451</v>
      </c>
      <c r="F569" t="s">
        <v>2452</v>
      </c>
      <c r="G569" t="s">
        <v>16</v>
      </c>
      <c r="H569" t="s">
        <v>2453</v>
      </c>
      <c r="I569" t="s">
        <v>258</v>
      </c>
      <c r="J569" t="s">
        <v>259</v>
      </c>
    </row>
    <row r="570" spans="1:10" x14ac:dyDescent="0.35">
      <c r="A570" t="s">
        <v>2454</v>
      </c>
      <c r="B570" t="s">
        <v>11</v>
      </c>
      <c r="C570" t="s">
        <v>12</v>
      </c>
      <c r="D570" t="s">
        <v>2455</v>
      </c>
      <c r="E570" t="s">
        <v>2456</v>
      </c>
      <c r="F570" t="s">
        <v>2457</v>
      </c>
      <c r="G570" t="s">
        <v>16</v>
      </c>
      <c r="H570" t="s">
        <v>2458</v>
      </c>
      <c r="I570" t="s">
        <v>18</v>
      </c>
      <c r="J570" t="s">
        <v>1300</v>
      </c>
    </row>
    <row r="571" spans="1:10" x14ac:dyDescent="0.35">
      <c r="A571" t="s">
        <v>2454</v>
      </c>
      <c r="B571" t="s">
        <v>20</v>
      </c>
      <c r="C571" t="s">
        <v>21</v>
      </c>
      <c r="D571" t="s">
        <v>2459</v>
      </c>
      <c r="E571" t="s">
        <v>2460</v>
      </c>
      <c r="F571" t="s">
        <v>2461</v>
      </c>
      <c r="G571" t="s">
        <v>16</v>
      </c>
      <c r="H571" t="s">
        <v>2462</v>
      </c>
      <c r="I571" t="s">
        <v>18</v>
      </c>
      <c r="J571" t="s">
        <v>1300</v>
      </c>
    </row>
    <row r="572" spans="1:10" x14ac:dyDescent="0.35">
      <c r="A572" t="s">
        <v>2454</v>
      </c>
      <c r="B572" t="s">
        <v>26</v>
      </c>
      <c r="C572" t="s">
        <v>27</v>
      </c>
      <c r="D572" t="s">
        <v>2463</v>
      </c>
      <c r="E572" t="s">
        <v>2464</v>
      </c>
      <c r="F572" t="s">
        <v>2465</v>
      </c>
      <c r="G572" t="s">
        <v>16</v>
      </c>
      <c r="H572" t="s">
        <v>2466</v>
      </c>
      <c r="I572" t="s">
        <v>18</v>
      </c>
      <c r="J572" t="s">
        <v>1300</v>
      </c>
    </row>
    <row r="573" spans="1:10" x14ac:dyDescent="0.35">
      <c r="A573" t="s">
        <v>2454</v>
      </c>
      <c r="B573" t="s">
        <v>32</v>
      </c>
      <c r="C573" t="s">
        <v>33</v>
      </c>
      <c r="D573" t="s">
        <v>2467</v>
      </c>
      <c r="E573" t="s">
        <v>2468</v>
      </c>
      <c r="F573" t="s">
        <v>2469</v>
      </c>
      <c r="G573" t="s">
        <v>16</v>
      </c>
      <c r="H573" t="s">
        <v>2470</v>
      </c>
      <c r="I573" t="s">
        <v>18</v>
      </c>
      <c r="J573" t="s">
        <v>1300</v>
      </c>
    </row>
    <row r="574" spans="1:10" x14ac:dyDescent="0.35">
      <c r="A574" t="s">
        <v>2471</v>
      </c>
      <c r="B574" t="s">
        <v>11</v>
      </c>
      <c r="C574" t="s">
        <v>21</v>
      </c>
      <c r="D574" t="s">
        <v>2472</v>
      </c>
      <c r="E574" t="s">
        <v>2473</v>
      </c>
      <c r="F574" t="s">
        <v>2474</v>
      </c>
      <c r="G574" t="s">
        <v>16</v>
      </c>
      <c r="H574" t="s">
        <v>2475</v>
      </c>
      <c r="I574" t="s">
        <v>43</v>
      </c>
      <c r="J574" t="s">
        <v>559</v>
      </c>
    </row>
    <row r="575" spans="1:10" x14ac:dyDescent="0.35">
      <c r="A575" t="s">
        <v>2471</v>
      </c>
      <c r="B575" t="s">
        <v>20</v>
      </c>
      <c r="C575" t="s">
        <v>27</v>
      </c>
      <c r="D575" t="s">
        <v>2476</v>
      </c>
      <c r="E575" t="s">
        <v>2477</v>
      </c>
      <c r="F575" t="s">
        <v>2478</v>
      </c>
      <c r="G575" t="s">
        <v>16</v>
      </c>
      <c r="H575" t="s">
        <v>2479</v>
      </c>
      <c r="I575" t="s">
        <v>43</v>
      </c>
      <c r="J575" t="s">
        <v>559</v>
      </c>
    </row>
    <row r="576" spans="1:10" x14ac:dyDescent="0.35">
      <c r="A576" t="s">
        <v>2471</v>
      </c>
      <c r="B576" t="s">
        <v>26</v>
      </c>
      <c r="C576" t="s">
        <v>33</v>
      </c>
      <c r="D576" t="s">
        <v>2480</v>
      </c>
      <c r="E576" t="s">
        <v>2481</v>
      </c>
      <c r="F576" t="s">
        <v>2482</v>
      </c>
      <c r="G576" t="s">
        <v>16</v>
      </c>
      <c r="H576" t="s">
        <v>2483</v>
      </c>
      <c r="I576" t="s">
        <v>43</v>
      </c>
      <c r="J576" t="s">
        <v>559</v>
      </c>
    </row>
    <row r="577" spans="1:10" x14ac:dyDescent="0.35">
      <c r="A577" t="s">
        <v>2471</v>
      </c>
      <c r="B577" t="s">
        <v>32</v>
      </c>
      <c r="C577" t="s">
        <v>349</v>
      </c>
      <c r="D577" t="s">
        <v>2484</v>
      </c>
      <c r="E577" t="s">
        <v>2485</v>
      </c>
      <c r="F577" t="s">
        <v>2486</v>
      </c>
      <c r="G577" t="s">
        <v>16</v>
      </c>
      <c r="H577" t="s">
        <v>2487</v>
      </c>
      <c r="I577" t="s">
        <v>43</v>
      </c>
      <c r="J577" t="s">
        <v>559</v>
      </c>
    </row>
    <row r="578" spans="1:10" x14ac:dyDescent="0.35">
      <c r="A578" t="s">
        <v>2488</v>
      </c>
      <c r="B578" t="s">
        <v>11</v>
      </c>
      <c r="C578" t="s">
        <v>12</v>
      </c>
      <c r="D578" t="s">
        <v>2489</v>
      </c>
      <c r="E578" t="s">
        <v>2490</v>
      </c>
      <c r="F578" t="s">
        <v>2491</v>
      </c>
      <c r="G578" t="s">
        <v>16</v>
      </c>
      <c r="H578" t="s">
        <v>2492</v>
      </c>
      <c r="I578" t="s">
        <v>324</v>
      </c>
      <c r="J578" t="s">
        <v>542</v>
      </c>
    </row>
    <row r="579" spans="1:10" x14ac:dyDescent="0.35">
      <c r="A579" t="s">
        <v>2488</v>
      </c>
      <c r="B579" t="s">
        <v>20</v>
      </c>
      <c r="C579" t="s">
        <v>21</v>
      </c>
      <c r="D579" t="s">
        <v>2493</v>
      </c>
      <c r="E579" t="s">
        <v>2494</v>
      </c>
      <c r="F579" t="s">
        <v>2495</v>
      </c>
      <c r="G579" t="s">
        <v>16</v>
      </c>
      <c r="H579" t="s">
        <v>2496</v>
      </c>
      <c r="I579" t="s">
        <v>324</v>
      </c>
      <c r="J579" t="s">
        <v>542</v>
      </c>
    </row>
    <row r="580" spans="1:10" x14ac:dyDescent="0.35">
      <c r="A580" t="s">
        <v>2488</v>
      </c>
      <c r="B580" t="s">
        <v>26</v>
      </c>
      <c r="C580" t="s">
        <v>27</v>
      </c>
      <c r="D580" t="s">
        <v>2497</v>
      </c>
      <c r="E580" t="s">
        <v>2498</v>
      </c>
      <c r="F580" t="s">
        <v>2499</v>
      </c>
      <c r="G580" t="s">
        <v>16</v>
      </c>
      <c r="H580" t="s">
        <v>2500</v>
      </c>
      <c r="I580" t="s">
        <v>324</v>
      </c>
      <c r="J580" t="s">
        <v>542</v>
      </c>
    </row>
    <row r="581" spans="1:10" x14ac:dyDescent="0.35">
      <c r="A581" t="s">
        <v>2488</v>
      </c>
      <c r="B581" t="s">
        <v>32</v>
      </c>
      <c r="C581" t="s">
        <v>33</v>
      </c>
      <c r="D581" t="s">
        <v>2501</v>
      </c>
      <c r="E581" t="s">
        <v>2502</v>
      </c>
      <c r="F581" t="s">
        <v>2503</v>
      </c>
      <c r="G581" t="s">
        <v>16</v>
      </c>
      <c r="H581" t="s">
        <v>2504</v>
      </c>
      <c r="I581" t="s">
        <v>324</v>
      </c>
      <c r="J581" t="s">
        <v>542</v>
      </c>
    </row>
    <row r="582" spans="1:10" x14ac:dyDescent="0.35">
      <c r="A582" t="s">
        <v>2505</v>
      </c>
      <c r="B582" t="s">
        <v>11</v>
      </c>
      <c r="C582" t="s">
        <v>21</v>
      </c>
      <c r="D582" t="s">
        <v>2506</v>
      </c>
      <c r="E582" t="s">
        <v>2507</v>
      </c>
      <c r="F582" t="s">
        <v>2508</v>
      </c>
      <c r="G582" t="s">
        <v>16</v>
      </c>
      <c r="H582" t="s">
        <v>16</v>
      </c>
      <c r="I582" t="s">
        <v>43</v>
      </c>
      <c r="J582" t="s">
        <v>2509</v>
      </c>
    </row>
    <row r="583" spans="1:10" x14ac:dyDescent="0.35">
      <c r="A583" t="s">
        <v>2505</v>
      </c>
      <c r="B583" t="s">
        <v>20</v>
      </c>
      <c r="C583" t="s">
        <v>27</v>
      </c>
      <c r="D583" t="s">
        <v>2510</v>
      </c>
      <c r="E583" t="s">
        <v>2511</v>
      </c>
      <c r="F583" t="s">
        <v>2512</v>
      </c>
      <c r="G583" t="s">
        <v>16</v>
      </c>
      <c r="H583" t="s">
        <v>16</v>
      </c>
      <c r="I583" t="s">
        <v>43</v>
      </c>
      <c r="J583" t="s">
        <v>2509</v>
      </c>
    </row>
    <row r="584" spans="1:10" x14ac:dyDescent="0.35">
      <c r="A584" t="s">
        <v>2505</v>
      </c>
      <c r="B584" t="s">
        <v>26</v>
      </c>
      <c r="C584" t="s">
        <v>33</v>
      </c>
      <c r="D584" t="s">
        <v>2513</v>
      </c>
      <c r="E584" t="s">
        <v>2514</v>
      </c>
      <c r="F584" t="s">
        <v>2515</v>
      </c>
      <c r="G584" t="s">
        <v>16</v>
      </c>
      <c r="H584" t="s">
        <v>16</v>
      </c>
      <c r="I584" t="s">
        <v>43</v>
      </c>
      <c r="J584" t="s">
        <v>2509</v>
      </c>
    </row>
    <row r="585" spans="1:10" x14ac:dyDescent="0.35">
      <c r="A585" t="s">
        <v>2505</v>
      </c>
      <c r="B585" t="s">
        <v>32</v>
      </c>
      <c r="C585" t="s">
        <v>349</v>
      </c>
      <c r="D585" t="s">
        <v>2516</v>
      </c>
      <c r="E585" t="s">
        <v>2517</v>
      </c>
      <c r="F585" t="s">
        <v>2518</v>
      </c>
      <c r="G585" t="s">
        <v>16</v>
      </c>
      <c r="H585" t="s">
        <v>16</v>
      </c>
      <c r="I585" t="s">
        <v>43</v>
      </c>
      <c r="J585" t="s">
        <v>2509</v>
      </c>
    </row>
    <row r="586" spans="1:10" x14ac:dyDescent="0.35">
      <c r="A586" t="s">
        <v>2519</v>
      </c>
      <c r="B586" t="s">
        <v>11</v>
      </c>
      <c r="C586" t="s">
        <v>21</v>
      </c>
      <c r="D586" t="s">
        <v>2520</v>
      </c>
      <c r="E586" t="s">
        <v>2521</v>
      </c>
      <c r="F586" t="s">
        <v>2522</v>
      </c>
      <c r="G586" t="s">
        <v>16</v>
      </c>
      <c r="H586" t="s">
        <v>16</v>
      </c>
      <c r="I586" t="s">
        <v>18</v>
      </c>
      <c r="J586" t="s">
        <v>431</v>
      </c>
    </row>
    <row r="587" spans="1:10" x14ac:dyDescent="0.35">
      <c r="A587" t="s">
        <v>2519</v>
      </c>
      <c r="B587" t="s">
        <v>20</v>
      </c>
      <c r="C587" t="s">
        <v>27</v>
      </c>
      <c r="D587" t="s">
        <v>2523</v>
      </c>
      <c r="E587" t="s">
        <v>2524</v>
      </c>
      <c r="F587" t="s">
        <v>2525</v>
      </c>
      <c r="G587" t="s">
        <v>16</v>
      </c>
      <c r="H587" t="s">
        <v>16</v>
      </c>
      <c r="I587" t="s">
        <v>18</v>
      </c>
      <c r="J587" t="s">
        <v>431</v>
      </c>
    </row>
    <row r="588" spans="1:10" x14ac:dyDescent="0.35">
      <c r="A588" t="s">
        <v>2519</v>
      </c>
      <c r="B588" t="s">
        <v>26</v>
      </c>
      <c r="C588" t="s">
        <v>33</v>
      </c>
      <c r="D588" t="s">
        <v>2526</v>
      </c>
      <c r="E588" t="s">
        <v>2527</v>
      </c>
      <c r="F588" t="s">
        <v>2528</v>
      </c>
      <c r="G588" t="s">
        <v>16</v>
      </c>
      <c r="H588" t="s">
        <v>16</v>
      </c>
      <c r="I588" t="s">
        <v>18</v>
      </c>
      <c r="J588" t="s">
        <v>431</v>
      </c>
    </row>
    <row r="589" spans="1:10" x14ac:dyDescent="0.35">
      <c r="A589" t="s">
        <v>2519</v>
      </c>
      <c r="B589" t="s">
        <v>32</v>
      </c>
      <c r="C589" t="s">
        <v>349</v>
      </c>
      <c r="D589" t="s">
        <v>2529</v>
      </c>
      <c r="E589" t="s">
        <v>2530</v>
      </c>
      <c r="F589" t="s">
        <v>2531</v>
      </c>
      <c r="G589" t="s">
        <v>16</v>
      </c>
      <c r="H589" t="s">
        <v>16</v>
      </c>
      <c r="I589" t="s">
        <v>18</v>
      </c>
      <c r="J589" t="s">
        <v>431</v>
      </c>
    </row>
    <row r="590" spans="1:10" x14ac:dyDescent="0.35">
      <c r="A590" t="s">
        <v>2532</v>
      </c>
      <c r="B590" t="s">
        <v>11</v>
      </c>
      <c r="C590" t="s">
        <v>21</v>
      </c>
      <c r="D590" t="s">
        <v>2533</v>
      </c>
      <c r="E590" t="s">
        <v>2534</v>
      </c>
      <c r="F590" t="s">
        <v>2535</v>
      </c>
      <c r="G590" t="s">
        <v>2536</v>
      </c>
      <c r="H590" t="s">
        <v>16</v>
      </c>
      <c r="I590" t="s">
        <v>63</v>
      </c>
      <c r="J590" t="s">
        <v>359</v>
      </c>
    </row>
    <row r="591" spans="1:10" x14ac:dyDescent="0.35">
      <c r="A591" t="s">
        <v>2532</v>
      </c>
      <c r="B591" t="s">
        <v>20</v>
      </c>
      <c r="C591" t="s">
        <v>27</v>
      </c>
      <c r="D591" t="s">
        <v>2537</v>
      </c>
      <c r="E591" t="s">
        <v>2441</v>
      </c>
      <c r="F591" t="s">
        <v>2538</v>
      </c>
      <c r="G591" t="s">
        <v>1381</v>
      </c>
      <c r="H591" t="s">
        <v>16</v>
      </c>
      <c r="I591" t="s">
        <v>63</v>
      </c>
      <c r="J591" t="s">
        <v>359</v>
      </c>
    </row>
    <row r="592" spans="1:10" x14ac:dyDescent="0.35">
      <c r="A592" t="s">
        <v>2532</v>
      </c>
      <c r="B592" t="s">
        <v>26</v>
      </c>
      <c r="C592" t="s">
        <v>33</v>
      </c>
      <c r="D592" t="s">
        <v>2539</v>
      </c>
      <c r="E592" t="s">
        <v>2540</v>
      </c>
      <c r="F592" t="s">
        <v>2541</v>
      </c>
      <c r="G592" t="s">
        <v>2542</v>
      </c>
      <c r="H592" t="s">
        <v>16</v>
      </c>
      <c r="I592" t="s">
        <v>63</v>
      </c>
      <c r="J592" t="s">
        <v>359</v>
      </c>
    </row>
    <row r="593" spans="1:10" x14ac:dyDescent="0.35">
      <c r="A593" t="s">
        <v>2532</v>
      </c>
      <c r="B593" t="s">
        <v>32</v>
      </c>
      <c r="C593" t="s">
        <v>349</v>
      </c>
      <c r="D593" t="s">
        <v>2543</v>
      </c>
      <c r="E593" t="s">
        <v>2544</v>
      </c>
      <c r="F593" t="s">
        <v>2545</v>
      </c>
      <c r="G593" t="s">
        <v>2546</v>
      </c>
      <c r="H593" t="s">
        <v>16</v>
      </c>
      <c r="I593" t="s">
        <v>63</v>
      </c>
      <c r="J593" t="s">
        <v>359</v>
      </c>
    </row>
    <row r="594" spans="1:10" x14ac:dyDescent="0.35">
      <c r="A594" t="s">
        <v>2547</v>
      </c>
      <c r="B594" t="s">
        <v>11</v>
      </c>
      <c r="C594" t="s">
        <v>12</v>
      </c>
      <c r="D594" t="s">
        <v>2548</v>
      </c>
      <c r="E594" t="s">
        <v>2549</v>
      </c>
      <c r="F594" t="s">
        <v>2550</v>
      </c>
      <c r="G594" t="s">
        <v>16</v>
      </c>
      <c r="H594" t="s">
        <v>2551</v>
      </c>
      <c r="I594" t="s">
        <v>18</v>
      </c>
      <c r="J594" t="s">
        <v>431</v>
      </c>
    </row>
    <row r="595" spans="1:10" x14ac:dyDescent="0.35">
      <c r="A595" t="s">
        <v>2547</v>
      </c>
      <c r="B595" t="s">
        <v>20</v>
      </c>
      <c r="C595" t="s">
        <v>21</v>
      </c>
      <c r="D595" t="s">
        <v>2552</v>
      </c>
      <c r="E595" t="s">
        <v>2553</v>
      </c>
      <c r="F595" t="s">
        <v>2554</v>
      </c>
      <c r="G595" t="s">
        <v>16</v>
      </c>
      <c r="H595" t="s">
        <v>2555</v>
      </c>
      <c r="I595" t="s">
        <v>18</v>
      </c>
      <c r="J595" t="s">
        <v>431</v>
      </c>
    </row>
    <row r="596" spans="1:10" x14ac:dyDescent="0.35">
      <c r="A596" t="s">
        <v>2547</v>
      </c>
      <c r="B596" t="s">
        <v>26</v>
      </c>
      <c r="C596" t="s">
        <v>27</v>
      </c>
      <c r="D596" t="s">
        <v>2556</v>
      </c>
      <c r="E596" t="s">
        <v>2557</v>
      </c>
      <c r="F596" t="s">
        <v>2558</v>
      </c>
      <c r="G596" t="s">
        <v>16</v>
      </c>
      <c r="H596" t="s">
        <v>2559</v>
      </c>
      <c r="I596" t="s">
        <v>18</v>
      </c>
      <c r="J596" t="s">
        <v>431</v>
      </c>
    </row>
    <row r="597" spans="1:10" x14ac:dyDescent="0.35">
      <c r="A597" t="s">
        <v>2547</v>
      </c>
      <c r="B597" t="s">
        <v>32</v>
      </c>
      <c r="C597" t="s">
        <v>33</v>
      </c>
      <c r="D597" t="s">
        <v>2560</v>
      </c>
      <c r="E597" t="s">
        <v>2561</v>
      </c>
      <c r="F597" t="s">
        <v>2562</v>
      </c>
      <c r="G597" t="s">
        <v>16</v>
      </c>
      <c r="H597" t="s">
        <v>2563</v>
      </c>
      <c r="I597" t="s">
        <v>18</v>
      </c>
      <c r="J597" t="s">
        <v>431</v>
      </c>
    </row>
    <row r="598" spans="1:10" x14ac:dyDescent="0.35">
      <c r="A598" t="s">
        <v>2564</v>
      </c>
      <c r="B598" t="s">
        <v>11</v>
      </c>
      <c r="C598" t="s">
        <v>12</v>
      </c>
      <c r="D598" t="s">
        <v>2565</v>
      </c>
      <c r="E598" t="s">
        <v>2566</v>
      </c>
      <c r="F598" t="s">
        <v>2567</v>
      </c>
      <c r="G598" t="s">
        <v>2568</v>
      </c>
      <c r="H598" t="s">
        <v>16</v>
      </c>
      <c r="I598" t="s">
        <v>380</v>
      </c>
      <c r="J598" t="s">
        <v>2569</v>
      </c>
    </row>
    <row r="599" spans="1:10" x14ac:dyDescent="0.35">
      <c r="A599" t="s">
        <v>2564</v>
      </c>
      <c r="B599" t="s">
        <v>20</v>
      </c>
      <c r="C599" t="s">
        <v>21</v>
      </c>
      <c r="D599" t="s">
        <v>2570</v>
      </c>
      <c r="E599" t="s">
        <v>2571</v>
      </c>
      <c r="F599" t="s">
        <v>2572</v>
      </c>
      <c r="G599" t="s">
        <v>2573</v>
      </c>
      <c r="H599" t="s">
        <v>16</v>
      </c>
      <c r="I599" t="s">
        <v>380</v>
      </c>
      <c r="J599" t="s">
        <v>2569</v>
      </c>
    </row>
    <row r="600" spans="1:10" x14ac:dyDescent="0.35">
      <c r="A600" t="s">
        <v>2564</v>
      </c>
      <c r="B600" t="s">
        <v>26</v>
      </c>
      <c r="C600" t="s">
        <v>27</v>
      </c>
      <c r="D600" t="s">
        <v>2574</v>
      </c>
      <c r="E600" t="s">
        <v>2575</v>
      </c>
      <c r="F600" t="s">
        <v>2576</v>
      </c>
      <c r="G600" t="s">
        <v>2577</v>
      </c>
      <c r="H600" t="s">
        <v>16</v>
      </c>
      <c r="I600" t="s">
        <v>380</v>
      </c>
      <c r="J600" t="s">
        <v>2569</v>
      </c>
    </row>
    <row r="601" spans="1:10" x14ac:dyDescent="0.35">
      <c r="A601" t="s">
        <v>2564</v>
      </c>
      <c r="B601" t="s">
        <v>32</v>
      </c>
      <c r="C601" t="s">
        <v>33</v>
      </c>
      <c r="D601" t="s">
        <v>2578</v>
      </c>
      <c r="E601" t="s">
        <v>2579</v>
      </c>
      <c r="F601" t="s">
        <v>2580</v>
      </c>
      <c r="G601" t="s">
        <v>2581</v>
      </c>
      <c r="H601" t="s">
        <v>16</v>
      </c>
      <c r="I601" t="s">
        <v>380</v>
      </c>
      <c r="J601" t="s">
        <v>2569</v>
      </c>
    </row>
    <row r="602" spans="1:10" x14ac:dyDescent="0.35">
      <c r="A602" t="s">
        <v>2582</v>
      </c>
      <c r="B602" t="s">
        <v>11</v>
      </c>
      <c r="C602" t="s">
        <v>1683</v>
      </c>
      <c r="D602" t="s">
        <v>2583</v>
      </c>
      <c r="E602" t="s">
        <v>2584</v>
      </c>
      <c r="F602" t="s">
        <v>2585</v>
      </c>
      <c r="G602" t="s">
        <v>16</v>
      </c>
      <c r="H602" t="s">
        <v>2586</v>
      </c>
      <c r="I602" t="s">
        <v>18</v>
      </c>
      <c r="J602" t="s">
        <v>1300</v>
      </c>
    </row>
    <row r="603" spans="1:10" x14ac:dyDescent="0.35">
      <c r="A603" t="s">
        <v>2582</v>
      </c>
      <c r="B603" t="s">
        <v>20</v>
      </c>
      <c r="C603" t="s">
        <v>1688</v>
      </c>
      <c r="D603" t="s">
        <v>2587</v>
      </c>
      <c r="E603" t="s">
        <v>2588</v>
      </c>
      <c r="F603" t="s">
        <v>2589</v>
      </c>
      <c r="G603" t="s">
        <v>16</v>
      </c>
      <c r="H603" t="s">
        <v>2590</v>
      </c>
      <c r="I603" t="s">
        <v>18</v>
      </c>
      <c r="J603" t="s">
        <v>1300</v>
      </c>
    </row>
    <row r="604" spans="1:10" x14ac:dyDescent="0.35">
      <c r="A604" t="s">
        <v>2582</v>
      </c>
      <c r="B604" t="s">
        <v>26</v>
      </c>
      <c r="C604" t="s">
        <v>1074</v>
      </c>
      <c r="D604" t="s">
        <v>2591</v>
      </c>
      <c r="E604" t="s">
        <v>2592</v>
      </c>
      <c r="F604" t="s">
        <v>2593</v>
      </c>
      <c r="G604" t="s">
        <v>16</v>
      </c>
      <c r="H604" t="s">
        <v>2594</v>
      </c>
      <c r="I604" t="s">
        <v>18</v>
      </c>
      <c r="J604" t="s">
        <v>1300</v>
      </c>
    </row>
    <row r="605" spans="1:10" x14ac:dyDescent="0.35">
      <c r="A605" t="s">
        <v>2582</v>
      </c>
      <c r="B605" t="s">
        <v>32</v>
      </c>
      <c r="C605" t="s">
        <v>1695</v>
      </c>
      <c r="D605" t="s">
        <v>2595</v>
      </c>
      <c r="E605" t="s">
        <v>2596</v>
      </c>
      <c r="F605" t="s">
        <v>2597</v>
      </c>
      <c r="G605" t="s">
        <v>16</v>
      </c>
      <c r="H605" t="s">
        <v>2598</v>
      </c>
      <c r="I605" t="s">
        <v>18</v>
      </c>
      <c r="J605" t="s">
        <v>1300</v>
      </c>
    </row>
    <row r="606" spans="1:10" x14ac:dyDescent="0.35">
      <c r="A606" t="s">
        <v>2599</v>
      </c>
      <c r="B606" t="s">
        <v>11</v>
      </c>
      <c r="C606" t="s">
        <v>12</v>
      </c>
      <c r="D606" t="s">
        <v>2600</v>
      </c>
      <c r="E606" t="s">
        <v>2601</v>
      </c>
      <c r="F606" t="s">
        <v>2602</v>
      </c>
      <c r="G606" t="s">
        <v>16</v>
      </c>
      <c r="H606" t="s">
        <v>2603</v>
      </c>
      <c r="I606" t="s">
        <v>258</v>
      </c>
      <c r="J606" t="s">
        <v>277</v>
      </c>
    </row>
    <row r="607" spans="1:10" x14ac:dyDescent="0.35">
      <c r="A607" t="s">
        <v>2599</v>
      </c>
      <c r="B607" t="s">
        <v>20</v>
      </c>
      <c r="C607" t="s">
        <v>21</v>
      </c>
      <c r="D607" t="s">
        <v>2604</v>
      </c>
      <c r="E607" t="s">
        <v>2605</v>
      </c>
      <c r="F607" t="s">
        <v>2606</v>
      </c>
      <c r="G607" t="s">
        <v>16</v>
      </c>
      <c r="H607" t="s">
        <v>2607</v>
      </c>
      <c r="I607" t="s">
        <v>258</v>
      </c>
      <c r="J607" t="s">
        <v>277</v>
      </c>
    </row>
    <row r="608" spans="1:10" x14ac:dyDescent="0.35">
      <c r="A608" t="s">
        <v>2599</v>
      </c>
      <c r="B608" t="s">
        <v>26</v>
      </c>
      <c r="C608" t="s">
        <v>27</v>
      </c>
      <c r="D608" t="s">
        <v>2608</v>
      </c>
      <c r="E608" t="s">
        <v>2609</v>
      </c>
      <c r="F608" t="s">
        <v>2610</v>
      </c>
      <c r="G608" t="s">
        <v>16</v>
      </c>
      <c r="H608" t="s">
        <v>2611</v>
      </c>
      <c r="I608" t="s">
        <v>258</v>
      </c>
      <c r="J608" t="s">
        <v>277</v>
      </c>
    </row>
    <row r="609" spans="1:10" x14ac:dyDescent="0.35">
      <c r="A609" t="s">
        <v>2599</v>
      </c>
      <c r="B609" t="s">
        <v>32</v>
      </c>
      <c r="C609" t="s">
        <v>33</v>
      </c>
      <c r="D609" t="s">
        <v>2612</v>
      </c>
      <c r="E609" t="s">
        <v>2613</v>
      </c>
      <c r="F609" t="s">
        <v>2614</v>
      </c>
      <c r="G609" t="s">
        <v>16</v>
      </c>
      <c r="H609" t="s">
        <v>2615</v>
      </c>
      <c r="I609" t="s">
        <v>258</v>
      </c>
      <c r="J609" t="s">
        <v>277</v>
      </c>
    </row>
    <row r="610" spans="1:10" x14ac:dyDescent="0.35">
      <c r="A610" t="s">
        <v>2616</v>
      </c>
      <c r="B610" t="s">
        <v>11</v>
      </c>
      <c r="C610" t="s">
        <v>100</v>
      </c>
      <c r="D610" t="s">
        <v>2617</v>
      </c>
      <c r="E610" t="s">
        <v>2618</v>
      </c>
      <c r="F610" t="s">
        <v>2619</v>
      </c>
      <c r="G610" t="s">
        <v>2620</v>
      </c>
      <c r="H610" t="s">
        <v>16</v>
      </c>
      <c r="I610" t="s">
        <v>63</v>
      </c>
      <c r="J610" t="s">
        <v>1630</v>
      </c>
    </row>
    <row r="611" spans="1:10" x14ac:dyDescent="0.35">
      <c r="A611" t="s">
        <v>2616</v>
      </c>
      <c r="B611" t="s">
        <v>20</v>
      </c>
      <c r="C611" t="s">
        <v>106</v>
      </c>
      <c r="D611" t="s">
        <v>2621</v>
      </c>
      <c r="E611" t="s">
        <v>2622</v>
      </c>
      <c r="F611" t="s">
        <v>2623</v>
      </c>
      <c r="G611" t="s">
        <v>2624</v>
      </c>
      <c r="H611" t="s">
        <v>16</v>
      </c>
      <c r="I611" t="s">
        <v>63</v>
      </c>
      <c r="J611" t="s">
        <v>1630</v>
      </c>
    </row>
    <row r="612" spans="1:10" x14ac:dyDescent="0.35">
      <c r="A612" t="s">
        <v>2616</v>
      </c>
      <c r="B612" t="s">
        <v>26</v>
      </c>
      <c r="C612" t="s">
        <v>111</v>
      </c>
      <c r="D612" t="s">
        <v>2625</v>
      </c>
      <c r="E612" t="s">
        <v>2626</v>
      </c>
      <c r="F612" t="s">
        <v>2627</v>
      </c>
      <c r="G612" t="s">
        <v>2628</v>
      </c>
      <c r="H612" t="s">
        <v>16</v>
      </c>
      <c r="I612" t="s">
        <v>63</v>
      </c>
      <c r="J612" t="s">
        <v>1630</v>
      </c>
    </row>
    <row r="613" spans="1:10" x14ac:dyDescent="0.35">
      <c r="A613" t="s">
        <v>2616</v>
      </c>
      <c r="B613" t="s">
        <v>32</v>
      </c>
      <c r="C613" t="s">
        <v>116</v>
      </c>
      <c r="D613" t="s">
        <v>2629</v>
      </c>
      <c r="E613" t="s">
        <v>2630</v>
      </c>
      <c r="F613" t="s">
        <v>2631</v>
      </c>
      <c r="G613" t="s">
        <v>2632</v>
      </c>
      <c r="H613" t="s">
        <v>16</v>
      </c>
      <c r="I613" t="s">
        <v>63</v>
      </c>
      <c r="J613" t="s">
        <v>1630</v>
      </c>
    </row>
    <row r="614" spans="1:10" x14ac:dyDescent="0.35">
      <c r="A614" t="s">
        <v>2633</v>
      </c>
      <c r="B614" t="s">
        <v>11</v>
      </c>
      <c r="C614" t="s">
        <v>12</v>
      </c>
      <c r="D614" t="s">
        <v>2634</v>
      </c>
      <c r="E614" t="s">
        <v>2635</v>
      </c>
      <c r="F614" t="s">
        <v>2636</v>
      </c>
      <c r="G614" t="s">
        <v>16</v>
      </c>
      <c r="H614" t="s">
        <v>16</v>
      </c>
      <c r="I614" t="s">
        <v>63</v>
      </c>
      <c r="J614" t="s">
        <v>359</v>
      </c>
    </row>
    <row r="615" spans="1:10" x14ac:dyDescent="0.35">
      <c r="A615" t="s">
        <v>2633</v>
      </c>
      <c r="B615" t="s">
        <v>20</v>
      </c>
      <c r="C615" t="s">
        <v>21</v>
      </c>
      <c r="D615" t="s">
        <v>2637</v>
      </c>
      <c r="E615" t="s">
        <v>2638</v>
      </c>
      <c r="F615" t="s">
        <v>2639</v>
      </c>
      <c r="G615" t="s">
        <v>16</v>
      </c>
      <c r="H615" t="s">
        <v>16</v>
      </c>
      <c r="I615" t="s">
        <v>63</v>
      </c>
      <c r="J615" t="s">
        <v>359</v>
      </c>
    </row>
    <row r="616" spans="1:10" x14ac:dyDescent="0.35">
      <c r="A616" t="s">
        <v>2633</v>
      </c>
      <c r="B616" t="s">
        <v>26</v>
      </c>
      <c r="C616" t="s">
        <v>27</v>
      </c>
      <c r="D616" t="s">
        <v>2640</v>
      </c>
      <c r="E616" t="s">
        <v>2641</v>
      </c>
      <c r="F616" t="s">
        <v>2642</v>
      </c>
      <c r="G616" t="s">
        <v>16</v>
      </c>
      <c r="H616" t="s">
        <v>16</v>
      </c>
      <c r="I616" t="s">
        <v>63</v>
      </c>
      <c r="J616" t="s">
        <v>359</v>
      </c>
    </row>
    <row r="617" spans="1:10" x14ac:dyDescent="0.35">
      <c r="A617" t="s">
        <v>2633</v>
      </c>
      <c r="B617" t="s">
        <v>32</v>
      </c>
      <c r="C617" t="s">
        <v>33</v>
      </c>
      <c r="D617" t="s">
        <v>2643</v>
      </c>
      <c r="E617" t="s">
        <v>2644</v>
      </c>
      <c r="F617" t="s">
        <v>2645</v>
      </c>
      <c r="G617" t="s">
        <v>16</v>
      </c>
      <c r="H617" t="s">
        <v>16</v>
      </c>
      <c r="I617" t="s">
        <v>63</v>
      </c>
      <c r="J617" t="s">
        <v>359</v>
      </c>
    </row>
    <row r="618" spans="1:10" x14ac:dyDescent="0.35">
      <c r="A618" t="s">
        <v>2646</v>
      </c>
      <c r="B618" t="s">
        <v>11</v>
      </c>
      <c r="C618" t="s">
        <v>12</v>
      </c>
      <c r="D618" t="s">
        <v>2647</v>
      </c>
      <c r="E618" t="s">
        <v>2648</v>
      </c>
      <c r="F618" t="s">
        <v>2649</v>
      </c>
      <c r="G618" t="s">
        <v>16</v>
      </c>
      <c r="H618" t="s">
        <v>16</v>
      </c>
      <c r="I618" t="s">
        <v>63</v>
      </c>
      <c r="J618" t="s">
        <v>359</v>
      </c>
    </row>
    <row r="619" spans="1:10" x14ac:dyDescent="0.35">
      <c r="A619" t="s">
        <v>2646</v>
      </c>
      <c r="B619" t="s">
        <v>20</v>
      </c>
      <c r="C619" t="s">
        <v>21</v>
      </c>
      <c r="D619" t="s">
        <v>2650</v>
      </c>
      <c r="E619" t="s">
        <v>2651</v>
      </c>
      <c r="F619" t="s">
        <v>2652</v>
      </c>
      <c r="G619" t="s">
        <v>16</v>
      </c>
      <c r="H619" t="s">
        <v>16</v>
      </c>
      <c r="I619" t="s">
        <v>63</v>
      </c>
      <c r="J619" t="s">
        <v>359</v>
      </c>
    </row>
    <row r="620" spans="1:10" x14ac:dyDescent="0.35">
      <c r="A620" t="s">
        <v>2646</v>
      </c>
      <c r="B620" t="s">
        <v>26</v>
      </c>
      <c r="C620" t="s">
        <v>27</v>
      </c>
      <c r="D620" t="s">
        <v>2653</v>
      </c>
      <c r="E620" t="s">
        <v>2654</v>
      </c>
      <c r="F620" t="s">
        <v>2655</v>
      </c>
      <c r="G620" t="s">
        <v>16</v>
      </c>
      <c r="H620" t="s">
        <v>16</v>
      </c>
      <c r="I620" t="s">
        <v>63</v>
      </c>
      <c r="J620" t="s">
        <v>359</v>
      </c>
    </row>
    <row r="621" spans="1:10" x14ac:dyDescent="0.35">
      <c r="A621" t="s">
        <v>2646</v>
      </c>
      <c r="B621" t="s">
        <v>32</v>
      </c>
      <c r="C621" t="s">
        <v>33</v>
      </c>
      <c r="D621" t="s">
        <v>2656</v>
      </c>
      <c r="E621" t="s">
        <v>2657</v>
      </c>
      <c r="F621" t="s">
        <v>2658</v>
      </c>
      <c r="G621" t="s">
        <v>16</v>
      </c>
      <c r="H621" t="s">
        <v>16</v>
      </c>
      <c r="I621" t="s">
        <v>63</v>
      </c>
      <c r="J621" t="s">
        <v>359</v>
      </c>
    </row>
    <row r="622" spans="1:10" x14ac:dyDescent="0.35">
      <c r="A622" t="s">
        <v>2659</v>
      </c>
      <c r="B622" t="s">
        <v>11</v>
      </c>
      <c r="C622" t="s">
        <v>2015</v>
      </c>
      <c r="D622" t="s">
        <v>2660</v>
      </c>
      <c r="E622" t="s">
        <v>2661</v>
      </c>
      <c r="F622" t="s">
        <v>2662</v>
      </c>
      <c r="G622" t="s">
        <v>16</v>
      </c>
      <c r="H622" t="s">
        <v>2663</v>
      </c>
      <c r="I622" t="s">
        <v>43</v>
      </c>
      <c r="J622" t="s">
        <v>2664</v>
      </c>
    </row>
    <row r="623" spans="1:10" x14ac:dyDescent="0.35">
      <c r="A623" t="s">
        <v>2659</v>
      </c>
      <c r="B623" t="s">
        <v>20</v>
      </c>
      <c r="C623" t="s">
        <v>895</v>
      </c>
      <c r="D623" t="s">
        <v>2665</v>
      </c>
      <c r="E623" t="s">
        <v>2666</v>
      </c>
      <c r="F623" t="s">
        <v>2667</v>
      </c>
      <c r="G623" t="s">
        <v>16</v>
      </c>
      <c r="H623" t="s">
        <v>2668</v>
      </c>
      <c r="I623" t="s">
        <v>43</v>
      </c>
      <c r="J623" t="s">
        <v>2664</v>
      </c>
    </row>
    <row r="624" spans="1:10" x14ac:dyDescent="0.35">
      <c r="A624" t="s">
        <v>2659</v>
      </c>
      <c r="B624" t="s">
        <v>26</v>
      </c>
      <c r="C624" t="s">
        <v>241</v>
      </c>
      <c r="D624" t="s">
        <v>2669</v>
      </c>
      <c r="E624" t="s">
        <v>2670</v>
      </c>
      <c r="F624" t="s">
        <v>2671</v>
      </c>
      <c r="G624" t="s">
        <v>16</v>
      </c>
      <c r="H624" t="s">
        <v>2672</v>
      </c>
      <c r="I624" t="s">
        <v>43</v>
      </c>
      <c r="J624" t="s">
        <v>2664</v>
      </c>
    </row>
    <row r="625" spans="1:10" x14ac:dyDescent="0.35">
      <c r="A625" t="s">
        <v>2659</v>
      </c>
      <c r="B625" t="s">
        <v>32</v>
      </c>
      <c r="C625" t="s">
        <v>902</v>
      </c>
      <c r="D625" t="s">
        <v>2673</v>
      </c>
      <c r="E625" t="s">
        <v>2674</v>
      </c>
      <c r="F625" t="s">
        <v>2536</v>
      </c>
      <c r="G625" t="s">
        <v>16</v>
      </c>
      <c r="H625" t="s">
        <v>2675</v>
      </c>
      <c r="I625" t="s">
        <v>43</v>
      </c>
      <c r="J625" t="s">
        <v>2664</v>
      </c>
    </row>
    <row r="626" spans="1:10" x14ac:dyDescent="0.35">
      <c r="A626" t="s">
        <v>2676</v>
      </c>
      <c r="B626" t="s">
        <v>11</v>
      </c>
      <c r="C626" t="s">
        <v>12</v>
      </c>
      <c r="D626" t="s">
        <v>2677</v>
      </c>
      <c r="E626" t="s">
        <v>2678</v>
      </c>
      <c r="F626" t="s">
        <v>2679</v>
      </c>
      <c r="G626" t="s">
        <v>2680</v>
      </c>
      <c r="H626" t="s">
        <v>16</v>
      </c>
      <c r="I626" t="s">
        <v>63</v>
      </c>
      <c r="J626" t="s">
        <v>2681</v>
      </c>
    </row>
    <row r="627" spans="1:10" x14ac:dyDescent="0.35">
      <c r="A627" t="s">
        <v>2676</v>
      </c>
      <c r="B627" t="s">
        <v>20</v>
      </c>
      <c r="C627" t="s">
        <v>21</v>
      </c>
      <c r="D627" t="s">
        <v>2682</v>
      </c>
      <c r="E627" t="s">
        <v>2683</v>
      </c>
      <c r="F627" t="s">
        <v>2684</v>
      </c>
      <c r="G627" t="s">
        <v>2685</v>
      </c>
      <c r="H627" t="s">
        <v>16</v>
      </c>
      <c r="I627" t="s">
        <v>63</v>
      </c>
      <c r="J627" t="s">
        <v>2681</v>
      </c>
    </row>
    <row r="628" spans="1:10" x14ac:dyDescent="0.35">
      <c r="A628" t="s">
        <v>2676</v>
      </c>
      <c r="B628" t="s">
        <v>26</v>
      </c>
      <c r="C628" t="s">
        <v>27</v>
      </c>
      <c r="D628" t="s">
        <v>2686</v>
      </c>
      <c r="E628" t="s">
        <v>2687</v>
      </c>
      <c r="F628" t="s">
        <v>2688</v>
      </c>
      <c r="G628" t="s">
        <v>2689</v>
      </c>
      <c r="H628" t="s">
        <v>16</v>
      </c>
      <c r="I628" t="s">
        <v>63</v>
      </c>
      <c r="J628" t="s">
        <v>2681</v>
      </c>
    </row>
    <row r="629" spans="1:10" x14ac:dyDescent="0.35">
      <c r="A629" t="s">
        <v>2676</v>
      </c>
      <c r="B629" t="s">
        <v>32</v>
      </c>
      <c r="C629" t="s">
        <v>33</v>
      </c>
      <c r="D629" t="s">
        <v>2690</v>
      </c>
      <c r="E629" t="s">
        <v>2691</v>
      </c>
      <c r="F629" t="s">
        <v>2692</v>
      </c>
      <c r="G629" t="s">
        <v>2693</v>
      </c>
      <c r="H629" t="s">
        <v>16</v>
      </c>
      <c r="I629" t="s">
        <v>63</v>
      </c>
      <c r="J629" t="s">
        <v>2681</v>
      </c>
    </row>
    <row r="630" spans="1:10" x14ac:dyDescent="0.35">
      <c r="A630" t="s">
        <v>2694</v>
      </c>
      <c r="B630" t="s">
        <v>11</v>
      </c>
      <c r="C630" t="s">
        <v>21</v>
      </c>
      <c r="D630" t="s">
        <v>2695</v>
      </c>
      <c r="E630" t="s">
        <v>2696</v>
      </c>
      <c r="F630" t="s">
        <v>2697</v>
      </c>
      <c r="G630" t="s">
        <v>16</v>
      </c>
      <c r="H630" t="s">
        <v>16</v>
      </c>
      <c r="I630" t="s">
        <v>18</v>
      </c>
      <c r="J630" t="s">
        <v>2698</v>
      </c>
    </row>
    <row r="631" spans="1:10" x14ac:dyDescent="0.35">
      <c r="A631" t="s">
        <v>2694</v>
      </c>
      <c r="B631" t="s">
        <v>20</v>
      </c>
      <c r="C631" t="s">
        <v>27</v>
      </c>
      <c r="D631" t="s">
        <v>2699</v>
      </c>
      <c r="E631" t="s">
        <v>2700</v>
      </c>
      <c r="F631" t="s">
        <v>2701</v>
      </c>
      <c r="G631" t="s">
        <v>16</v>
      </c>
      <c r="H631" t="s">
        <v>16</v>
      </c>
      <c r="I631" t="s">
        <v>18</v>
      </c>
      <c r="J631" t="s">
        <v>2698</v>
      </c>
    </row>
    <row r="632" spans="1:10" x14ac:dyDescent="0.35">
      <c r="A632" t="s">
        <v>2694</v>
      </c>
      <c r="B632" t="s">
        <v>26</v>
      </c>
      <c r="C632" t="s">
        <v>33</v>
      </c>
      <c r="D632" t="s">
        <v>2702</v>
      </c>
      <c r="E632" t="s">
        <v>2703</v>
      </c>
      <c r="F632" t="s">
        <v>2704</v>
      </c>
      <c r="G632" t="s">
        <v>16</v>
      </c>
      <c r="H632" t="s">
        <v>16</v>
      </c>
      <c r="I632" t="s">
        <v>18</v>
      </c>
      <c r="J632" t="s">
        <v>2698</v>
      </c>
    </row>
    <row r="633" spans="1:10" x14ac:dyDescent="0.35">
      <c r="A633" t="s">
        <v>2694</v>
      </c>
      <c r="B633" t="s">
        <v>32</v>
      </c>
      <c r="C633" t="s">
        <v>349</v>
      </c>
      <c r="D633" t="s">
        <v>2705</v>
      </c>
      <c r="E633" t="s">
        <v>2706</v>
      </c>
      <c r="F633" t="s">
        <v>2707</v>
      </c>
      <c r="G633" t="s">
        <v>16</v>
      </c>
      <c r="H633" t="s">
        <v>16</v>
      </c>
      <c r="I633" t="s">
        <v>18</v>
      </c>
      <c r="J633" t="s">
        <v>2698</v>
      </c>
    </row>
    <row r="634" spans="1:10" x14ac:dyDescent="0.35">
      <c r="A634" t="s">
        <v>2708</v>
      </c>
      <c r="B634" t="s">
        <v>11</v>
      </c>
      <c r="C634" t="s">
        <v>21</v>
      </c>
      <c r="D634" t="s">
        <v>2709</v>
      </c>
      <c r="E634" t="s">
        <v>2710</v>
      </c>
      <c r="F634" t="s">
        <v>2711</v>
      </c>
      <c r="G634" t="s">
        <v>16</v>
      </c>
      <c r="H634" t="s">
        <v>16</v>
      </c>
      <c r="I634" t="s">
        <v>18</v>
      </c>
      <c r="J634" t="s">
        <v>1420</v>
      </c>
    </row>
    <row r="635" spans="1:10" x14ac:dyDescent="0.35">
      <c r="A635" t="s">
        <v>2708</v>
      </c>
      <c r="B635" t="s">
        <v>20</v>
      </c>
      <c r="C635" t="s">
        <v>27</v>
      </c>
      <c r="D635" t="s">
        <v>2712</v>
      </c>
      <c r="E635" t="s">
        <v>2713</v>
      </c>
      <c r="F635" t="s">
        <v>2714</v>
      </c>
      <c r="G635" t="s">
        <v>16</v>
      </c>
      <c r="H635" t="s">
        <v>16</v>
      </c>
      <c r="I635" t="s">
        <v>18</v>
      </c>
      <c r="J635" t="s">
        <v>1420</v>
      </c>
    </row>
    <row r="636" spans="1:10" x14ac:dyDescent="0.35">
      <c r="A636" t="s">
        <v>2708</v>
      </c>
      <c r="B636" t="s">
        <v>26</v>
      </c>
      <c r="C636" t="s">
        <v>33</v>
      </c>
      <c r="D636" t="s">
        <v>2715</v>
      </c>
      <c r="E636" t="s">
        <v>2716</v>
      </c>
      <c r="F636" t="s">
        <v>2717</v>
      </c>
      <c r="G636" t="s">
        <v>16</v>
      </c>
      <c r="H636" t="s">
        <v>16</v>
      </c>
      <c r="I636" t="s">
        <v>18</v>
      </c>
      <c r="J636" t="s">
        <v>1420</v>
      </c>
    </row>
    <row r="637" spans="1:10" x14ac:dyDescent="0.35">
      <c r="A637" t="s">
        <v>2708</v>
      </c>
      <c r="B637" t="s">
        <v>32</v>
      </c>
      <c r="C637" t="s">
        <v>349</v>
      </c>
      <c r="D637" t="s">
        <v>2718</v>
      </c>
      <c r="E637" t="s">
        <v>2719</v>
      </c>
      <c r="F637" t="s">
        <v>2720</v>
      </c>
      <c r="G637" t="s">
        <v>16</v>
      </c>
      <c r="H637" t="s">
        <v>16</v>
      </c>
      <c r="I637" t="s">
        <v>18</v>
      </c>
      <c r="J637" t="s">
        <v>1420</v>
      </c>
    </row>
    <row r="638" spans="1:10" x14ac:dyDescent="0.35">
      <c r="A638" t="s">
        <v>2721</v>
      </c>
      <c r="B638" t="s">
        <v>11</v>
      </c>
      <c r="C638" t="s">
        <v>12</v>
      </c>
      <c r="D638" t="s">
        <v>2722</v>
      </c>
      <c r="E638" t="s">
        <v>2723</v>
      </c>
      <c r="F638" t="s">
        <v>2724</v>
      </c>
      <c r="G638" t="s">
        <v>2725</v>
      </c>
      <c r="H638" t="s">
        <v>16</v>
      </c>
      <c r="I638" t="s">
        <v>380</v>
      </c>
      <c r="J638" t="s">
        <v>1833</v>
      </c>
    </row>
    <row r="639" spans="1:10" x14ac:dyDescent="0.35">
      <c r="A639" t="s">
        <v>2721</v>
      </c>
      <c r="B639" t="s">
        <v>20</v>
      </c>
      <c r="C639" t="s">
        <v>21</v>
      </c>
      <c r="D639" t="s">
        <v>2726</v>
      </c>
      <c r="E639" t="s">
        <v>2727</v>
      </c>
      <c r="F639" t="s">
        <v>2728</v>
      </c>
      <c r="G639" t="s">
        <v>2729</v>
      </c>
      <c r="H639" t="s">
        <v>16</v>
      </c>
      <c r="I639" t="s">
        <v>380</v>
      </c>
      <c r="J639" t="s">
        <v>1833</v>
      </c>
    </row>
    <row r="640" spans="1:10" x14ac:dyDescent="0.35">
      <c r="A640" t="s">
        <v>2721</v>
      </c>
      <c r="B640" t="s">
        <v>26</v>
      </c>
      <c r="C640" t="s">
        <v>27</v>
      </c>
      <c r="D640" t="s">
        <v>2730</v>
      </c>
      <c r="E640" t="s">
        <v>2731</v>
      </c>
      <c r="F640" t="s">
        <v>2732</v>
      </c>
      <c r="G640" t="s">
        <v>2733</v>
      </c>
      <c r="H640" t="s">
        <v>16</v>
      </c>
      <c r="I640" t="s">
        <v>380</v>
      </c>
      <c r="J640" t="s">
        <v>1833</v>
      </c>
    </row>
    <row r="641" spans="1:10" x14ac:dyDescent="0.35">
      <c r="A641" t="s">
        <v>2721</v>
      </c>
      <c r="B641" t="s">
        <v>32</v>
      </c>
      <c r="C641" t="s">
        <v>33</v>
      </c>
      <c r="D641" t="s">
        <v>2734</v>
      </c>
      <c r="E641" t="s">
        <v>2735</v>
      </c>
      <c r="F641" t="s">
        <v>2736</v>
      </c>
      <c r="G641" t="s">
        <v>2737</v>
      </c>
      <c r="H641" t="s">
        <v>16</v>
      </c>
      <c r="I641" t="s">
        <v>380</v>
      </c>
      <c r="J641" t="s">
        <v>1833</v>
      </c>
    </row>
    <row r="642" spans="1:10" x14ac:dyDescent="0.35">
      <c r="A642" t="s">
        <v>2738</v>
      </c>
      <c r="B642" t="s">
        <v>11</v>
      </c>
      <c r="C642" t="s">
        <v>21</v>
      </c>
      <c r="D642" t="s">
        <v>2739</v>
      </c>
      <c r="E642" t="s">
        <v>2740</v>
      </c>
      <c r="F642" t="s">
        <v>2741</v>
      </c>
      <c r="G642" t="s">
        <v>16</v>
      </c>
      <c r="H642" t="s">
        <v>2742</v>
      </c>
      <c r="I642" t="s">
        <v>324</v>
      </c>
      <c r="J642" t="s">
        <v>2743</v>
      </c>
    </row>
    <row r="643" spans="1:10" x14ac:dyDescent="0.35">
      <c r="A643" t="s">
        <v>2738</v>
      </c>
      <c r="B643" t="s">
        <v>20</v>
      </c>
      <c r="C643" t="s">
        <v>27</v>
      </c>
      <c r="D643" t="s">
        <v>2744</v>
      </c>
      <c r="E643" t="s">
        <v>2745</v>
      </c>
      <c r="F643" t="s">
        <v>2746</v>
      </c>
      <c r="G643" t="s">
        <v>16</v>
      </c>
      <c r="H643" t="s">
        <v>2747</v>
      </c>
      <c r="I643" t="s">
        <v>324</v>
      </c>
      <c r="J643" t="s">
        <v>2743</v>
      </c>
    </row>
    <row r="644" spans="1:10" x14ac:dyDescent="0.35">
      <c r="A644" t="s">
        <v>2738</v>
      </c>
      <c r="B644" t="s">
        <v>26</v>
      </c>
      <c r="C644" t="s">
        <v>33</v>
      </c>
      <c r="D644" t="s">
        <v>2748</v>
      </c>
      <c r="E644" t="s">
        <v>2749</v>
      </c>
      <c r="F644" t="s">
        <v>2750</v>
      </c>
      <c r="G644" t="s">
        <v>16</v>
      </c>
      <c r="H644" t="s">
        <v>2751</v>
      </c>
      <c r="I644" t="s">
        <v>324</v>
      </c>
      <c r="J644" t="s">
        <v>2743</v>
      </c>
    </row>
    <row r="645" spans="1:10" x14ac:dyDescent="0.35">
      <c r="A645" t="s">
        <v>2738</v>
      </c>
      <c r="B645" t="s">
        <v>32</v>
      </c>
      <c r="C645" t="s">
        <v>349</v>
      </c>
      <c r="D645" t="s">
        <v>2752</v>
      </c>
      <c r="E645" t="s">
        <v>2753</v>
      </c>
      <c r="F645" t="s">
        <v>2754</v>
      </c>
      <c r="G645" t="s">
        <v>16</v>
      </c>
      <c r="H645" t="s">
        <v>2755</v>
      </c>
      <c r="I645" t="s">
        <v>324</v>
      </c>
      <c r="J645" t="s">
        <v>2743</v>
      </c>
    </row>
    <row r="646" spans="1:10" x14ac:dyDescent="0.35">
      <c r="A646" t="s">
        <v>2756</v>
      </c>
      <c r="B646" t="s">
        <v>11</v>
      </c>
      <c r="C646" t="s">
        <v>12</v>
      </c>
      <c r="D646" t="s">
        <v>2757</v>
      </c>
      <c r="E646" t="s">
        <v>2758</v>
      </c>
      <c r="F646" t="s">
        <v>2759</v>
      </c>
      <c r="G646" t="s">
        <v>2760</v>
      </c>
      <c r="H646" t="s">
        <v>16</v>
      </c>
      <c r="I646" t="s">
        <v>63</v>
      </c>
      <c r="J646" t="s">
        <v>176</v>
      </c>
    </row>
    <row r="647" spans="1:10" x14ac:dyDescent="0.35">
      <c r="A647" t="s">
        <v>2756</v>
      </c>
      <c r="B647" t="s">
        <v>20</v>
      </c>
      <c r="C647" t="s">
        <v>21</v>
      </c>
      <c r="D647" t="s">
        <v>2761</v>
      </c>
      <c r="E647" t="s">
        <v>2762</v>
      </c>
      <c r="F647" t="s">
        <v>2763</v>
      </c>
      <c r="G647" t="s">
        <v>2764</v>
      </c>
      <c r="H647" t="s">
        <v>16</v>
      </c>
      <c r="I647" t="s">
        <v>63</v>
      </c>
      <c r="J647" t="s">
        <v>176</v>
      </c>
    </row>
    <row r="648" spans="1:10" x14ac:dyDescent="0.35">
      <c r="A648" t="s">
        <v>2756</v>
      </c>
      <c r="B648" t="s">
        <v>26</v>
      </c>
      <c r="C648" t="s">
        <v>27</v>
      </c>
      <c r="D648" t="s">
        <v>2765</v>
      </c>
      <c r="E648" t="s">
        <v>2766</v>
      </c>
      <c r="F648" t="s">
        <v>2767</v>
      </c>
      <c r="G648" t="s">
        <v>2768</v>
      </c>
      <c r="H648" t="s">
        <v>16</v>
      </c>
      <c r="I648" t="s">
        <v>63</v>
      </c>
      <c r="J648" t="s">
        <v>176</v>
      </c>
    </row>
    <row r="649" spans="1:10" x14ac:dyDescent="0.35">
      <c r="A649" t="s">
        <v>2756</v>
      </c>
      <c r="B649" t="s">
        <v>32</v>
      </c>
      <c r="C649" t="s">
        <v>33</v>
      </c>
      <c r="D649" t="s">
        <v>2769</v>
      </c>
      <c r="E649" t="s">
        <v>2770</v>
      </c>
      <c r="F649" t="s">
        <v>2771</v>
      </c>
      <c r="G649" t="s">
        <v>2772</v>
      </c>
      <c r="H649" t="s">
        <v>16</v>
      </c>
      <c r="I649" t="s">
        <v>63</v>
      </c>
      <c r="J649" t="s">
        <v>176</v>
      </c>
    </row>
    <row r="650" spans="1:10" x14ac:dyDescent="0.35">
      <c r="A650" t="s">
        <v>2773</v>
      </c>
      <c r="B650" t="s">
        <v>11</v>
      </c>
      <c r="C650" t="s">
        <v>12</v>
      </c>
      <c r="D650" t="s">
        <v>2774</v>
      </c>
      <c r="E650" t="s">
        <v>16</v>
      </c>
      <c r="F650" t="s">
        <v>2775</v>
      </c>
      <c r="G650" t="s">
        <v>16</v>
      </c>
      <c r="H650" t="s">
        <v>2776</v>
      </c>
      <c r="I650" t="s">
        <v>1704</v>
      </c>
      <c r="J650" t="s">
        <v>1705</v>
      </c>
    </row>
    <row r="651" spans="1:10" x14ac:dyDescent="0.35">
      <c r="A651" t="s">
        <v>2773</v>
      </c>
      <c r="B651" t="s">
        <v>20</v>
      </c>
      <c r="C651" t="s">
        <v>21</v>
      </c>
      <c r="D651" t="s">
        <v>2777</v>
      </c>
      <c r="E651" t="s">
        <v>16</v>
      </c>
      <c r="F651" t="s">
        <v>2778</v>
      </c>
      <c r="G651" t="s">
        <v>16</v>
      </c>
      <c r="H651" t="s">
        <v>2779</v>
      </c>
      <c r="I651" t="s">
        <v>1704</v>
      </c>
      <c r="J651" t="s">
        <v>1705</v>
      </c>
    </row>
    <row r="652" spans="1:10" x14ac:dyDescent="0.35">
      <c r="A652" t="s">
        <v>2773</v>
      </c>
      <c r="B652" t="s">
        <v>26</v>
      </c>
      <c r="C652" t="s">
        <v>27</v>
      </c>
      <c r="D652" t="s">
        <v>2780</v>
      </c>
      <c r="E652" t="s">
        <v>16</v>
      </c>
      <c r="F652" t="s">
        <v>2781</v>
      </c>
      <c r="G652" t="s">
        <v>16</v>
      </c>
      <c r="H652" t="s">
        <v>695</v>
      </c>
      <c r="I652" t="s">
        <v>1704</v>
      </c>
      <c r="J652" t="s">
        <v>1705</v>
      </c>
    </row>
    <row r="653" spans="1:10" x14ac:dyDescent="0.35">
      <c r="A653" t="s">
        <v>2773</v>
      </c>
      <c r="B653" t="s">
        <v>32</v>
      </c>
      <c r="C653" t="s">
        <v>33</v>
      </c>
      <c r="D653" t="s">
        <v>2782</v>
      </c>
      <c r="E653" t="s">
        <v>16</v>
      </c>
      <c r="F653" t="s">
        <v>2783</v>
      </c>
      <c r="G653" t="s">
        <v>16</v>
      </c>
      <c r="H653" t="s">
        <v>467</v>
      </c>
      <c r="I653" t="s">
        <v>1704</v>
      </c>
      <c r="J653" t="s">
        <v>1705</v>
      </c>
    </row>
    <row r="654" spans="1:10" x14ac:dyDescent="0.35">
      <c r="A654" t="s">
        <v>2784</v>
      </c>
      <c r="B654" t="s">
        <v>11</v>
      </c>
      <c r="C654" t="s">
        <v>21</v>
      </c>
      <c r="D654" t="s">
        <v>2785</v>
      </c>
      <c r="E654" t="s">
        <v>2786</v>
      </c>
      <c r="F654" t="s">
        <v>2787</v>
      </c>
      <c r="G654" t="s">
        <v>16</v>
      </c>
      <c r="H654" t="s">
        <v>16</v>
      </c>
      <c r="I654" t="s">
        <v>18</v>
      </c>
      <c r="J654" t="s">
        <v>677</v>
      </c>
    </row>
    <row r="655" spans="1:10" x14ac:dyDescent="0.35">
      <c r="A655" t="s">
        <v>2784</v>
      </c>
      <c r="B655" t="s">
        <v>20</v>
      </c>
      <c r="C655" t="s">
        <v>27</v>
      </c>
      <c r="D655" t="s">
        <v>2788</v>
      </c>
      <c r="E655" t="s">
        <v>2789</v>
      </c>
      <c r="F655" t="s">
        <v>2790</v>
      </c>
      <c r="G655" t="s">
        <v>16</v>
      </c>
      <c r="H655" t="s">
        <v>16</v>
      </c>
      <c r="I655" t="s">
        <v>18</v>
      </c>
      <c r="J655" t="s">
        <v>677</v>
      </c>
    </row>
    <row r="656" spans="1:10" x14ac:dyDescent="0.35">
      <c r="A656" t="s">
        <v>2784</v>
      </c>
      <c r="B656" t="s">
        <v>26</v>
      </c>
      <c r="C656" t="s">
        <v>33</v>
      </c>
      <c r="D656" t="s">
        <v>2791</v>
      </c>
      <c r="E656" t="s">
        <v>2792</v>
      </c>
      <c r="F656" t="s">
        <v>2793</v>
      </c>
      <c r="G656" t="s">
        <v>16</v>
      </c>
      <c r="H656" t="s">
        <v>16</v>
      </c>
      <c r="I656" t="s">
        <v>18</v>
      </c>
      <c r="J656" t="s">
        <v>677</v>
      </c>
    </row>
    <row r="657" spans="1:10" x14ac:dyDescent="0.35">
      <c r="A657" t="s">
        <v>2784</v>
      </c>
      <c r="B657" t="s">
        <v>32</v>
      </c>
      <c r="C657" t="s">
        <v>349</v>
      </c>
      <c r="D657" t="s">
        <v>2794</v>
      </c>
      <c r="E657" t="s">
        <v>2795</v>
      </c>
      <c r="F657" t="s">
        <v>2796</v>
      </c>
      <c r="G657" t="s">
        <v>16</v>
      </c>
      <c r="H657" t="s">
        <v>16</v>
      </c>
      <c r="I657" t="s">
        <v>18</v>
      </c>
      <c r="J657" t="s">
        <v>677</v>
      </c>
    </row>
    <row r="658" spans="1:10" x14ac:dyDescent="0.35">
      <c r="A658" t="s">
        <v>2797</v>
      </c>
      <c r="B658" t="s">
        <v>11</v>
      </c>
      <c r="C658" t="s">
        <v>12</v>
      </c>
      <c r="D658" t="s">
        <v>2798</v>
      </c>
      <c r="E658" t="s">
        <v>2799</v>
      </c>
      <c r="F658" t="s">
        <v>2800</v>
      </c>
      <c r="G658" t="s">
        <v>16</v>
      </c>
      <c r="H658" t="s">
        <v>2801</v>
      </c>
      <c r="I658" t="s">
        <v>324</v>
      </c>
      <c r="J658" t="s">
        <v>2743</v>
      </c>
    </row>
    <row r="659" spans="1:10" x14ac:dyDescent="0.35">
      <c r="A659" t="s">
        <v>2797</v>
      </c>
      <c r="B659" t="s">
        <v>20</v>
      </c>
      <c r="C659" t="s">
        <v>21</v>
      </c>
      <c r="D659" t="s">
        <v>2802</v>
      </c>
      <c r="E659" t="s">
        <v>2803</v>
      </c>
      <c r="F659" t="s">
        <v>2804</v>
      </c>
      <c r="G659" t="s">
        <v>16</v>
      </c>
      <c r="H659" t="s">
        <v>2805</v>
      </c>
      <c r="I659" t="s">
        <v>324</v>
      </c>
      <c r="J659" t="s">
        <v>2743</v>
      </c>
    </row>
    <row r="660" spans="1:10" x14ac:dyDescent="0.35">
      <c r="A660" t="s">
        <v>2797</v>
      </c>
      <c r="B660" t="s">
        <v>26</v>
      </c>
      <c r="C660" t="s">
        <v>27</v>
      </c>
      <c r="D660" t="s">
        <v>2806</v>
      </c>
      <c r="E660" t="s">
        <v>2807</v>
      </c>
      <c r="F660" t="s">
        <v>2808</v>
      </c>
      <c r="G660" t="s">
        <v>16</v>
      </c>
      <c r="H660" t="s">
        <v>2809</v>
      </c>
      <c r="I660" t="s">
        <v>324</v>
      </c>
      <c r="J660" t="s">
        <v>2743</v>
      </c>
    </row>
    <row r="661" spans="1:10" x14ac:dyDescent="0.35">
      <c r="A661" t="s">
        <v>2797</v>
      </c>
      <c r="B661" t="s">
        <v>32</v>
      </c>
      <c r="C661" t="s">
        <v>33</v>
      </c>
      <c r="D661" t="s">
        <v>2810</v>
      </c>
      <c r="E661" t="s">
        <v>2811</v>
      </c>
      <c r="F661" t="s">
        <v>2812</v>
      </c>
      <c r="G661" t="s">
        <v>16</v>
      </c>
      <c r="H661" t="s">
        <v>2813</v>
      </c>
      <c r="I661" t="s">
        <v>324</v>
      </c>
      <c r="J661" t="s">
        <v>2743</v>
      </c>
    </row>
    <row r="662" spans="1:10" x14ac:dyDescent="0.35">
      <c r="A662" t="s">
        <v>2814</v>
      </c>
      <c r="B662" t="s">
        <v>11</v>
      </c>
      <c r="C662" t="s">
        <v>12</v>
      </c>
      <c r="D662" t="s">
        <v>2815</v>
      </c>
      <c r="E662" t="s">
        <v>2816</v>
      </c>
      <c r="F662" t="s">
        <v>125</v>
      </c>
      <c r="G662" t="s">
        <v>2817</v>
      </c>
      <c r="H662" t="s">
        <v>16</v>
      </c>
      <c r="I662" t="s">
        <v>85</v>
      </c>
      <c r="J662" t="s">
        <v>447</v>
      </c>
    </row>
    <row r="663" spans="1:10" x14ac:dyDescent="0.35">
      <c r="A663" t="s">
        <v>2814</v>
      </c>
      <c r="B663" t="s">
        <v>20</v>
      </c>
      <c r="C663" t="s">
        <v>21</v>
      </c>
      <c r="D663" t="s">
        <v>2818</v>
      </c>
      <c r="E663" t="s">
        <v>2819</v>
      </c>
      <c r="F663" t="s">
        <v>2820</v>
      </c>
      <c r="G663" t="s">
        <v>2821</v>
      </c>
      <c r="H663" t="s">
        <v>16</v>
      </c>
      <c r="I663" t="s">
        <v>85</v>
      </c>
      <c r="J663" t="s">
        <v>447</v>
      </c>
    </row>
    <row r="664" spans="1:10" x14ac:dyDescent="0.35">
      <c r="A664" t="s">
        <v>2814</v>
      </c>
      <c r="B664" t="s">
        <v>26</v>
      </c>
      <c r="C664" t="s">
        <v>27</v>
      </c>
      <c r="D664" t="s">
        <v>2822</v>
      </c>
      <c r="E664" t="s">
        <v>2823</v>
      </c>
      <c r="F664" t="s">
        <v>2824</v>
      </c>
      <c r="G664" t="s">
        <v>2825</v>
      </c>
      <c r="H664" t="s">
        <v>16</v>
      </c>
      <c r="I664" t="s">
        <v>85</v>
      </c>
      <c r="J664" t="s">
        <v>447</v>
      </c>
    </row>
    <row r="665" spans="1:10" x14ac:dyDescent="0.35">
      <c r="A665" t="s">
        <v>2814</v>
      </c>
      <c r="B665" t="s">
        <v>32</v>
      </c>
      <c r="C665" t="s">
        <v>33</v>
      </c>
      <c r="D665" t="s">
        <v>2826</v>
      </c>
      <c r="E665" t="s">
        <v>2827</v>
      </c>
      <c r="F665" t="s">
        <v>2828</v>
      </c>
      <c r="G665" t="s">
        <v>2829</v>
      </c>
      <c r="H665" t="s">
        <v>16</v>
      </c>
      <c r="I665" t="s">
        <v>85</v>
      </c>
      <c r="J665" t="s">
        <v>447</v>
      </c>
    </row>
    <row r="666" spans="1:10" x14ac:dyDescent="0.35">
      <c r="A666" t="s">
        <v>2830</v>
      </c>
      <c r="B666" t="s">
        <v>11</v>
      </c>
      <c r="C666" t="s">
        <v>1065</v>
      </c>
      <c r="D666" t="s">
        <v>2831</v>
      </c>
      <c r="E666" t="s">
        <v>2832</v>
      </c>
      <c r="F666" t="s">
        <v>2833</v>
      </c>
      <c r="G666" t="s">
        <v>16</v>
      </c>
      <c r="H666" t="s">
        <v>16</v>
      </c>
      <c r="I666" t="s">
        <v>199</v>
      </c>
      <c r="J666" t="s">
        <v>1069</v>
      </c>
    </row>
    <row r="667" spans="1:10" x14ac:dyDescent="0.35">
      <c r="A667" t="s">
        <v>2830</v>
      </c>
      <c r="B667" t="s">
        <v>20</v>
      </c>
      <c r="C667" t="s">
        <v>1070</v>
      </c>
      <c r="D667" t="s">
        <v>2834</v>
      </c>
      <c r="E667" t="s">
        <v>2835</v>
      </c>
      <c r="F667" t="s">
        <v>2836</v>
      </c>
      <c r="G667" t="s">
        <v>16</v>
      </c>
      <c r="H667" t="s">
        <v>16</v>
      </c>
      <c r="I667" t="s">
        <v>199</v>
      </c>
      <c r="J667" t="s">
        <v>1069</v>
      </c>
    </row>
    <row r="668" spans="1:10" x14ac:dyDescent="0.35">
      <c r="A668" t="s">
        <v>2830</v>
      </c>
      <c r="B668" t="s">
        <v>26</v>
      </c>
      <c r="C668" t="s">
        <v>1074</v>
      </c>
      <c r="D668" t="s">
        <v>2837</v>
      </c>
      <c r="E668" t="s">
        <v>2838</v>
      </c>
      <c r="F668" t="s">
        <v>1715</v>
      </c>
      <c r="G668" t="s">
        <v>16</v>
      </c>
      <c r="H668" t="s">
        <v>16</v>
      </c>
      <c r="I668" t="s">
        <v>199</v>
      </c>
      <c r="J668" t="s">
        <v>1069</v>
      </c>
    </row>
    <row r="669" spans="1:10" x14ac:dyDescent="0.35">
      <c r="A669" t="s">
        <v>2830</v>
      </c>
      <c r="B669" t="s">
        <v>32</v>
      </c>
      <c r="C669" t="s">
        <v>1078</v>
      </c>
      <c r="D669" t="s">
        <v>2839</v>
      </c>
      <c r="E669" t="s">
        <v>2840</v>
      </c>
      <c r="F669" t="s">
        <v>2841</v>
      </c>
      <c r="G669" t="s">
        <v>16</v>
      </c>
      <c r="H669" t="s">
        <v>16</v>
      </c>
      <c r="I669" t="s">
        <v>199</v>
      </c>
      <c r="J669" t="s">
        <v>1069</v>
      </c>
    </row>
    <row r="670" spans="1:10" x14ac:dyDescent="0.35">
      <c r="A670" t="s">
        <v>2842</v>
      </c>
      <c r="B670" t="s">
        <v>11</v>
      </c>
      <c r="C670" t="s">
        <v>21</v>
      </c>
      <c r="D670" t="s">
        <v>2843</v>
      </c>
      <c r="E670" t="s">
        <v>2844</v>
      </c>
      <c r="F670" t="s">
        <v>2845</v>
      </c>
      <c r="G670" t="s">
        <v>2846</v>
      </c>
      <c r="H670" t="s">
        <v>2847</v>
      </c>
      <c r="I670" t="s">
        <v>63</v>
      </c>
      <c r="J670" t="s">
        <v>661</v>
      </c>
    </row>
    <row r="671" spans="1:10" x14ac:dyDescent="0.35">
      <c r="A671" t="s">
        <v>2842</v>
      </c>
      <c r="B671" t="s">
        <v>20</v>
      </c>
      <c r="C671" t="s">
        <v>27</v>
      </c>
      <c r="D671" t="s">
        <v>2848</v>
      </c>
      <c r="E671" t="s">
        <v>2849</v>
      </c>
      <c r="F671" t="s">
        <v>2850</v>
      </c>
      <c r="G671" t="s">
        <v>955</v>
      </c>
      <c r="H671" t="s">
        <v>2851</v>
      </c>
      <c r="I671" t="s">
        <v>63</v>
      </c>
      <c r="J671" t="s">
        <v>661</v>
      </c>
    </row>
    <row r="672" spans="1:10" x14ac:dyDescent="0.35">
      <c r="A672" t="s">
        <v>2842</v>
      </c>
      <c r="B672" t="s">
        <v>26</v>
      </c>
      <c r="C672" t="s">
        <v>33</v>
      </c>
      <c r="D672" t="s">
        <v>2852</v>
      </c>
      <c r="E672" t="s">
        <v>2853</v>
      </c>
      <c r="F672" t="s">
        <v>2854</v>
      </c>
      <c r="G672" t="s">
        <v>2855</v>
      </c>
      <c r="H672" t="s">
        <v>2856</v>
      </c>
      <c r="I672" t="s">
        <v>63</v>
      </c>
      <c r="J672" t="s">
        <v>661</v>
      </c>
    </row>
    <row r="673" spans="1:10" x14ac:dyDescent="0.35">
      <c r="A673" t="s">
        <v>2842</v>
      </c>
      <c r="B673" t="s">
        <v>32</v>
      </c>
      <c r="C673" t="s">
        <v>349</v>
      </c>
      <c r="D673" t="s">
        <v>2857</v>
      </c>
      <c r="E673" t="s">
        <v>2858</v>
      </c>
      <c r="F673" t="s">
        <v>2859</v>
      </c>
      <c r="G673" t="s">
        <v>2860</v>
      </c>
      <c r="H673" t="s">
        <v>2861</v>
      </c>
      <c r="I673" t="s">
        <v>63</v>
      </c>
      <c r="J673" t="s">
        <v>661</v>
      </c>
    </row>
    <row r="674" spans="1:10" x14ac:dyDescent="0.35">
      <c r="A674" t="s">
        <v>2862</v>
      </c>
      <c r="B674" t="s">
        <v>11</v>
      </c>
      <c r="C674" t="s">
        <v>21</v>
      </c>
      <c r="D674" t="s">
        <v>2863</v>
      </c>
      <c r="E674" t="s">
        <v>2864</v>
      </c>
      <c r="F674" t="s">
        <v>2865</v>
      </c>
      <c r="G674" t="s">
        <v>16</v>
      </c>
      <c r="H674" t="s">
        <v>16</v>
      </c>
      <c r="I674" t="s">
        <v>43</v>
      </c>
      <c r="J674" t="s">
        <v>2509</v>
      </c>
    </row>
    <row r="675" spans="1:10" x14ac:dyDescent="0.35">
      <c r="A675" t="s">
        <v>2862</v>
      </c>
      <c r="B675" t="s">
        <v>20</v>
      </c>
      <c r="C675" t="s">
        <v>27</v>
      </c>
      <c r="D675" t="s">
        <v>2866</v>
      </c>
      <c r="E675" t="s">
        <v>2867</v>
      </c>
      <c r="F675" t="s">
        <v>2868</v>
      </c>
      <c r="G675" t="s">
        <v>16</v>
      </c>
      <c r="H675" t="s">
        <v>16</v>
      </c>
      <c r="I675" t="s">
        <v>43</v>
      </c>
      <c r="J675" t="s">
        <v>2509</v>
      </c>
    </row>
    <row r="676" spans="1:10" x14ac:dyDescent="0.35">
      <c r="A676" t="s">
        <v>2862</v>
      </c>
      <c r="B676" t="s">
        <v>26</v>
      </c>
      <c r="C676" t="s">
        <v>33</v>
      </c>
      <c r="D676" t="s">
        <v>2869</v>
      </c>
      <c r="E676" t="s">
        <v>2870</v>
      </c>
      <c r="F676" t="s">
        <v>2871</v>
      </c>
      <c r="G676" t="s">
        <v>16</v>
      </c>
      <c r="H676" t="s">
        <v>16</v>
      </c>
      <c r="I676" t="s">
        <v>43</v>
      </c>
      <c r="J676" t="s">
        <v>2509</v>
      </c>
    </row>
    <row r="677" spans="1:10" x14ac:dyDescent="0.35">
      <c r="A677" t="s">
        <v>2862</v>
      </c>
      <c r="B677" t="s">
        <v>32</v>
      </c>
      <c r="C677" t="s">
        <v>349</v>
      </c>
      <c r="D677" t="s">
        <v>2872</v>
      </c>
      <c r="E677" t="s">
        <v>2873</v>
      </c>
      <c r="F677" t="s">
        <v>2874</v>
      </c>
      <c r="G677" t="s">
        <v>16</v>
      </c>
      <c r="H677" t="s">
        <v>16</v>
      </c>
      <c r="I677" t="s">
        <v>43</v>
      </c>
      <c r="J677" t="s">
        <v>2509</v>
      </c>
    </row>
    <row r="678" spans="1:10" x14ac:dyDescent="0.35">
      <c r="A678" t="s">
        <v>2875</v>
      </c>
      <c r="B678" t="s">
        <v>11</v>
      </c>
      <c r="C678" t="s">
        <v>12</v>
      </c>
      <c r="D678" t="s">
        <v>2876</v>
      </c>
      <c r="E678" t="s">
        <v>2877</v>
      </c>
      <c r="F678" t="s">
        <v>2878</v>
      </c>
      <c r="G678" t="s">
        <v>16</v>
      </c>
      <c r="H678" t="s">
        <v>2879</v>
      </c>
      <c r="I678" t="s">
        <v>43</v>
      </c>
      <c r="J678" t="s">
        <v>574</v>
      </c>
    </row>
    <row r="679" spans="1:10" x14ac:dyDescent="0.35">
      <c r="A679" t="s">
        <v>2875</v>
      </c>
      <c r="B679" t="s">
        <v>20</v>
      </c>
      <c r="C679" t="s">
        <v>21</v>
      </c>
      <c r="D679" t="s">
        <v>2880</v>
      </c>
      <c r="E679" t="s">
        <v>2881</v>
      </c>
      <c r="F679" t="s">
        <v>2882</v>
      </c>
      <c r="G679" t="s">
        <v>16</v>
      </c>
      <c r="H679" t="s">
        <v>2883</v>
      </c>
      <c r="I679" t="s">
        <v>43</v>
      </c>
      <c r="J679" t="s">
        <v>574</v>
      </c>
    </row>
    <row r="680" spans="1:10" x14ac:dyDescent="0.35">
      <c r="A680" t="s">
        <v>2875</v>
      </c>
      <c r="B680" t="s">
        <v>26</v>
      </c>
      <c r="C680" t="s">
        <v>27</v>
      </c>
      <c r="D680" t="s">
        <v>2884</v>
      </c>
      <c r="E680" t="s">
        <v>2885</v>
      </c>
      <c r="F680" t="s">
        <v>2886</v>
      </c>
      <c r="G680" t="s">
        <v>16</v>
      </c>
      <c r="H680" t="s">
        <v>2887</v>
      </c>
      <c r="I680" t="s">
        <v>43</v>
      </c>
      <c r="J680" t="s">
        <v>574</v>
      </c>
    </row>
    <row r="681" spans="1:10" x14ac:dyDescent="0.35">
      <c r="A681" t="s">
        <v>2875</v>
      </c>
      <c r="B681" t="s">
        <v>32</v>
      </c>
      <c r="C681" t="s">
        <v>33</v>
      </c>
      <c r="D681" t="s">
        <v>2888</v>
      </c>
      <c r="E681" t="s">
        <v>2889</v>
      </c>
      <c r="F681" t="s">
        <v>2890</v>
      </c>
      <c r="G681" t="s">
        <v>16</v>
      </c>
      <c r="H681" t="s">
        <v>2891</v>
      </c>
      <c r="I681" t="s">
        <v>43</v>
      </c>
      <c r="J681" t="s">
        <v>574</v>
      </c>
    </row>
    <row r="682" spans="1:10" x14ac:dyDescent="0.35">
      <c r="A682" t="s">
        <v>2892</v>
      </c>
      <c r="B682" t="s">
        <v>11</v>
      </c>
      <c r="C682" t="s">
        <v>1683</v>
      </c>
      <c r="D682" t="s">
        <v>2893</v>
      </c>
      <c r="E682" t="s">
        <v>2894</v>
      </c>
      <c r="F682" t="s">
        <v>2895</v>
      </c>
      <c r="G682" t="s">
        <v>16</v>
      </c>
      <c r="H682" t="s">
        <v>16</v>
      </c>
      <c r="I682" t="s">
        <v>63</v>
      </c>
      <c r="J682" t="s">
        <v>215</v>
      </c>
    </row>
    <row r="683" spans="1:10" x14ac:dyDescent="0.35">
      <c r="A683" t="s">
        <v>2892</v>
      </c>
      <c r="B683" t="s">
        <v>20</v>
      </c>
      <c r="C683" t="s">
        <v>1688</v>
      </c>
      <c r="D683" t="s">
        <v>2896</v>
      </c>
      <c r="E683" t="s">
        <v>2897</v>
      </c>
      <c r="F683" t="s">
        <v>2898</v>
      </c>
      <c r="G683" t="s">
        <v>16</v>
      </c>
      <c r="H683" t="s">
        <v>16</v>
      </c>
      <c r="I683" t="s">
        <v>63</v>
      </c>
      <c r="J683" t="s">
        <v>215</v>
      </c>
    </row>
    <row r="684" spans="1:10" x14ac:dyDescent="0.35">
      <c r="A684" t="s">
        <v>2892</v>
      </c>
      <c r="B684" t="s">
        <v>26</v>
      </c>
      <c r="C684" t="s">
        <v>1074</v>
      </c>
      <c r="D684" t="s">
        <v>2899</v>
      </c>
      <c r="E684" t="s">
        <v>2900</v>
      </c>
      <c r="F684" t="s">
        <v>2901</v>
      </c>
      <c r="G684" t="s">
        <v>16</v>
      </c>
      <c r="H684" t="s">
        <v>16</v>
      </c>
      <c r="I684" t="s">
        <v>63</v>
      </c>
      <c r="J684" t="s">
        <v>215</v>
      </c>
    </row>
    <row r="685" spans="1:10" x14ac:dyDescent="0.35">
      <c r="A685" t="s">
        <v>2892</v>
      </c>
      <c r="B685" t="s">
        <v>32</v>
      </c>
      <c r="C685" t="s">
        <v>1695</v>
      </c>
      <c r="D685" t="s">
        <v>2902</v>
      </c>
      <c r="E685" t="s">
        <v>2903</v>
      </c>
      <c r="F685" t="s">
        <v>2904</v>
      </c>
      <c r="G685" t="s">
        <v>16</v>
      </c>
      <c r="H685" t="s">
        <v>16</v>
      </c>
      <c r="I685" t="s">
        <v>63</v>
      </c>
      <c r="J685" t="s">
        <v>215</v>
      </c>
    </row>
    <row r="686" spans="1:10" x14ac:dyDescent="0.35">
      <c r="A686" t="s">
        <v>2905</v>
      </c>
      <c r="B686" t="s">
        <v>11</v>
      </c>
      <c r="C686" t="s">
        <v>2015</v>
      </c>
      <c r="D686" t="s">
        <v>2906</v>
      </c>
      <c r="E686" t="s">
        <v>2907</v>
      </c>
      <c r="F686" t="s">
        <v>16</v>
      </c>
      <c r="G686" t="s">
        <v>16</v>
      </c>
      <c r="H686" t="s">
        <v>16</v>
      </c>
      <c r="I686" t="s">
        <v>43</v>
      </c>
      <c r="J686" t="s">
        <v>2664</v>
      </c>
    </row>
    <row r="687" spans="1:10" x14ac:dyDescent="0.35">
      <c r="A687" t="s">
        <v>2905</v>
      </c>
      <c r="B687" t="s">
        <v>20</v>
      </c>
      <c r="C687" t="s">
        <v>895</v>
      </c>
      <c r="D687" t="s">
        <v>2908</v>
      </c>
      <c r="E687" t="s">
        <v>2909</v>
      </c>
      <c r="F687" t="s">
        <v>16</v>
      </c>
      <c r="G687" t="s">
        <v>16</v>
      </c>
      <c r="H687" t="s">
        <v>16</v>
      </c>
      <c r="I687" t="s">
        <v>43</v>
      </c>
      <c r="J687" t="s">
        <v>2664</v>
      </c>
    </row>
    <row r="688" spans="1:10" x14ac:dyDescent="0.35">
      <c r="A688" t="s">
        <v>2905</v>
      </c>
      <c r="B688" t="s">
        <v>26</v>
      </c>
      <c r="C688" t="s">
        <v>241</v>
      </c>
      <c r="D688" t="s">
        <v>2910</v>
      </c>
      <c r="E688" t="s">
        <v>2911</v>
      </c>
      <c r="F688" t="s">
        <v>16</v>
      </c>
      <c r="G688" t="s">
        <v>16</v>
      </c>
      <c r="H688" t="s">
        <v>16</v>
      </c>
      <c r="I688" t="s">
        <v>43</v>
      </c>
      <c r="J688" t="s">
        <v>2664</v>
      </c>
    </row>
    <row r="689" spans="1:10" x14ac:dyDescent="0.35">
      <c r="A689" t="s">
        <v>2905</v>
      </c>
      <c r="B689" t="s">
        <v>32</v>
      </c>
      <c r="C689" t="s">
        <v>902</v>
      </c>
      <c r="D689" t="s">
        <v>2912</v>
      </c>
      <c r="E689" t="s">
        <v>2913</v>
      </c>
      <c r="F689" t="s">
        <v>16</v>
      </c>
      <c r="G689" t="s">
        <v>16</v>
      </c>
      <c r="H689" t="s">
        <v>16</v>
      </c>
      <c r="I689" t="s">
        <v>43</v>
      </c>
      <c r="J689" t="s">
        <v>2664</v>
      </c>
    </row>
    <row r="690" spans="1:10" x14ac:dyDescent="0.35">
      <c r="A690" t="s">
        <v>2914</v>
      </c>
      <c r="B690" t="s">
        <v>11</v>
      </c>
      <c r="C690" t="s">
        <v>39</v>
      </c>
      <c r="D690" t="s">
        <v>2915</v>
      </c>
      <c r="E690" t="s">
        <v>2916</v>
      </c>
      <c r="F690" t="s">
        <v>2917</v>
      </c>
      <c r="G690" t="s">
        <v>2918</v>
      </c>
      <c r="H690" t="s">
        <v>16</v>
      </c>
      <c r="I690" t="s">
        <v>43</v>
      </c>
      <c r="J690" t="s">
        <v>2919</v>
      </c>
    </row>
    <row r="691" spans="1:10" x14ac:dyDescent="0.35">
      <c r="A691" t="s">
        <v>2914</v>
      </c>
      <c r="B691" t="s">
        <v>20</v>
      </c>
      <c r="C691" t="s">
        <v>45</v>
      </c>
      <c r="D691" t="s">
        <v>2920</v>
      </c>
      <c r="E691" t="s">
        <v>2921</v>
      </c>
      <c r="F691" t="s">
        <v>2922</v>
      </c>
      <c r="G691" t="s">
        <v>2923</v>
      </c>
      <c r="H691" t="s">
        <v>16</v>
      </c>
      <c r="I691" t="s">
        <v>43</v>
      </c>
      <c r="J691" t="s">
        <v>2919</v>
      </c>
    </row>
    <row r="692" spans="1:10" x14ac:dyDescent="0.35">
      <c r="A692" t="s">
        <v>2914</v>
      </c>
      <c r="B692" t="s">
        <v>26</v>
      </c>
      <c r="C692" t="s">
        <v>2924</v>
      </c>
      <c r="D692" t="s">
        <v>2925</v>
      </c>
      <c r="E692" t="s">
        <v>2926</v>
      </c>
      <c r="F692" t="s">
        <v>2927</v>
      </c>
      <c r="G692" t="s">
        <v>2928</v>
      </c>
      <c r="H692" t="s">
        <v>16</v>
      </c>
      <c r="I692" t="s">
        <v>43</v>
      </c>
      <c r="J692" t="s">
        <v>2919</v>
      </c>
    </row>
    <row r="693" spans="1:10" x14ac:dyDescent="0.35">
      <c r="A693" t="s">
        <v>2914</v>
      </c>
      <c r="B693" t="s">
        <v>32</v>
      </c>
      <c r="C693" t="s">
        <v>2929</v>
      </c>
      <c r="D693" t="s">
        <v>2930</v>
      </c>
      <c r="E693" t="s">
        <v>2931</v>
      </c>
      <c r="F693" t="s">
        <v>2932</v>
      </c>
      <c r="G693" t="s">
        <v>2933</v>
      </c>
      <c r="H693" t="s">
        <v>16</v>
      </c>
      <c r="I693" t="s">
        <v>43</v>
      </c>
      <c r="J693" t="s">
        <v>2919</v>
      </c>
    </row>
    <row r="694" spans="1:10" x14ac:dyDescent="0.35">
      <c r="A694" t="s">
        <v>2934</v>
      </c>
      <c r="B694" t="s">
        <v>11</v>
      </c>
      <c r="C694" t="s">
        <v>21</v>
      </c>
      <c r="D694" t="s">
        <v>2935</v>
      </c>
      <c r="E694" t="s">
        <v>2936</v>
      </c>
      <c r="F694" t="s">
        <v>2937</v>
      </c>
      <c r="G694" t="s">
        <v>16</v>
      </c>
      <c r="H694" t="s">
        <v>16</v>
      </c>
      <c r="I694" t="s">
        <v>43</v>
      </c>
      <c r="J694" t="s">
        <v>2938</v>
      </c>
    </row>
    <row r="695" spans="1:10" x14ac:dyDescent="0.35">
      <c r="A695" t="s">
        <v>2934</v>
      </c>
      <c r="B695" t="s">
        <v>20</v>
      </c>
      <c r="C695" t="s">
        <v>27</v>
      </c>
      <c r="D695" t="s">
        <v>2939</v>
      </c>
      <c r="E695" t="s">
        <v>2940</v>
      </c>
      <c r="F695" t="s">
        <v>2941</v>
      </c>
      <c r="G695" t="s">
        <v>16</v>
      </c>
      <c r="H695" t="s">
        <v>16</v>
      </c>
      <c r="I695" t="s">
        <v>43</v>
      </c>
      <c r="J695" t="s">
        <v>2938</v>
      </c>
    </row>
    <row r="696" spans="1:10" x14ac:dyDescent="0.35">
      <c r="A696" t="s">
        <v>2934</v>
      </c>
      <c r="B696" t="s">
        <v>26</v>
      </c>
      <c r="C696" t="s">
        <v>33</v>
      </c>
      <c r="D696" t="s">
        <v>2942</v>
      </c>
      <c r="E696" t="s">
        <v>2943</v>
      </c>
      <c r="F696" t="s">
        <v>2944</v>
      </c>
      <c r="G696" t="s">
        <v>16</v>
      </c>
      <c r="H696" t="s">
        <v>16</v>
      </c>
      <c r="I696" t="s">
        <v>43</v>
      </c>
      <c r="J696" t="s">
        <v>2938</v>
      </c>
    </row>
    <row r="697" spans="1:10" x14ac:dyDescent="0.35">
      <c r="A697" t="s">
        <v>2934</v>
      </c>
      <c r="B697" t="s">
        <v>32</v>
      </c>
      <c r="C697" t="s">
        <v>349</v>
      </c>
      <c r="D697" t="s">
        <v>2945</v>
      </c>
      <c r="E697" t="s">
        <v>2946</v>
      </c>
      <c r="F697" t="s">
        <v>2947</v>
      </c>
      <c r="G697" t="s">
        <v>16</v>
      </c>
      <c r="H697" t="s">
        <v>16</v>
      </c>
      <c r="I697" t="s">
        <v>43</v>
      </c>
      <c r="J697" t="s">
        <v>2938</v>
      </c>
    </row>
    <row r="698" spans="1:10" x14ac:dyDescent="0.35">
      <c r="A698" t="s">
        <v>2948</v>
      </c>
      <c r="B698" t="s">
        <v>11</v>
      </c>
      <c r="C698" t="s">
        <v>12</v>
      </c>
      <c r="D698" t="s">
        <v>2949</v>
      </c>
      <c r="E698" t="s">
        <v>2950</v>
      </c>
      <c r="F698" t="s">
        <v>2951</v>
      </c>
      <c r="G698" t="s">
        <v>16</v>
      </c>
      <c r="H698" t="s">
        <v>16</v>
      </c>
      <c r="I698" t="s">
        <v>18</v>
      </c>
      <c r="J698" t="s">
        <v>2952</v>
      </c>
    </row>
    <row r="699" spans="1:10" x14ac:dyDescent="0.35">
      <c r="A699" t="s">
        <v>2948</v>
      </c>
      <c r="B699" t="s">
        <v>20</v>
      </c>
      <c r="C699" t="s">
        <v>21</v>
      </c>
      <c r="D699" t="s">
        <v>2953</v>
      </c>
      <c r="E699" t="s">
        <v>2954</v>
      </c>
      <c r="F699" t="s">
        <v>2955</v>
      </c>
      <c r="G699" t="s">
        <v>16</v>
      </c>
      <c r="H699" t="s">
        <v>16</v>
      </c>
      <c r="I699" t="s">
        <v>18</v>
      </c>
      <c r="J699" t="s">
        <v>2952</v>
      </c>
    </row>
    <row r="700" spans="1:10" x14ac:dyDescent="0.35">
      <c r="A700" t="s">
        <v>2948</v>
      </c>
      <c r="B700" t="s">
        <v>26</v>
      </c>
      <c r="C700" t="s">
        <v>27</v>
      </c>
      <c r="D700" t="s">
        <v>2956</v>
      </c>
      <c r="E700" t="s">
        <v>2957</v>
      </c>
      <c r="F700" t="s">
        <v>2958</v>
      </c>
      <c r="G700" t="s">
        <v>16</v>
      </c>
      <c r="H700" t="s">
        <v>16</v>
      </c>
      <c r="I700" t="s">
        <v>18</v>
      </c>
      <c r="J700" t="s">
        <v>2952</v>
      </c>
    </row>
    <row r="701" spans="1:10" x14ac:dyDescent="0.35">
      <c r="A701" t="s">
        <v>2948</v>
      </c>
      <c r="B701" t="s">
        <v>32</v>
      </c>
      <c r="C701" t="s">
        <v>33</v>
      </c>
      <c r="D701" t="s">
        <v>2959</v>
      </c>
      <c r="E701" t="s">
        <v>2960</v>
      </c>
      <c r="F701" t="s">
        <v>2961</v>
      </c>
      <c r="G701" t="s">
        <v>16</v>
      </c>
      <c r="H701" t="s">
        <v>16</v>
      </c>
      <c r="I701" t="s">
        <v>18</v>
      </c>
      <c r="J701" t="s">
        <v>2952</v>
      </c>
    </row>
    <row r="702" spans="1:10" x14ac:dyDescent="0.35">
      <c r="A702" t="s">
        <v>2962</v>
      </c>
      <c r="B702" t="s">
        <v>11</v>
      </c>
      <c r="C702" t="s">
        <v>21</v>
      </c>
      <c r="D702" t="s">
        <v>2963</v>
      </c>
      <c r="E702" t="s">
        <v>2964</v>
      </c>
      <c r="F702" t="s">
        <v>607</v>
      </c>
      <c r="G702" t="s">
        <v>16</v>
      </c>
      <c r="H702" t="s">
        <v>16</v>
      </c>
      <c r="I702" t="s">
        <v>609</v>
      </c>
      <c r="J702" t="s">
        <v>945</v>
      </c>
    </row>
    <row r="703" spans="1:10" x14ac:dyDescent="0.35">
      <c r="A703" t="s">
        <v>2962</v>
      </c>
      <c r="B703" t="s">
        <v>20</v>
      </c>
      <c r="C703" t="s">
        <v>27</v>
      </c>
      <c r="D703" t="s">
        <v>2965</v>
      </c>
      <c r="E703" t="s">
        <v>2966</v>
      </c>
      <c r="F703" t="s">
        <v>2967</v>
      </c>
      <c r="G703" t="s">
        <v>16</v>
      </c>
      <c r="H703" t="s">
        <v>16</v>
      </c>
      <c r="I703" t="s">
        <v>609</v>
      </c>
      <c r="J703" t="s">
        <v>945</v>
      </c>
    </row>
    <row r="704" spans="1:10" x14ac:dyDescent="0.35">
      <c r="A704" t="s">
        <v>2962</v>
      </c>
      <c r="B704" t="s">
        <v>26</v>
      </c>
      <c r="C704" t="s">
        <v>33</v>
      </c>
      <c r="D704" t="s">
        <v>2968</v>
      </c>
      <c r="E704" t="s">
        <v>2969</v>
      </c>
      <c r="F704" t="s">
        <v>2970</v>
      </c>
      <c r="G704" t="s">
        <v>16</v>
      </c>
      <c r="H704" t="s">
        <v>16</v>
      </c>
      <c r="I704" t="s">
        <v>609</v>
      </c>
      <c r="J704" t="s">
        <v>945</v>
      </c>
    </row>
    <row r="705" spans="1:10" x14ac:dyDescent="0.35">
      <c r="A705" t="s">
        <v>2962</v>
      </c>
      <c r="B705" t="s">
        <v>32</v>
      </c>
      <c r="C705" t="s">
        <v>349</v>
      </c>
      <c r="D705" t="s">
        <v>2971</v>
      </c>
      <c r="E705" t="s">
        <v>2972</v>
      </c>
      <c r="F705" t="s">
        <v>2973</v>
      </c>
      <c r="G705" t="s">
        <v>16</v>
      </c>
      <c r="H705" t="s">
        <v>16</v>
      </c>
      <c r="I705" t="s">
        <v>609</v>
      </c>
      <c r="J705" t="s">
        <v>945</v>
      </c>
    </row>
    <row r="706" spans="1:10" x14ac:dyDescent="0.35">
      <c r="A706" t="s">
        <v>2974</v>
      </c>
      <c r="B706" t="s">
        <v>11</v>
      </c>
      <c r="C706" t="s">
        <v>1083</v>
      </c>
      <c r="D706" t="s">
        <v>2975</v>
      </c>
      <c r="E706" t="s">
        <v>2976</v>
      </c>
      <c r="F706" t="s">
        <v>2977</v>
      </c>
      <c r="G706" t="s">
        <v>16</v>
      </c>
      <c r="H706" t="s">
        <v>16</v>
      </c>
      <c r="I706" t="s">
        <v>43</v>
      </c>
      <c r="J706" t="s">
        <v>2919</v>
      </c>
    </row>
    <row r="707" spans="1:10" x14ac:dyDescent="0.35">
      <c r="A707" t="s">
        <v>2974</v>
      </c>
      <c r="B707" t="s">
        <v>20</v>
      </c>
      <c r="C707" t="s">
        <v>1088</v>
      </c>
      <c r="D707" t="s">
        <v>2978</v>
      </c>
      <c r="E707" t="s">
        <v>2979</v>
      </c>
      <c r="F707" t="s">
        <v>2980</v>
      </c>
      <c r="G707" t="s">
        <v>16</v>
      </c>
      <c r="H707" t="s">
        <v>16</v>
      </c>
      <c r="I707" t="s">
        <v>43</v>
      </c>
      <c r="J707" t="s">
        <v>2919</v>
      </c>
    </row>
    <row r="708" spans="1:10" x14ac:dyDescent="0.35">
      <c r="A708" t="s">
        <v>2974</v>
      </c>
      <c r="B708" t="s">
        <v>26</v>
      </c>
      <c r="C708" t="s">
        <v>1093</v>
      </c>
      <c r="D708" t="s">
        <v>2981</v>
      </c>
      <c r="E708" t="s">
        <v>2982</v>
      </c>
      <c r="F708" t="s">
        <v>2983</v>
      </c>
      <c r="G708" t="s">
        <v>16</v>
      </c>
      <c r="H708" t="s">
        <v>16</v>
      </c>
      <c r="I708" t="s">
        <v>43</v>
      </c>
      <c r="J708" t="s">
        <v>2919</v>
      </c>
    </row>
    <row r="709" spans="1:10" x14ac:dyDescent="0.35">
      <c r="A709" t="s">
        <v>2974</v>
      </c>
      <c r="B709" t="s">
        <v>32</v>
      </c>
      <c r="C709" t="s">
        <v>1098</v>
      </c>
      <c r="D709" t="s">
        <v>2984</v>
      </c>
      <c r="E709" t="s">
        <v>2985</v>
      </c>
      <c r="F709" t="s">
        <v>2986</v>
      </c>
      <c r="G709" t="s">
        <v>16</v>
      </c>
      <c r="H709" t="s">
        <v>16</v>
      </c>
      <c r="I709" t="s">
        <v>43</v>
      </c>
      <c r="J709" t="s">
        <v>2919</v>
      </c>
    </row>
    <row r="710" spans="1:10" x14ac:dyDescent="0.35">
      <c r="A710" t="s">
        <v>2987</v>
      </c>
      <c r="B710" t="s">
        <v>11</v>
      </c>
      <c r="C710" t="s">
        <v>12</v>
      </c>
      <c r="D710" t="s">
        <v>2988</v>
      </c>
      <c r="E710" t="s">
        <v>2989</v>
      </c>
      <c r="F710" t="s">
        <v>2990</v>
      </c>
      <c r="G710" t="s">
        <v>2991</v>
      </c>
      <c r="H710" t="s">
        <v>2992</v>
      </c>
      <c r="I710" t="s">
        <v>43</v>
      </c>
      <c r="J710" t="s">
        <v>2993</v>
      </c>
    </row>
    <row r="711" spans="1:10" x14ac:dyDescent="0.35">
      <c r="A711" t="s">
        <v>2987</v>
      </c>
      <c r="B711" t="s">
        <v>20</v>
      </c>
      <c r="C711" t="s">
        <v>2994</v>
      </c>
      <c r="D711" t="s">
        <v>2995</v>
      </c>
      <c r="E711" t="s">
        <v>2996</v>
      </c>
      <c r="F711" t="s">
        <v>2997</v>
      </c>
      <c r="G711" t="s">
        <v>2998</v>
      </c>
      <c r="H711" t="s">
        <v>2999</v>
      </c>
      <c r="I711" t="s">
        <v>43</v>
      </c>
      <c r="J711" t="s">
        <v>2993</v>
      </c>
    </row>
    <row r="712" spans="1:10" x14ac:dyDescent="0.35">
      <c r="A712" t="s">
        <v>2987</v>
      </c>
      <c r="B712" t="s">
        <v>26</v>
      </c>
      <c r="C712" t="s">
        <v>3000</v>
      </c>
      <c r="D712" t="s">
        <v>3001</v>
      </c>
      <c r="E712" t="s">
        <v>3002</v>
      </c>
      <c r="F712" t="s">
        <v>3003</v>
      </c>
      <c r="G712" t="s">
        <v>3004</v>
      </c>
      <c r="H712" t="s">
        <v>3005</v>
      </c>
      <c r="I712" t="s">
        <v>43</v>
      </c>
      <c r="J712" t="s">
        <v>2993</v>
      </c>
    </row>
    <row r="713" spans="1:10" x14ac:dyDescent="0.35">
      <c r="A713" t="s">
        <v>2987</v>
      </c>
      <c r="B713" t="s">
        <v>32</v>
      </c>
      <c r="C713" t="s">
        <v>3006</v>
      </c>
      <c r="D713" t="s">
        <v>3007</v>
      </c>
      <c r="E713" t="s">
        <v>3008</v>
      </c>
      <c r="F713" t="s">
        <v>3009</v>
      </c>
      <c r="G713" t="s">
        <v>3010</v>
      </c>
      <c r="H713" t="s">
        <v>3011</v>
      </c>
      <c r="I713" t="s">
        <v>43</v>
      </c>
      <c r="J713" t="s">
        <v>2993</v>
      </c>
    </row>
    <row r="714" spans="1:10" x14ac:dyDescent="0.35">
      <c r="A714" t="s">
        <v>3012</v>
      </c>
      <c r="B714" t="s">
        <v>11</v>
      </c>
      <c r="C714" t="s">
        <v>12</v>
      </c>
      <c r="D714" t="s">
        <v>3013</v>
      </c>
      <c r="E714" t="s">
        <v>3014</v>
      </c>
      <c r="F714" t="s">
        <v>3015</v>
      </c>
      <c r="G714" t="s">
        <v>16</v>
      </c>
      <c r="H714" t="s">
        <v>3016</v>
      </c>
      <c r="I714" t="s">
        <v>294</v>
      </c>
      <c r="J714" t="s">
        <v>827</v>
      </c>
    </row>
    <row r="715" spans="1:10" x14ac:dyDescent="0.35">
      <c r="A715" t="s">
        <v>3012</v>
      </c>
      <c r="B715" t="s">
        <v>20</v>
      </c>
      <c r="C715" t="s">
        <v>21</v>
      </c>
      <c r="D715" t="s">
        <v>3017</v>
      </c>
      <c r="E715" t="s">
        <v>3018</v>
      </c>
      <c r="F715" t="s">
        <v>3019</v>
      </c>
      <c r="G715" t="s">
        <v>16</v>
      </c>
      <c r="H715" t="s">
        <v>3020</v>
      </c>
      <c r="I715" t="s">
        <v>294</v>
      </c>
      <c r="J715" t="s">
        <v>827</v>
      </c>
    </row>
    <row r="716" spans="1:10" x14ac:dyDescent="0.35">
      <c r="A716" t="s">
        <v>3012</v>
      </c>
      <c r="B716" t="s">
        <v>26</v>
      </c>
      <c r="C716" t="s">
        <v>27</v>
      </c>
      <c r="D716" t="s">
        <v>3021</v>
      </c>
      <c r="E716" t="s">
        <v>3022</v>
      </c>
      <c r="F716" t="s">
        <v>3023</v>
      </c>
      <c r="G716" t="s">
        <v>16</v>
      </c>
      <c r="H716" t="s">
        <v>3024</v>
      </c>
      <c r="I716" t="s">
        <v>294</v>
      </c>
      <c r="J716" t="s">
        <v>827</v>
      </c>
    </row>
    <row r="717" spans="1:10" x14ac:dyDescent="0.35">
      <c r="A717" t="s">
        <v>3012</v>
      </c>
      <c r="B717" t="s">
        <v>32</v>
      </c>
      <c r="C717" t="s">
        <v>33</v>
      </c>
      <c r="D717" t="s">
        <v>3025</v>
      </c>
      <c r="E717" t="s">
        <v>3026</v>
      </c>
      <c r="F717" t="s">
        <v>3027</v>
      </c>
      <c r="G717" t="s">
        <v>16</v>
      </c>
      <c r="H717" t="s">
        <v>3028</v>
      </c>
      <c r="I717" t="s">
        <v>294</v>
      </c>
      <c r="J717" t="s">
        <v>827</v>
      </c>
    </row>
    <row r="718" spans="1:10" x14ac:dyDescent="0.35">
      <c r="A718" t="s">
        <v>3029</v>
      </c>
      <c r="B718" t="s">
        <v>11</v>
      </c>
      <c r="C718" t="s">
        <v>45</v>
      </c>
      <c r="D718" t="s">
        <v>3030</v>
      </c>
      <c r="E718" t="s">
        <v>3031</v>
      </c>
      <c r="F718" t="s">
        <v>3032</v>
      </c>
      <c r="G718" t="s">
        <v>16</v>
      </c>
      <c r="H718" t="s">
        <v>16</v>
      </c>
      <c r="I718" t="s">
        <v>43</v>
      </c>
      <c r="J718" t="s">
        <v>3033</v>
      </c>
    </row>
    <row r="719" spans="1:10" x14ac:dyDescent="0.35">
      <c r="A719" t="s">
        <v>3029</v>
      </c>
      <c r="B719" t="s">
        <v>20</v>
      </c>
      <c r="C719" t="s">
        <v>49</v>
      </c>
      <c r="D719" t="s">
        <v>3034</v>
      </c>
      <c r="E719" t="s">
        <v>3035</v>
      </c>
      <c r="F719" t="s">
        <v>3036</v>
      </c>
      <c r="G719" t="s">
        <v>16</v>
      </c>
      <c r="H719" t="s">
        <v>16</v>
      </c>
      <c r="I719" t="s">
        <v>43</v>
      </c>
      <c r="J719" t="s">
        <v>3033</v>
      </c>
    </row>
    <row r="720" spans="1:10" x14ac:dyDescent="0.35">
      <c r="A720" t="s">
        <v>3029</v>
      </c>
      <c r="B720" t="s">
        <v>26</v>
      </c>
      <c r="C720" t="s">
        <v>53</v>
      </c>
      <c r="D720" t="s">
        <v>3037</v>
      </c>
      <c r="E720" t="s">
        <v>3038</v>
      </c>
      <c r="F720" t="s">
        <v>3039</v>
      </c>
      <c r="G720" t="s">
        <v>16</v>
      </c>
      <c r="H720" t="s">
        <v>16</v>
      </c>
      <c r="I720" t="s">
        <v>43</v>
      </c>
      <c r="J720" t="s">
        <v>3033</v>
      </c>
    </row>
    <row r="721" spans="1:10" x14ac:dyDescent="0.35">
      <c r="A721" t="s">
        <v>3029</v>
      </c>
      <c r="B721" t="s">
        <v>32</v>
      </c>
      <c r="C721" t="s">
        <v>349</v>
      </c>
      <c r="D721" t="s">
        <v>3040</v>
      </c>
      <c r="E721" t="s">
        <v>3041</v>
      </c>
      <c r="F721" t="s">
        <v>3042</v>
      </c>
      <c r="G721" t="s">
        <v>16</v>
      </c>
      <c r="H721" t="s">
        <v>16</v>
      </c>
      <c r="I721" t="s">
        <v>43</v>
      </c>
      <c r="J721" t="s">
        <v>3033</v>
      </c>
    </row>
    <row r="722" spans="1:10" x14ac:dyDescent="0.35">
      <c r="A722" t="s">
        <v>3043</v>
      </c>
      <c r="B722" t="s">
        <v>11</v>
      </c>
      <c r="C722" t="s">
        <v>12</v>
      </c>
      <c r="D722" t="s">
        <v>3044</v>
      </c>
      <c r="E722" t="s">
        <v>3045</v>
      </c>
      <c r="F722" t="s">
        <v>3046</v>
      </c>
      <c r="G722" t="s">
        <v>16</v>
      </c>
      <c r="H722" t="s">
        <v>3047</v>
      </c>
      <c r="I722" t="s">
        <v>85</v>
      </c>
      <c r="J722" t="s">
        <v>1901</v>
      </c>
    </row>
    <row r="723" spans="1:10" x14ac:dyDescent="0.35">
      <c r="A723" t="s">
        <v>3043</v>
      </c>
      <c r="B723" t="s">
        <v>20</v>
      </c>
      <c r="C723" t="s">
        <v>21</v>
      </c>
      <c r="D723" t="s">
        <v>3048</v>
      </c>
      <c r="E723" t="s">
        <v>3049</v>
      </c>
      <c r="F723" t="s">
        <v>3050</v>
      </c>
      <c r="G723" t="s">
        <v>16</v>
      </c>
      <c r="H723" t="s">
        <v>3051</v>
      </c>
      <c r="I723" t="s">
        <v>85</v>
      </c>
      <c r="J723" t="s">
        <v>1901</v>
      </c>
    </row>
    <row r="724" spans="1:10" x14ac:dyDescent="0.35">
      <c r="A724" t="s">
        <v>3043</v>
      </c>
      <c r="B724" t="s">
        <v>26</v>
      </c>
      <c r="C724" t="s">
        <v>27</v>
      </c>
      <c r="D724" t="s">
        <v>3052</v>
      </c>
      <c r="E724" t="s">
        <v>3053</v>
      </c>
      <c r="F724" t="s">
        <v>3054</v>
      </c>
      <c r="G724" t="s">
        <v>16</v>
      </c>
      <c r="H724" t="s">
        <v>3055</v>
      </c>
      <c r="I724" t="s">
        <v>85</v>
      </c>
      <c r="J724" t="s">
        <v>1901</v>
      </c>
    </row>
    <row r="725" spans="1:10" x14ac:dyDescent="0.35">
      <c r="A725" t="s">
        <v>3043</v>
      </c>
      <c r="B725" t="s">
        <v>32</v>
      </c>
      <c r="C725" t="s">
        <v>33</v>
      </c>
      <c r="D725" t="s">
        <v>3056</v>
      </c>
      <c r="E725" t="s">
        <v>3057</v>
      </c>
      <c r="F725" t="s">
        <v>3058</v>
      </c>
      <c r="G725" t="s">
        <v>16</v>
      </c>
      <c r="H725" t="s">
        <v>3059</v>
      </c>
      <c r="I725" t="s">
        <v>85</v>
      </c>
      <c r="J725" t="s">
        <v>1901</v>
      </c>
    </row>
    <row r="726" spans="1:10" x14ac:dyDescent="0.35">
      <c r="A726" t="s">
        <v>3060</v>
      </c>
      <c r="B726" t="s">
        <v>11</v>
      </c>
      <c r="C726" t="s">
        <v>12</v>
      </c>
      <c r="D726" t="s">
        <v>3061</v>
      </c>
      <c r="E726" t="s">
        <v>3062</v>
      </c>
      <c r="F726" t="s">
        <v>3063</v>
      </c>
      <c r="G726" t="s">
        <v>16</v>
      </c>
      <c r="H726" t="s">
        <v>3064</v>
      </c>
      <c r="I726" t="s">
        <v>324</v>
      </c>
      <c r="J726" t="s">
        <v>325</v>
      </c>
    </row>
    <row r="727" spans="1:10" x14ac:dyDescent="0.35">
      <c r="A727" t="s">
        <v>3060</v>
      </c>
      <c r="B727" t="s">
        <v>20</v>
      </c>
      <c r="C727" t="s">
        <v>21</v>
      </c>
      <c r="D727" t="s">
        <v>3065</v>
      </c>
      <c r="E727" t="s">
        <v>3066</v>
      </c>
      <c r="F727" t="s">
        <v>3067</v>
      </c>
      <c r="G727" t="s">
        <v>16</v>
      </c>
      <c r="H727" t="s">
        <v>3068</v>
      </c>
      <c r="I727" t="s">
        <v>324</v>
      </c>
      <c r="J727" t="s">
        <v>325</v>
      </c>
    </row>
    <row r="728" spans="1:10" x14ac:dyDescent="0.35">
      <c r="A728" t="s">
        <v>3060</v>
      </c>
      <c r="B728" t="s">
        <v>26</v>
      </c>
      <c r="C728" t="s">
        <v>27</v>
      </c>
      <c r="D728" t="s">
        <v>3069</v>
      </c>
      <c r="E728" t="s">
        <v>3070</v>
      </c>
      <c r="F728" t="s">
        <v>3071</v>
      </c>
      <c r="G728" t="s">
        <v>16</v>
      </c>
      <c r="H728" t="s">
        <v>3072</v>
      </c>
      <c r="I728" t="s">
        <v>324</v>
      </c>
      <c r="J728" t="s">
        <v>325</v>
      </c>
    </row>
    <row r="729" spans="1:10" x14ac:dyDescent="0.35">
      <c r="A729" t="s">
        <v>3060</v>
      </c>
      <c r="B729" t="s">
        <v>32</v>
      </c>
      <c r="C729" t="s">
        <v>33</v>
      </c>
      <c r="D729" t="s">
        <v>3073</v>
      </c>
      <c r="E729" t="s">
        <v>3074</v>
      </c>
      <c r="F729" t="s">
        <v>3075</v>
      </c>
      <c r="G729" t="s">
        <v>16</v>
      </c>
      <c r="H729" t="s">
        <v>3076</v>
      </c>
      <c r="I729" t="s">
        <v>324</v>
      </c>
      <c r="J729" t="s">
        <v>325</v>
      </c>
    </row>
    <row r="730" spans="1:10" x14ac:dyDescent="0.35">
      <c r="A730" t="s">
        <v>3077</v>
      </c>
      <c r="B730" t="s">
        <v>11</v>
      </c>
      <c r="C730" t="s">
        <v>21</v>
      </c>
      <c r="D730" t="s">
        <v>3078</v>
      </c>
      <c r="E730" t="s">
        <v>16</v>
      </c>
      <c r="F730" t="s">
        <v>3079</v>
      </c>
      <c r="G730" t="s">
        <v>16</v>
      </c>
      <c r="H730" t="s">
        <v>3080</v>
      </c>
      <c r="I730" t="s">
        <v>324</v>
      </c>
      <c r="J730" t="s">
        <v>325</v>
      </c>
    </row>
    <row r="731" spans="1:10" x14ac:dyDescent="0.35">
      <c r="A731" t="s">
        <v>3077</v>
      </c>
      <c r="B731" t="s">
        <v>20</v>
      </c>
      <c r="C731" t="s">
        <v>27</v>
      </c>
      <c r="D731" t="s">
        <v>3081</v>
      </c>
      <c r="E731" t="s">
        <v>16</v>
      </c>
      <c r="F731" t="s">
        <v>3082</v>
      </c>
      <c r="G731" t="s">
        <v>16</v>
      </c>
      <c r="H731" t="s">
        <v>3083</v>
      </c>
      <c r="I731" t="s">
        <v>324</v>
      </c>
      <c r="J731" t="s">
        <v>325</v>
      </c>
    </row>
    <row r="732" spans="1:10" x14ac:dyDescent="0.35">
      <c r="A732" t="s">
        <v>3077</v>
      </c>
      <c r="B732" t="s">
        <v>26</v>
      </c>
      <c r="C732" t="s">
        <v>33</v>
      </c>
      <c r="D732" t="s">
        <v>3084</v>
      </c>
      <c r="E732" t="s">
        <v>16</v>
      </c>
      <c r="F732" t="s">
        <v>3085</v>
      </c>
      <c r="G732" t="s">
        <v>16</v>
      </c>
      <c r="H732" t="s">
        <v>3086</v>
      </c>
      <c r="I732" t="s">
        <v>324</v>
      </c>
      <c r="J732" t="s">
        <v>325</v>
      </c>
    </row>
    <row r="733" spans="1:10" x14ac:dyDescent="0.35">
      <c r="A733" t="s">
        <v>3077</v>
      </c>
      <c r="B733" t="s">
        <v>32</v>
      </c>
      <c r="C733" t="s">
        <v>349</v>
      </c>
      <c r="D733" t="s">
        <v>3087</v>
      </c>
      <c r="E733" t="s">
        <v>16</v>
      </c>
      <c r="F733" t="s">
        <v>3088</v>
      </c>
      <c r="G733" t="s">
        <v>16</v>
      </c>
      <c r="H733" t="s">
        <v>3089</v>
      </c>
      <c r="I733" t="s">
        <v>324</v>
      </c>
      <c r="J733" t="s">
        <v>325</v>
      </c>
    </row>
    <row r="734" spans="1:10" x14ac:dyDescent="0.35">
      <c r="A734" t="s">
        <v>3090</v>
      </c>
      <c r="B734" t="s">
        <v>11</v>
      </c>
      <c r="C734" t="s">
        <v>3091</v>
      </c>
      <c r="D734" t="s">
        <v>3092</v>
      </c>
      <c r="E734" t="s">
        <v>3093</v>
      </c>
      <c r="F734" t="s">
        <v>3094</v>
      </c>
      <c r="G734" t="s">
        <v>16</v>
      </c>
      <c r="H734" t="s">
        <v>3095</v>
      </c>
      <c r="I734" t="s">
        <v>43</v>
      </c>
      <c r="J734" t="s">
        <v>3096</v>
      </c>
    </row>
    <row r="735" spans="1:10" x14ac:dyDescent="0.35">
      <c r="A735" t="s">
        <v>3090</v>
      </c>
      <c r="B735" t="s">
        <v>20</v>
      </c>
      <c r="C735" t="s">
        <v>3097</v>
      </c>
      <c r="D735" t="s">
        <v>3098</v>
      </c>
      <c r="E735" t="s">
        <v>3099</v>
      </c>
      <c r="F735" t="s">
        <v>3100</v>
      </c>
      <c r="G735" t="s">
        <v>16</v>
      </c>
      <c r="H735" t="s">
        <v>3101</v>
      </c>
      <c r="I735" t="s">
        <v>43</v>
      </c>
      <c r="J735" t="s">
        <v>3096</v>
      </c>
    </row>
    <row r="736" spans="1:10" x14ac:dyDescent="0.35">
      <c r="A736" t="s">
        <v>3090</v>
      </c>
      <c r="B736" t="s">
        <v>26</v>
      </c>
      <c r="C736" t="s">
        <v>3102</v>
      </c>
      <c r="D736" t="s">
        <v>3103</v>
      </c>
      <c r="E736" t="s">
        <v>3104</v>
      </c>
      <c r="F736" t="s">
        <v>3105</v>
      </c>
      <c r="G736" t="s">
        <v>16</v>
      </c>
      <c r="H736" t="s">
        <v>3106</v>
      </c>
      <c r="I736" t="s">
        <v>43</v>
      </c>
      <c r="J736" t="s">
        <v>3096</v>
      </c>
    </row>
    <row r="737" spans="1:10" x14ac:dyDescent="0.35">
      <c r="A737" t="s">
        <v>3090</v>
      </c>
      <c r="B737" t="s">
        <v>32</v>
      </c>
      <c r="C737" t="s">
        <v>247</v>
      </c>
      <c r="D737" t="s">
        <v>3107</v>
      </c>
      <c r="E737" t="s">
        <v>3108</v>
      </c>
      <c r="F737" t="s">
        <v>3109</v>
      </c>
      <c r="G737" t="s">
        <v>16</v>
      </c>
      <c r="H737" t="s">
        <v>1979</v>
      </c>
      <c r="I737" t="s">
        <v>43</v>
      </c>
      <c r="J737" t="s">
        <v>3096</v>
      </c>
    </row>
    <row r="738" spans="1:10" x14ac:dyDescent="0.35">
      <c r="A738" t="s">
        <v>3110</v>
      </c>
      <c r="B738" t="s">
        <v>11</v>
      </c>
      <c r="C738" t="s">
        <v>12</v>
      </c>
      <c r="D738" t="s">
        <v>3111</v>
      </c>
      <c r="E738" t="s">
        <v>3112</v>
      </c>
      <c r="F738" t="s">
        <v>2845</v>
      </c>
      <c r="G738" t="s">
        <v>16</v>
      </c>
      <c r="H738" t="s">
        <v>3113</v>
      </c>
      <c r="I738" t="s">
        <v>609</v>
      </c>
      <c r="J738" t="s">
        <v>1283</v>
      </c>
    </row>
    <row r="739" spans="1:10" x14ac:dyDescent="0.35">
      <c r="A739" t="s">
        <v>3110</v>
      </c>
      <c r="B739" t="s">
        <v>20</v>
      </c>
      <c r="C739" t="s">
        <v>21</v>
      </c>
      <c r="D739" t="s">
        <v>3114</v>
      </c>
      <c r="E739" t="s">
        <v>3115</v>
      </c>
      <c r="F739" t="s">
        <v>3116</v>
      </c>
      <c r="G739" t="s">
        <v>16</v>
      </c>
      <c r="H739" t="s">
        <v>3117</v>
      </c>
      <c r="I739" t="s">
        <v>609</v>
      </c>
      <c r="J739" t="s">
        <v>1283</v>
      </c>
    </row>
    <row r="740" spans="1:10" x14ac:dyDescent="0.35">
      <c r="A740" t="s">
        <v>3110</v>
      </c>
      <c r="B740" t="s">
        <v>26</v>
      </c>
      <c r="C740" t="s">
        <v>27</v>
      </c>
      <c r="D740" t="s">
        <v>874</v>
      </c>
      <c r="E740" t="s">
        <v>824</v>
      </c>
      <c r="F740" t="s">
        <v>3118</v>
      </c>
      <c r="G740" t="s">
        <v>16</v>
      </c>
      <c r="H740" t="s">
        <v>3119</v>
      </c>
      <c r="I740" t="s">
        <v>609</v>
      </c>
      <c r="J740" t="s">
        <v>1283</v>
      </c>
    </row>
    <row r="741" spans="1:10" x14ac:dyDescent="0.35">
      <c r="A741" t="s">
        <v>3110</v>
      </c>
      <c r="B741" t="s">
        <v>32</v>
      </c>
      <c r="C741" t="s">
        <v>33</v>
      </c>
      <c r="D741" t="s">
        <v>3120</v>
      </c>
      <c r="E741" t="s">
        <v>3121</v>
      </c>
      <c r="F741" t="s">
        <v>3122</v>
      </c>
      <c r="G741" t="s">
        <v>16</v>
      </c>
      <c r="H741" t="s">
        <v>3123</v>
      </c>
      <c r="I741" t="s">
        <v>609</v>
      </c>
      <c r="J741" t="s">
        <v>1283</v>
      </c>
    </row>
    <row r="742" spans="1:10" x14ac:dyDescent="0.35">
      <c r="A742" t="s">
        <v>3124</v>
      </c>
      <c r="B742" t="s">
        <v>11</v>
      </c>
      <c r="C742" t="s">
        <v>12</v>
      </c>
      <c r="D742" t="s">
        <v>3125</v>
      </c>
      <c r="E742" t="s">
        <v>3126</v>
      </c>
      <c r="F742" t="s">
        <v>16</v>
      </c>
      <c r="G742" t="s">
        <v>16</v>
      </c>
      <c r="H742" t="s">
        <v>3127</v>
      </c>
      <c r="I742" t="s">
        <v>294</v>
      </c>
      <c r="J742" t="s">
        <v>309</v>
      </c>
    </row>
    <row r="743" spans="1:10" x14ac:dyDescent="0.35">
      <c r="A743" t="s">
        <v>3124</v>
      </c>
      <c r="B743" t="s">
        <v>20</v>
      </c>
      <c r="C743" t="s">
        <v>21</v>
      </c>
      <c r="D743" t="s">
        <v>3128</v>
      </c>
      <c r="E743" t="s">
        <v>3129</v>
      </c>
      <c r="F743" t="s">
        <v>16</v>
      </c>
      <c r="G743" t="s">
        <v>16</v>
      </c>
      <c r="H743" t="s">
        <v>3049</v>
      </c>
      <c r="I743" t="s">
        <v>294</v>
      </c>
      <c r="J743" t="s">
        <v>309</v>
      </c>
    </row>
    <row r="744" spans="1:10" x14ac:dyDescent="0.35">
      <c r="A744" t="s">
        <v>3124</v>
      </c>
      <c r="B744" t="s">
        <v>26</v>
      </c>
      <c r="C744" t="s">
        <v>27</v>
      </c>
      <c r="D744" t="s">
        <v>3130</v>
      </c>
      <c r="E744" t="s">
        <v>3131</v>
      </c>
      <c r="F744" t="s">
        <v>16</v>
      </c>
      <c r="G744" t="s">
        <v>16</v>
      </c>
      <c r="H744" t="s">
        <v>3132</v>
      </c>
      <c r="I744" t="s">
        <v>294</v>
      </c>
      <c r="J744" t="s">
        <v>309</v>
      </c>
    </row>
    <row r="745" spans="1:10" x14ac:dyDescent="0.35">
      <c r="A745" t="s">
        <v>3124</v>
      </c>
      <c r="B745" t="s">
        <v>32</v>
      </c>
      <c r="C745" t="s">
        <v>33</v>
      </c>
      <c r="D745" t="s">
        <v>3133</v>
      </c>
      <c r="E745" t="s">
        <v>3134</v>
      </c>
      <c r="F745" t="s">
        <v>16</v>
      </c>
      <c r="G745" t="s">
        <v>16</v>
      </c>
      <c r="H745" t="s">
        <v>3135</v>
      </c>
      <c r="I745" t="s">
        <v>294</v>
      </c>
      <c r="J745" t="s">
        <v>309</v>
      </c>
    </row>
    <row r="746" spans="1:10" x14ac:dyDescent="0.35">
      <c r="A746" t="s">
        <v>3136</v>
      </c>
      <c r="B746" t="s">
        <v>11</v>
      </c>
      <c r="C746" t="s">
        <v>12</v>
      </c>
      <c r="D746" t="s">
        <v>3137</v>
      </c>
      <c r="E746" t="s">
        <v>3138</v>
      </c>
      <c r="F746" t="s">
        <v>3139</v>
      </c>
      <c r="G746" t="s">
        <v>16</v>
      </c>
      <c r="H746" t="s">
        <v>16</v>
      </c>
      <c r="I746" t="s">
        <v>43</v>
      </c>
      <c r="J746" t="s">
        <v>3140</v>
      </c>
    </row>
    <row r="747" spans="1:10" x14ac:dyDescent="0.35">
      <c r="A747" t="s">
        <v>3136</v>
      </c>
      <c r="B747" t="s">
        <v>20</v>
      </c>
      <c r="C747" t="s">
        <v>21</v>
      </c>
      <c r="D747" t="s">
        <v>3141</v>
      </c>
      <c r="E747" t="s">
        <v>3142</v>
      </c>
      <c r="F747" t="s">
        <v>3143</v>
      </c>
      <c r="G747" t="s">
        <v>16</v>
      </c>
      <c r="H747" t="s">
        <v>16</v>
      </c>
      <c r="I747" t="s">
        <v>43</v>
      </c>
      <c r="J747" t="s">
        <v>3140</v>
      </c>
    </row>
    <row r="748" spans="1:10" x14ac:dyDescent="0.35">
      <c r="A748" t="s">
        <v>3136</v>
      </c>
      <c r="B748" t="s">
        <v>26</v>
      </c>
      <c r="C748" t="s">
        <v>27</v>
      </c>
      <c r="D748" t="s">
        <v>3144</v>
      </c>
      <c r="E748" t="s">
        <v>3145</v>
      </c>
      <c r="F748" t="s">
        <v>3146</v>
      </c>
      <c r="G748" t="s">
        <v>16</v>
      </c>
      <c r="H748" t="s">
        <v>16</v>
      </c>
      <c r="I748" t="s">
        <v>43</v>
      </c>
      <c r="J748" t="s">
        <v>3140</v>
      </c>
    </row>
    <row r="749" spans="1:10" x14ac:dyDescent="0.35">
      <c r="A749" t="s">
        <v>3136</v>
      </c>
      <c r="B749" t="s">
        <v>32</v>
      </c>
      <c r="C749" t="s">
        <v>33</v>
      </c>
      <c r="D749" t="s">
        <v>3147</v>
      </c>
      <c r="E749" t="s">
        <v>3148</v>
      </c>
      <c r="F749" t="s">
        <v>3149</v>
      </c>
      <c r="G749" t="s">
        <v>16</v>
      </c>
      <c r="H749" t="s">
        <v>16</v>
      </c>
      <c r="I749" t="s">
        <v>43</v>
      </c>
      <c r="J749" t="s">
        <v>3140</v>
      </c>
    </row>
    <row r="750" spans="1:10" x14ac:dyDescent="0.35">
      <c r="A750" t="s">
        <v>3150</v>
      </c>
      <c r="B750" t="s">
        <v>11</v>
      </c>
      <c r="C750" t="s">
        <v>58</v>
      </c>
      <c r="D750" t="s">
        <v>3151</v>
      </c>
      <c r="E750" t="s">
        <v>3152</v>
      </c>
      <c r="F750" t="s">
        <v>3153</v>
      </c>
      <c r="G750" t="s">
        <v>3154</v>
      </c>
      <c r="H750" t="s">
        <v>3155</v>
      </c>
      <c r="I750" t="s">
        <v>85</v>
      </c>
      <c r="J750" t="s">
        <v>127</v>
      </c>
    </row>
    <row r="751" spans="1:10" x14ac:dyDescent="0.35">
      <c r="A751" t="s">
        <v>3150</v>
      </c>
      <c r="B751" t="s">
        <v>20</v>
      </c>
      <c r="C751" t="s">
        <v>65</v>
      </c>
      <c r="D751" t="s">
        <v>3156</v>
      </c>
      <c r="E751" t="s">
        <v>3157</v>
      </c>
      <c r="F751" t="s">
        <v>3158</v>
      </c>
      <c r="G751" t="s">
        <v>3159</v>
      </c>
      <c r="H751" t="s">
        <v>3160</v>
      </c>
      <c r="I751" t="s">
        <v>85</v>
      </c>
      <c r="J751" t="s">
        <v>127</v>
      </c>
    </row>
    <row r="752" spans="1:10" x14ac:dyDescent="0.35">
      <c r="A752" t="s">
        <v>3150</v>
      </c>
      <c r="B752" t="s">
        <v>26</v>
      </c>
      <c r="C752" t="s">
        <v>70</v>
      </c>
      <c r="D752" t="s">
        <v>3161</v>
      </c>
      <c r="E752" t="s">
        <v>3162</v>
      </c>
      <c r="F752" t="s">
        <v>3163</v>
      </c>
      <c r="G752" t="s">
        <v>3164</v>
      </c>
      <c r="H752" t="s">
        <v>3165</v>
      </c>
      <c r="I752" t="s">
        <v>85</v>
      </c>
      <c r="J752" t="s">
        <v>127</v>
      </c>
    </row>
    <row r="753" spans="1:10" x14ac:dyDescent="0.35">
      <c r="A753" t="s">
        <v>3150</v>
      </c>
      <c r="B753" t="s">
        <v>32</v>
      </c>
      <c r="C753" t="s">
        <v>75</v>
      </c>
      <c r="D753" t="s">
        <v>3166</v>
      </c>
      <c r="E753" t="s">
        <v>3167</v>
      </c>
      <c r="F753" t="s">
        <v>3168</v>
      </c>
      <c r="G753" t="s">
        <v>3169</v>
      </c>
      <c r="H753" t="s">
        <v>3170</v>
      </c>
      <c r="I753" t="s">
        <v>85</v>
      </c>
      <c r="J753" t="s">
        <v>127</v>
      </c>
    </row>
    <row r="754" spans="1:10" x14ac:dyDescent="0.35">
      <c r="A754" t="s">
        <v>3171</v>
      </c>
      <c r="B754" t="s">
        <v>11</v>
      </c>
      <c r="C754" t="s">
        <v>21</v>
      </c>
      <c r="D754" t="s">
        <v>3172</v>
      </c>
      <c r="E754" t="s">
        <v>1956</v>
      </c>
      <c r="F754" t="s">
        <v>3173</v>
      </c>
      <c r="G754" t="s">
        <v>16</v>
      </c>
      <c r="H754" t="s">
        <v>16</v>
      </c>
      <c r="I754" t="s">
        <v>18</v>
      </c>
      <c r="J754" t="s">
        <v>1516</v>
      </c>
    </row>
    <row r="755" spans="1:10" x14ac:dyDescent="0.35">
      <c r="A755" t="s">
        <v>3171</v>
      </c>
      <c r="B755" t="s">
        <v>20</v>
      </c>
      <c r="C755" t="s">
        <v>27</v>
      </c>
      <c r="D755" t="s">
        <v>3174</v>
      </c>
      <c r="E755" t="s">
        <v>3175</v>
      </c>
      <c r="F755" t="s">
        <v>3176</v>
      </c>
      <c r="G755" t="s">
        <v>16</v>
      </c>
      <c r="H755" t="s">
        <v>16</v>
      </c>
      <c r="I755" t="s">
        <v>18</v>
      </c>
      <c r="J755" t="s">
        <v>1516</v>
      </c>
    </row>
    <row r="756" spans="1:10" x14ac:dyDescent="0.35">
      <c r="A756" t="s">
        <v>3171</v>
      </c>
      <c r="B756" t="s">
        <v>26</v>
      </c>
      <c r="C756" t="s">
        <v>33</v>
      </c>
      <c r="D756" t="s">
        <v>3177</v>
      </c>
      <c r="E756" t="s">
        <v>3178</v>
      </c>
      <c r="F756" t="s">
        <v>3179</v>
      </c>
      <c r="G756" t="s">
        <v>16</v>
      </c>
      <c r="H756" t="s">
        <v>16</v>
      </c>
      <c r="I756" t="s">
        <v>18</v>
      </c>
      <c r="J756" t="s">
        <v>1516</v>
      </c>
    </row>
    <row r="757" spans="1:10" x14ac:dyDescent="0.35">
      <c r="A757" t="s">
        <v>3171</v>
      </c>
      <c r="B757" t="s">
        <v>32</v>
      </c>
      <c r="C757" t="s">
        <v>349</v>
      </c>
      <c r="D757" t="s">
        <v>3180</v>
      </c>
      <c r="E757" t="s">
        <v>3181</v>
      </c>
      <c r="F757" t="s">
        <v>3182</v>
      </c>
      <c r="G757" t="s">
        <v>16</v>
      </c>
      <c r="H757" t="s">
        <v>16</v>
      </c>
      <c r="I757" t="s">
        <v>18</v>
      </c>
      <c r="J757" t="s">
        <v>1516</v>
      </c>
    </row>
    <row r="758" spans="1:10" x14ac:dyDescent="0.35">
      <c r="A758" t="s">
        <v>3183</v>
      </c>
      <c r="B758" t="s">
        <v>11</v>
      </c>
      <c r="C758" t="s">
        <v>100</v>
      </c>
      <c r="D758" t="s">
        <v>3184</v>
      </c>
      <c r="E758" t="s">
        <v>3185</v>
      </c>
      <c r="F758" t="s">
        <v>3186</v>
      </c>
      <c r="G758" t="s">
        <v>3187</v>
      </c>
      <c r="H758" t="s">
        <v>3188</v>
      </c>
      <c r="I758" t="s">
        <v>609</v>
      </c>
      <c r="J758" t="s">
        <v>3189</v>
      </c>
    </row>
    <row r="759" spans="1:10" x14ac:dyDescent="0.35">
      <c r="A759" t="s">
        <v>3183</v>
      </c>
      <c r="B759" t="s">
        <v>20</v>
      </c>
      <c r="C759" t="s">
        <v>106</v>
      </c>
      <c r="D759" t="s">
        <v>3190</v>
      </c>
      <c r="E759" t="s">
        <v>3191</v>
      </c>
      <c r="F759" t="s">
        <v>3192</v>
      </c>
      <c r="G759" t="s">
        <v>3193</v>
      </c>
      <c r="H759" t="s">
        <v>3194</v>
      </c>
      <c r="I759" t="s">
        <v>609</v>
      </c>
      <c r="J759" t="s">
        <v>3189</v>
      </c>
    </row>
    <row r="760" spans="1:10" x14ac:dyDescent="0.35">
      <c r="A760" t="s">
        <v>3183</v>
      </c>
      <c r="B760" t="s">
        <v>26</v>
      </c>
      <c r="C760" t="s">
        <v>111</v>
      </c>
      <c r="D760" t="s">
        <v>3195</v>
      </c>
      <c r="E760" t="s">
        <v>3196</v>
      </c>
      <c r="F760" t="s">
        <v>3197</v>
      </c>
      <c r="G760" t="s">
        <v>3198</v>
      </c>
      <c r="H760" t="s">
        <v>3199</v>
      </c>
      <c r="I760" t="s">
        <v>609</v>
      </c>
      <c r="J760" t="s">
        <v>3189</v>
      </c>
    </row>
    <row r="761" spans="1:10" x14ac:dyDescent="0.35">
      <c r="A761" t="s">
        <v>3183</v>
      </c>
      <c r="B761" t="s">
        <v>32</v>
      </c>
      <c r="C761" t="s">
        <v>116</v>
      </c>
      <c r="D761" t="s">
        <v>3200</v>
      </c>
      <c r="E761" t="s">
        <v>3201</v>
      </c>
      <c r="F761" t="s">
        <v>3202</v>
      </c>
      <c r="G761" t="s">
        <v>3203</v>
      </c>
      <c r="H761" t="s">
        <v>3204</v>
      </c>
      <c r="I761" t="s">
        <v>609</v>
      </c>
      <c r="J761" t="s">
        <v>3189</v>
      </c>
    </row>
    <row r="762" spans="1:10" x14ac:dyDescent="0.35">
      <c r="A762" t="s">
        <v>3205</v>
      </c>
      <c r="B762" t="s">
        <v>11</v>
      </c>
      <c r="C762" t="s">
        <v>1533</v>
      </c>
      <c r="D762" t="s">
        <v>3206</v>
      </c>
      <c r="E762" t="s">
        <v>3207</v>
      </c>
      <c r="F762" t="s">
        <v>3208</v>
      </c>
      <c r="G762" t="s">
        <v>1189</v>
      </c>
      <c r="H762" t="s">
        <v>3209</v>
      </c>
      <c r="I762" t="s">
        <v>63</v>
      </c>
      <c r="J762" t="s">
        <v>3210</v>
      </c>
    </row>
    <row r="763" spans="1:10" x14ac:dyDescent="0.35">
      <c r="A763" t="s">
        <v>3205</v>
      </c>
      <c r="B763" t="s">
        <v>20</v>
      </c>
      <c r="C763" t="s">
        <v>183</v>
      </c>
      <c r="D763" t="s">
        <v>3211</v>
      </c>
      <c r="E763" t="s">
        <v>3212</v>
      </c>
      <c r="F763" t="s">
        <v>3213</v>
      </c>
      <c r="G763" t="s">
        <v>3214</v>
      </c>
      <c r="H763" t="s">
        <v>3215</v>
      </c>
      <c r="I763" t="s">
        <v>63</v>
      </c>
      <c r="J763" t="s">
        <v>3210</v>
      </c>
    </row>
    <row r="764" spans="1:10" x14ac:dyDescent="0.35">
      <c r="A764" t="s">
        <v>3205</v>
      </c>
      <c r="B764" t="s">
        <v>26</v>
      </c>
      <c r="C764" t="s">
        <v>1544</v>
      </c>
      <c r="D764" t="s">
        <v>3216</v>
      </c>
      <c r="E764" t="s">
        <v>3217</v>
      </c>
      <c r="F764" t="s">
        <v>3218</v>
      </c>
      <c r="G764" t="s">
        <v>3219</v>
      </c>
      <c r="H764" t="s">
        <v>2260</v>
      </c>
      <c r="I764" t="s">
        <v>63</v>
      </c>
      <c r="J764" t="s">
        <v>3210</v>
      </c>
    </row>
    <row r="765" spans="1:10" x14ac:dyDescent="0.35">
      <c r="A765" t="s">
        <v>3220</v>
      </c>
      <c r="B765" t="s">
        <v>11</v>
      </c>
      <c r="C765" t="s">
        <v>1526</v>
      </c>
      <c r="D765" t="s">
        <v>3221</v>
      </c>
      <c r="E765" t="s">
        <v>3222</v>
      </c>
      <c r="F765" t="s">
        <v>3223</v>
      </c>
      <c r="G765" t="s">
        <v>3224</v>
      </c>
      <c r="H765" t="s">
        <v>3225</v>
      </c>
      <c r="I765" t="s">
        <v>63</v>
      </c>
      <c r="J765" t="s">
        <v>64</v>
      </c>
    </row>
    <row r="766" spans="1:10" x14ac:dyDescent="0.35">
      <c r="A766" t="s">
        <v>3220</v>
      </c>
      <c r="B766" t="s">
        <v>20</v>
      </c>
      <c r="C766" t="s">
        <v>1533</v>
      </c>
      <c r="D766" t="s">
        <v>3226</v>
      </c>
      <c r="E766" t="s">
        <v>3227</v>
      </c>
      <c r="F766" t="s">
        <v>3228</v>
      </c>
      <c r="G766" t="s">
        <v>3229</v>
      </c>
      <c r="H766" t="s">
        <v>3230</v>
      </c>
      <c r="I766" t="s">
        <v>63</v>
      </c>
      <c r="J766" t="s">
        <v>64</v>
      </c>
    </row>
    <row r="767" spans="1:10" x14ac:dyDescent="0.35">
      <c r="A767" t="s">
        <v>3220</v>
      </c>
      <c r="B767" t="s">
        <v>26</v>
      </c>
      <c r="C767" t="s">
        <v>183</v>
      </c>
      <c r="D767" t="s">
        <v>3231</v>
      </c>
      <c r="E767" t="s">
        <v>3232</v>
      </c>
      <c r="F767" t="s">
        <v>3233</v>
      </c>
      <c r="G767" t="s">
        <v>3234</v>
      </c>
      <c r="H767" t="s">
        <v>3235</v>
      </c>
      <c r="I767" t="s">
        <v>63</v>
      </c>
      <c r="J767" t="s">
        <v>64</v>
      </c>
    </row>
    <row r="768" spans="1:10" x14ac:dyDescent="0.35">
      <c r="A768" t="s">
        <v>3220</v>
      </c>
      <c r="B768" t="s">
        <v>32</v>
      </c>
      <c r="C768" t="s">
        <v>1544</v>
      </c>
      <c r="D768" t="s">
        <v>3236</v>
      </c>
      <c r="E768" t="s">
        <v>3237</v>
      </c>
      <c r="F768" t="s">
        <v>3238</v>
      </c>
      <c r="G768" t="s">
        <v>3239</v>
      </c>
      <c r="H768" t="s">
        <v>2151</v>
      </c>
      <c r="I768" t="s">
        <v>63</v>
      </c>
      <c r="J768" t="s">
        <v>64</v>
      </c>
    </row>
    <row r="769" spans="1:10" x14ac:dyDescent="0.35">
      <c r="A769" t="s">
        <v>3240</v>
      </c>
      <c r="B769" t="s">
        <v>11</v>
      </c>
      <c r="C769" t="s">
        <v>3241</v>
      </c>
      <c r="D769" t="s">
        <v>3242</v>
      </c>
      <c r="E769" t="s">
        <v>3243</v>
      </c>
      <c r="F769" t="s">
        <v>3244</v>
      </c>
      <c r="G769" t="s">
        <v>16</v>
      </c>
      <c r="H769" t="s">
        <v>3245</v>
      </c>
      <c r="I769" t="s">
        <v>294</v>
      </c>
      <c r="J769" t="s">
        <v>759</v>
      </c>
    </row>
    <row r="770" spans="1:10" x14ac:dyDescent="0.35">
      <c r="A770" t="s">
        <v>3240</v>
      </c>
      <c r="B770" t="s">
        <v>20</v>
      </c>
      <c r="C770" t="s">
        <v>3246</v>
      </c>
      <c r="D770" t="s">
        <v>3247</v>
      </c>
      <c r="E770" t="s">
        <v>3248</v>
      </c>
      <c r="F770" t="s">
        <v>3249</v>
      </c>
      <c r="G770" t="s">
        <v>16</v>
      </c>
      <c r="H770" t="s">
        <v>3250</v>
      </c>
      <c r="I770" t="s">
        <v>294</v>
      </c>
      <c r="J770" t="s">
        <v>759</v>
      </c>
    </row>
    <row r="771" spans="1:10" x14ac:dyDescent="0.35">
      <c r="A771" t="s">
        <v>3240</v>
      </c>
      <c r="B771" t="s">
        <v>26</v>
      </c>
      <c r="C771" t="s">
        <v>3251</v>
      </c>
      <c r="D771" t="s">
        <v>3252</v>
      </c>
      <c r="E771" t="s">
        <v>3253</v>
      </c>
      <c r="F771" t="s">
        <v>3254</v>
      </c>
      <c r="G771" t="s">
        <v>16</v>
      </c>
      <c r="H771" t="s">
        <v>3255</v>
      </c>
      <c r="I771" t="s">
        <v>294</v>
      </c>
      <c r="J771" t="s">
        <v>759</v>
      </c>
    </row>
    <row r="772" spans="1:10" x14ac:dyDescent="0.35">
      <c r="A772" t="s">
        <v>3240</v>
      </c>
      <c r="B772" t="s">
        <v>32</v>
      </c>
      <c r="C772" t="s">
        <v>3256</v>
      </c>
      <c r="D772" t="s">
        <v>3257</v>
      </c>
      <c r="E772" t="s">
        <v>3258</v>
      </c>
      <c r="F772" t="s">
        <v>3259</v>
      </c>
      <c r="G772" t="s">
        <v>16</v>
      </c>
      <c r="H772" t="s">
        <v>3260</v>
      </c>
      <c r="I772" t="s">
        <v>294</v>
      </c>
      <c r="J772" t="s">
        <v>759</v>
      </c>
    </row>
    <row r="773" spans="1:10" x14ac:dyDescent="0.35">
      <c r="A773" t="s">
        <v>3261</v>
      </c>
      <c r="B773" t="s">
        <v>11</v>
      </c>
      <c r="C773" t="s">
        <v>463</v>
      </c>
      <c r="D773" t="s">
        <v>3262</v>
      </c>
      <c r="E773" t="s">
        <v>3263</v>
      </c>
      <c r="F773" t="s">
        <v>3264</v>
      </c>
      <c r="G773" t="s">
        <v>16</v>
      </c>
      <c r="H773" t="s">
        <v>16</v>
      </c>
      <c r="I773" t="s">
        <v>199</v>
      </c>
      <c r="J773" t="s">
        <v>1069</v>
      </c>
    </row>
    <row r="774" spans="1:10" x14ac:dyDescent="0.35">
      <c r="A774" t="s">
        <v>3261</v>
      </c>
      <c r="B774" t="s">
        <v>20</v>
      </c>
      <c r="C774" t="s">
        <v>469</v>
      </c>
      <c r="D774" t="s">
        <v>3265</v>
      </c>
      <c r="E774" t="s">
        <v>3266</v>
      </c>
      <c r="F774" t="s">
        <v>3267</v>
      </c>
      <c r="G774" t="s">
        <v>16</v>
      </c>
      <c r="H774" t="s">
        <v>16</v>
      </c>
      <c r="I774" t="s">
        <v>199</v>
      </c>
      <c r="J774" t="s">
        <v>1069</v>
      </c>
    </row>
    <row r="775" spans="1:10" x14ac:dyDescent="0.35">
      <c r="A775" t="s">
        <v>3261</v>
      </c>
      <c r="B775" t="s">
        <v>26</v>
      </c>
      <c r="C775" t="s">
        <v>183</v>
      </c>
      <c r="D775" t="s">
        <v>3268</v>
      </c>
      <c r="E775" t="s">
        <v>3269</v>
      </c>
      <c r="F775" t="s">
        <v>3270</v>
      </c>
      <c r="G775" t="s">
        <v>16</v>
      </c>
      <c r="H775" t="s">
        <v>16</v>
      </c>
      <c r="I775" t="s">
        <v>199</v>
      </c>
      <c r="J775" t="s">
        <v>1069</v>
      </c>
    </row>
    <row r="776" spans="1:10" x14ac:dyDescent="0.35">
      <c r="A776" t="s">
        <v>3261</v>
      </c>
      <c r="B776" t="s">
        <v>32</v>
      </c>
      <c r="C776" t="s">
        <v>479</v>
      </c>
      <c r="D776" t="s">
        <v>3271</v>
      </c>
      <c r="E776" t="s">
        <v>3272</v>
      </c>
      <c r="F776" t="s">
        <v>3273</v>
      </c>
      <c r="G776" t="s">
        <v>16</v>
      </c>
      <c r="H776" t="s">
        <v>16</v>
      </c>
      <c r="I776" t="s">
        <v>199</v>
      </c>
      <c r="J776" t="s">
        <v>1069</v>
      </c>
    </row>
    <row r="777" spans="1:10" x14ac:dyDescent="0.35">
      <c r="A777" t="s">
        <v>3274</v>
      </c>
      <c r="B777" t="s">
        <v>11</v>
      </c>
      <c r="C777" t="s">
        <v>3275</v>
      </c>
      <c r="D777" t="s">
        <v>3276</v>
      </c>
      <c r="E777" t="s">
        <v>3277</v>
      </c>
      <c r="F777" t="s">
        <v>3278</v>
      </c>
      <c r="G777" t="s">
        <v>16</v>
      </c>
      <c r="H777" t="s">
        <v>16</v>
      </c>
      <c r="I777" t="s">
        <v>63</v>
      </c>
      <c r="J777" t="s">
        <v>3279</v>
      </c>
    </row>
    <row r="778" spans="1:10" x14ac:dyDescent="0.35">
      <c r="A778" t="s">
        <v>3274</v>
      </c>
      <c r="B778" t="s">
        <v>20</v>
      </c>
      <c r="C778" t="s">
        <v>3280</v>
      </c>
      <c r="D778" t="s">
        <v>3281</v>
      </c>
      <c r="E778" t="s">
        <v>3282</v>
      </c>
      <c r="F778" t="s">
        <v>3283</v>
      </c>
      <c r="G778" t="s">
        <v>16</v>
      </c>
      <c r="H778" t="s">
        <v>16</v>
      </c>
      <c r="I778" t="s">
        <v>63</v>
      </c>
      <c r="J778" t="s">
        <v>3279</v>
      </c>
    </row>
    <row r="779" spans="1:10" x14ac:dyDescent="0.35">
      <c r="A779" t="s">
        <v>3274</v>
      </c>
      <c r="B779" t="s">
        <v>26</v>
      </c>
      <c r="C779" t="s">
        <v>3284</v>
      </c>
      <c r="D779" t="s">
        <v>3285</v>
      </c>
      <c r="E779" t="s">
        <v>3286</v>
      </c>
      <c r="F779" t="s">
        <v>3287</v>
      </c>
      <c r="G779" t="s">
        <v>16</v>
      </c>
      <c r="H779" t="s">
        <v>16</v>
      </c>
      <c r="I779" t="s">
        <v>63</v>
      </c>
      <c r="J779" t="s">
        <v>3279</v>
      </c>
    </row>
    <row r="780" spans="1:10" x14ac:dyDescent="0.35">
      <c r="A780" t="s">
        <v>3274</v>
      </c>
      <c r="B780" t="s">
        <v>32</v>
      </c>
      <c r="C780" t="s">
        <v>3288</v>
      </c>
      <c r="D780" t="s">
        <v>3289</v>
      </c>
      <c r="E780" t="s">
        <v>3290</v>
      </c>
      <c r="F780" t="s">
        <v>3291</v>
      </c>
      <c r="G780" t="s">
        <v>16</v>
      </c>
      <c r="H780" t="s">
        <v>16</v>
      </c>
      <c r="I780" t="s">
        <v>63</v>
      </c>
      <c r="J780" t="s">
        <v>3279</v>
      </c>
    </row>
    <row r="781" spans="1:10" x14ac:dyDescent="0.35">
      <c r="A781" t="s">
        <v>3292</v>
      </c>
      <c r="B781" t="s">
        <v>11</v>
      </c>
      <c r="C781" t="s">
        <v>39</v>
      </c>
      <c r="D781" t="s">
        <v>3293</v>
      </c>
      <c r="E781" t="s">
        <v>3294</v>
      </c>
      <c r="F781" t="s">
        <v>3295</v>
      </c>
      <c r="G781" t="s">
        <v>16</v>
      </c>
      <c r="H781" t="s">
        <v>16</v>
      </c>
      <c r="I781" t="s">
        <v>85</v>
      </c>
      <c r="J781" t="s">
        <v>105</v>
      </c>
    </row>
    <row r="782" spans="1:10" x14ac:dyDescent="0.35">
      <c r="A782" t="s">
        <v>3292</v>
      </c>
      <c r="B782" t="s">
        <v>20</v>
      </c>
      <c r="C782" t="s">
        <v>45</v>
      </c>
      <c r="D782" t="s">
        <v>3296</v>
      </c>
      <c r="E782" t="s">
        <v>3297</v>
      </c>
      <c r="F782" t="s">
        <v>3298</v>
      </c>
      <c r="G782" t="s">
        <v>16</v>
      </c>
      <c r="H782" t="s">
        <v>16</v>
      </c>
      <c r="I782" t="s">
        <v>85</v>
      </c>
      <c r="J782" t="s">
        <v>105</v>
      </c>
    </row>
    <row r="783" spans="1:10" x14ac:dyDescent="0.35">
      <c r="A783" t="s">
        <v>3292</v>
      </c>
      <c r="B783" t="s">
        <v>26</v>
      </c>
      <c r="C783" t="s">
        <v>2924</v>
      </c>
      <c r="D783" t="s">
        <v>3299</v>
      </c>
      <c r="E783" t="s">
        <v>3300</v>
      </c>
      <c r="F783" t="s">
        <v>3301</v>
      </c>
      <c r="G783" t="s">
        <v>16</v>
      </c>
      <c r="H783" t="s">
        <v>16</v>
      </c>
      <c r="I783" t="s">
        <v>85</v>
      </c>
      <c r="J783" t="s">
        <v>105</v>
      </c>
    </row>
    <row r="784" spans="1:10" x14ac:dyDescent="0.35">
      <c r="A784" t="s">
        <v>3292</v>
      </c>
      <c r="B784" t="s">
        <v>32</v>
      </c>
      <c r="C784" t="s">
        <v>2929</v>
      </c>
      <c r="D784" t="s">
        <v>3302</v>
      </c>
      <c r="E784" t="s">
        <v>3303</v>
      </c>
      <c r="F784" t="s">
        <v>3304</v>
      </c>
      <c r="G784" t="s">
        <v>16</v>
      </c>
      <c r="H784" t="s">
        <v>16</v>
      </c>
      <c r="I784" t="s">
        <v>85</v>
      </c>
      <c r="J784" t="s">
        <v>105</v>
      </c>
    </row>
    <row r="785" spans="1:10" x14ac:dyDescent="0.35">
      <c r="A785" t="s">
        <v>3305</v>
      </c>
      <c r="B785" t="s">
        <v>11</v>
      </c>
      <c r="C785" t="s">
        <v>12</v>
      </c>
      <c r="D785" t="s">
        <v>3306</v>
      </c>
      <c r="E785" t="s">
        <v>3307</v>
      </c>
      <c r="F785" t="s">
        <v>3308</v>
      </c>
      <c r="G785" t="s">
        <v>16</v>
      </c>
      <c r="H785" t="s">
        <v>3309</v>
      </c>
      <c r="I785" t="s">
        <v>324</v>
      </c>
      <c r="J785" t="s">
        <v>325</v>
      </c>
    </row>
    <row r="786" spans="1:10" x14ac:dyDescent="0.35">
      <c r="A786" t="s">
        <v>3305</v>
      </c>
      <c r="B786" t="s">
        <v>20</v>
      </c>
      <c r="C786" t="s">
        <v>21</v>
      </c>
      <c r="D786" t="s">
        <v>3310</v>
      </c>
      <c r="E786" t="s">
        <v>3311</v>
      </c>
      <c r="F786" t="s">
        <v>3312</v>
      </c>
      <c r="G786" t="s">
        <v>16</v>
      </c>
      <c r="H786" t="s">
        <v>3313</v>
      </c>
      <c r="I786" t="s">
        <v>324</v>
      </c>
      <c r="J786" t="s">
        <v>325</v>
      </c>
    </row>
    <row r="787" spans="1:10" x14ac:dyDescent="0.35">
      <c r="A787" t="s">
        <v>3305</v>
      </c>
      <c r="B787" t="s">
        <v>26</v>
      </c>
      <c r="C787" t="s">
        <v>27</v>
      </c>
      <c r="D787" t="s">
        <v>3314</v>
      </c>
      <c r="E787" t="s">
        <v>3315</v>
      </c>
      <c r="F787" t="s">
        <v>3316</v>
      </c>
      <c r="G787" t="s">
        <v>16</v>
      </c>
      <c r="H787" t="s">
        <v>3317</v>
      </c>
      <c r="I787" t="s">
        <v>324</v>
      </c>
      <c r="J787" t="s">
        <v>325</v>
      </c>
    </row>
    <row r="788" spans="1:10" x14ac:dyDescent="0.35">
      <c r="A788" t="s">
        <v>3305</v>
      </c>
      <c r="B788" t="s">
        <v>32</v>
      </c>
      <c r="C788" t="s">
        <v>33</v>
      </c>
      <c r="D788" t="s">
        <v>3318</v>
      </c>
      <c r="E788" t="s">
        <v>1458</v>
      </c>
      <c r="F788" t="s">
        <v>3319</v>
      </c>
      <c r="G788" t="s">
        <v>16</v>
      </c>
      <c r="H788" t="s">
        <v>3320</v>
      </c>
      <c r="I788" t="s">
        <v>324</v>
      </c>
      <c r="J788" t="s">
        <v>325</v>
      </c>
    </row>
    <row r="789" spans="1:10" x14ac:dyDescent="0.35">
      <c r="A789" t="s">
        <v>3321</v>
      </c>
      <c r="B789" t="s">
        <v>11</v>
      </c>
      <c r="C789" t="s">
        <v>12</v>
      </c>
      <c r="D789" t="s">
        <v>3322</v>
      </c>
      <c r="E789" t="s">
        <v>3323</v>
      </c>
      <c r="F789" t="s">
        <v>3324</v>
      </c>
      <c r="G789" t="s">
        <v>16</v>
      </c>
      <c r="H789" t="s">
        <v>16</v>
      </c>
      <c r="I789" t="s">
        <v>199</v>
      </c>
      <c r="J789" t="s">
        <v>1069</v>
      </c>
    </row>
    <row r="790" spans="1:10" x14ac:dyDescent="0.35">
      <c r="A790" t="s">
        <v>3321</v>
      </c>
      <c r="B790" t="s">
        <v>20</v>
      </c>
      <c r="C790" t="s">
        <v>21</v>
      </c>
      <c r="D790" t="s">
        <v>3325</v>
      </c>
      <c r="E790" t="s">
        <v>3326</v>
      </c>
      <c r="F790" t="s">
        <v>3327</v>
      </c>
      <c r="G790" t="s">
        <v>16</v>
      </c>
      <c r="H790" t="s">
        <v>16</v>
      </c>
      <c r="I790" t="s">
        <v>199</v>
      </c>
      <c r="J790" t="s">
        <v>1069</v>
      </c>
    </row>
    <row r="791" spans="1:10" x14ac:dyDescent="0.35">
      <c r="A791" t="s">
        <v>3321</v>
      </c>
      <c r="B791" t="s">
        <v>26</v>
      </c>
      <c r="C791" t="s">
        <v>27</v>
      </c>
      <c r="D791" t="s">
        <v>3328</v>
      </c>
      <c r="E791" t="s">
        <v>3329</v>
      </c>
      <c r="F791" t="s">
        <v>3330</v>
      </c>
      <c r="G791" t="s">
        <v>16</v>
      </c>
      <c r="H791" t="s">
        <v>16</v>
      </c>
      <c r="I791" t="s">
        <v>199</v>
      </c>
      <c r="J791" t="s">
        <v>1069</v>
      </c>
    </row>
    <row r="792" spans="1:10" x14ac:dyDescent="0.35">
      <c r="A792" t="s">
        <v>3321</v>
      </c>
      <c r="B792" t="s">
        <v>32</v>
      </c>
      <c r="C792" t="s">
        <v>33</v>
      </c>
      <c r="D792" t="s">
        <v>3331</v>
      </c>
      <c r="E792" t="s">
        <v>3332</v>
      </c>
      <c r="F792" t="s">
        <v>3333</v>
      </c>
      <c r="G792" t="s">
        <v>16</v>
      </c>
      <c r="H792" t="s">
        <v>16</v>
      </c>
      <c r="I792" t="s">
        <v>199</v>
      </c>
      <c r="J792" t="s">
        <v>1069</v>
      </c>
    </row>
    <row r="793" spans="1:10" x14ac:dyDescent="0.35">
      <c r="A793" t="s">
        <v>3334</v>
      </c>
      <c r="B793" t="s">
        <v>11</v>
      </c>
      <c r="C793" t="s">
        <v>21</v>
      </c>
      <c r="D793" t="s">
        <v>3335</v>
      </c>
      <c r="E793" t="s">
        <v>3336</v>
      </c>
      <c r="F793" t="s">
        <v>16</v>
      </c>
      <c r="G793" t="s">
        <v>16</v>
      </c>
      <c r="H793" t="s">
        <v>3337</v>
      </c>
      <c r="I793" t="s">
        <v>85</v>
      </c>
      <c r="J793" t="s">
        <v>591</v>
      </c>
    </row>
    <row r="794" spans="1:10" x14ac:dyDescent="0.35">
      <c r="A794" t="s">
        <v>3334</v>
      </c>
      <c r="B794" t="s">
        <v>20</v>
      </c>
      <c r="C794" t="s">
        <v>27</v>
      </c>
      <c r="D794" t="s">
        <v>3338</v>
      </c>
      <c r="E794" t="s">
        <v>3339</v>
      </c>
      <c r="F794" t="s">
        <v>16</v>
      </c>
      <c r="G794" t="s">
        <v>16</v>
      </c>
      <c r="H794" t="s">
        <v>3340</v>
      </c>
      <c r="I794" t="s">
        <v>85</v>
      </c>
      <c r="J794" t="s">
        <v>591</v>
      </c>
    </row>
    <row r="795" spans="1:10" x14ac:dyDescent="0.35">
      <c r="A795" t="s">
        <v>3334</v>
      </c>
      <c r="B795" t="s">
        <v>26</v>
      </c>
      <c r="C795" t="s">
        <v>33</v>
      </c>
      <c r="D795" t="s">
        <v>3341</v>
      </c>
      <c r="E795" t="s">
        <v>3342</v>
      </c>
      <c r="F795" t="s">
        <v>16</v>
      </c>
      <c r="G795" t="s">
        <v>16</v>
      </c>
      <c r="H795" t="s">
        <v>3343</v>
      </c>
      <c r="I795" t="s">
        <v>85</v>
      </c>
      <c r="J795" t="s">
        <v>591</v>
      </c>
    </row>
    <row r="796" spans="1:10" x14ac:dyDescent="0.35">
      <c r="A796" t="s">
        <v>3334</v>
      </c>
      <c r="B796" t="s">
        <v>32</v>
      </c>
      <c r="C796" t="s">
        <v>349</v>
      </c>
      <c r="D796" t="s">
        <v>3344</v>
      </c>
      <c r="E796" t="s">
        <v>3345</v>
      </c>
      <c r="F796" t="s">
        <v>16</v>
      </c>
      <c r="G796" t="s">
        <v>16</v>
      </c>
      <c r="H796" t="s">
        <v>3346</v>
      </c>
      <c r="I796" t="s">
        <v>85</v>
      </c>
      <c r="J796" t="s">
        <v>591</v>
      </c>
    </row>
    <row r="797" spans="1:10" x14ac:dyDescent="0.35">
      <c r="A797" t="s">
        <v>3347</v>
      </c>
      <c r="B797" t="s">
        <v>11</v>
      </c>
      <c r="C797" t="s">
        <v>12</v>
      </c>
      <c r="D797" t="s">
        <v>3348</v>
      </c>
      <c r="E797" t="s">
        <v>3349</v>
      </c>
      <c r="F797" t="s">
        <v>3350</v>
      </c>
      <c r="G797" t="s">
        <v>3351</v>
      </c>
      <c r="H797" t="s">
        <v>16</v>
      </c>
      <c r="I797" t="s">
        <v>63</v>
      </c>
      <c r="J797" t="s">
        <v>1655</v>
      </c>
    </row>
    <row r="798" spans="1:10" x14ac:dyDescent="0.35">
      <c r="A798" t="s">
        <v>3347</v>
      </c>
      <c r="B798" t="s">
        <v>20</v>
      </c>
      <c r="C798" t="s">
        <v>21</v>
      </c>
      <c r="D798" t="s">
        <v>3352</v>
      </c>
      <c r="E798" t="s">
        <v>3353</v>
      </c>
      <c r="F798" t="s">
        <v>3354</v>
      </c>
      <c r="G798" t="s">
        <v>3355</v>
      </c>
      <c r="H798" t="s">
        <v>16</v>
      </c>
      <c r="I798" t="s">
        <v>63</v>
      </c>
      <c r="J798" t="s">
        <v>1655</v>
      </c>
    </row>
    <row r="799" spans="1:10" x14ac:dyDescent="0.35">
      <c r="A799" t="s">
        <v>3347</v>
      </c>
      <c r="B799" t="s">
        <v>26</v>
      </c>
      <c r="C799" t="s">
        <v>27</v>
      </c>
      <c r="D799" t="s">
        <v>3356</v>
      </c>
      <c r="E799" t="s">
        <v>3357</v>
      </c>
      <c r="F799" t="s">
        <v>3358</v>
      </c>
      <c r="G799" t="s">
        <v>3359</v>
      </c>
      <c r="H799" t="s">
        <v>16</v>
      </c>
      <c r="I799" t="s">
        <v>63</v>
      </c>
      <c r="J799" t="s">
        <v>1655</v>
      </c>
    </row>
    <row r="800" spans="1:10" x14ac:dyDescent="0.35">
      <c r="A800" t="s">
        <v>3347</v>
      </c>
      <c r="B800" t="s">
        <v>32</v>
      </c>
      <c r="C800" t="s">
        <v>33</v>
      </c>
      <c r="D800" t="s">
        <v>3360</v>
      </c>
      <c r="E800" t="s">
        <v>3361</v>
      </c>
      <c r="F800" t="s">
        <v>3362</v>
      </c>
      <c r="G800" t="s">
        <v>3363</v>
      </c>
      <c r="H800" t="s">
        <v>16</v>
      </c>
      <c r="I800" t="s">
        <v>63</v>
      </c>
      <c r="J800" t="s">
        <v>1655</v>
      </c>
    </row>
    <row r="801" spans="1:10" x14ac:dyDescent="0.35">
      <c r="A801" t="s">
        <v>3364</v>
      </c>
      <c r="B801" t="s">
        <v>11</v>
      </c>
      <c r="C801" t="s">
        <v>12</v>
      </c>
      <c r="D801" t="s">
        <v>3365</v>
      </c>
      <c r="E801" t="s">
        <v>3366</v>
      </c>
      <c r="F801" t="s">
        <v>3367</v>
      </c>
      <c r="G801" t="s">
        <v>3368</v>
      </c>
      <c r="H801" t="s">
        <v>16</v>
      </c>
      <c r="I801" t="s">
        <v>85</v>
      </c>
      <c r="J801" t="s">
        <v>127</v>
      </c>
    </row>
    <row r="802" spans="1:10" x14ac:dyDescent="0.35">
      <c r="A802" t="s">
        <v>3364</v>
      </c>
      <c r="B802" t="s">
        <v>20</v>
      </c>
      <c r="C802" t="s">
        <v>21</v>
      </c>
      <c r="D802" t="s">
        <v>3369</v>
      </c>
      <c r="E802" t="s">
        <v>3370</v>
      </c>
      <c r="F802" t="s">
        <v>3371</v>
      </c>
      <c r="G802" t="s">
        <v>3372</v>
      </c>
      <c r="H802" t="s">
        <v>16</v>
      </c>
      <c r="I802" t="s">
        <v>85</v>
      </c>
      <c r="J802" t="s">
        <v>127</v>
      </c>
    </row>
    <row r="803" spans="1:10" x14ac:dyDescent="0.35">
      <c r="A803" t="s">
        <v>3364</v>
      </c>
      <c r="B803" t="s">
        <v>26</v>
      </c>
      <c r="C803" t="s">
        <v>27</v>
      </c>
      <c r="D803" t="s">
        <v>3373</v>
      </c>
      <c r="E803" t="s">
        <v>3374</v>
      </c>
      <c r="F803" t="s">
        <v>3375</v>
      </c>
      <c r="G803" t="s">
        <v>3376</v>
      </c>
      <c r="H803" t="s">
        <v>16</v>
      </c>
      <c r="I803" t="s">
        <v>85</v>
      </c>
      <c r="J803" t="s">
        <v>127</v>
      </c>
    </row>
    <row r="804" spans="1:10" x14ac:dyDescent="0.35">
      <c r="A804" t="s">
        <v>3364</v>
      </c>
      <c r="B804" t="s">
        <v>32</v>
      </c>
      <c r="C804" t="s">
        <v>33</v>
      </c>
      <c r="D804" t="s">
        <v>3377</v>
      </c>
      <c r="E804" t="s">
        <v>3378</v>
      </c>
      <c r="F804" t="s">
        <v>3379</v>
      </c>
      <c r="G804" t="s">
        <v>3380</v>
      </c>
      <c r="H804" t="s">
        <v>16</v>
      </c>
      <c r="I804" t="s">
        <v>85</v>
      </c>
      <c r="J804" t="s">
        <v>127</v>
      </c>
    </row>
    <row r="805" spans="1:10" x14ac:dyDescent="0.35">
      <c r="A805" t="s">
        <v>3381</v>
      </c>
      <c r="B805" t="s">
        <v>11</v>
      </c>
      <c r="C805" t="s">
        <v>12</v>
      </c>
      <c r="D805" t="s">
        <v>3382</v>
      </c>
      <c r="E805" t="s">
        <v>3383</v>
      </c>
      <c r="F805" t="s">
        <v>3384</v>
      </c>
      <c r="G805" t="s">
        <v>3385</v>
      </c>
      <c r="H805" t="s">
        <v>16</v>
      </c>
      <c r="I805" t="s">
        <v>380</v>
      </c>
      <c r="J805" t="s">
        <v>381</v>
      </c>
    </row>
    <row r="806" spans="1:10" x14ac:dyDescent="0.35">
      <c r="A806" t="s">
        <v>3381</v>
      </c>
      <c r="B806" t="s">
        <v>20</v>
      </c>
      <c r="C806" t="s">
        <v>21</v>
      </c>
      <c r="D806" t="s">
        <v>3386</v>
      </c>
      <c r="E806" t="s">
        <v>3387</v>
      </c>
      <c r="F806" t="s">
        <v>3388</v>
      </c>
      <c r="G806" t="s">
        <v>3389</v>
      </c>
      <c r="H806" t="s">
        <v>16</v>
      </c>
      <c r="I806" t="s">
        <v>380</v>
      </c>
      <c r="J806" t="s">
        <v>381</v>
      </c>
    </row>
    <row r="807" spans="1:10" x14ac:dyDescent="0.35">
      <c r="A807" t="s">
        <v>3381</v>
      </c>
      <c r="B807" t="s">
        <v>26</v>
      </c>
      <c r="C807" t="s">
        <v>27</v>
      </c>
      <c r="D807" t="s">
        <v>3390</v>
      </c>
      <c r="E807" t="s">
        <v>3391</v>
      </c>
      <c r="F807" t="s">
        <v>3392</v>
      </c>
      <c r="G807" t="s">
        <v>3393</v>
      </c>
      <c r="H807" t="s">
        <v>16</v>
      </c>
      <c r="I807" t="s">
        <v>380</v>
      </c>
      <c r="J807" t="s">
        <v>381</v>
      </c>
    </row>
    <row r="808" spans="1:10" x14ac:dyDescent="0.35">
      <c r="A808" t="s">
        <v>3381</v>
      </c>
      <c r="B808" t="s">
        <v>32</v>
      </c>
      <c r="C808" t="s">
        <v>33</v>
      </c>
      <c r="D808" t="s">
        <v>3394</v>
      </c>
      <c r="E808" t="s">
        <v>3395</v>
      </c>
      <c r="F808" t="s">
        <v>3396</v>
      </c>
      <c r="G808" t="s">
        <v>3397</v>
      </c>
      <c r="H808" t="s">
        <v>16</v>
      </c>
      <c r="I808" t="s">
        <v>380</v>
      </c>
      <c r="J808" t="s">
        <v>381</v>
      </c>
    </row>
    <row r="809" spans="1:10" x14ac:dyDescent="0.35">
      <c r="A809" t="s">
        <v>3398</v>
      </c>
      <c r="B809" t="s">
        <v>11</v>
      </c>
      <c r="C809" t="s">
        <v>2994</v>
      </c>
      <c r="D809" t="s">
        <v>3399</v>
      </c>
      <c r="E809" t="s">
        <v>3400</v>
      </c>
      <c r="F809" t="s">
        <v>3401</v>
      </c>
      <c r="G809" t="s">
        <v>3402</v>
      </c>
      <c r="H809" t="s">
        <v>16</v>
      </c>
      <c r="I809" t="s">
        <v>85</v>
      </c>
      <c r="J809" t="s">
        <v>3403</v>
      </c>
    </row>
    <row r="810" spans="1:10" x14ac:dyDescent="0.35">
      <c r="A810" t="s">
        <v>3398</v>
      </c>
      <c r="B810" t="s">
        <v>20</v>
      </c>
      <c r="C810" t="s">
        <v>3000</v>
      </c>
      <c r="D810" t="s">
        <v>3404</v>
      </c>
      <c r="E810" t="s">
        <v>3405</v>
      </c>
      <c r="F810" t="s">
        <v>3406</v>
      </c>
      <c r="G810" t="s">
        <v>3407</v>
      </c>
      <c r="H810" t="s">
        <v>16</v>
      </c>
      <c r="I810" t="s">
        <v>85</v>
      </c>
      <c r="J810" t="s">
        <v>3403</v>
      </c>
    </row>
    <row r="811" spans="1:10" x14ac:dyDescent="0.35">
      <c r="A811" t="s">
        <v>3398</v>
      </c>
      <c r="B811" t="s">
        <v>26</v>
      </c>
      <c r="C811" t="s">
        <v>3408</v>
      </c>
      <c r="D811" t="s">
        <v>3409</v>
      </c>
      <c r="E811" t="s">
        <v>3410</v>
      </c>
      <c r="F811" t="s">
        <v>3411</v>
      </c>
      <c r="G811" t="s">
        <v>3412</v>
      </c>
      <c r="H811" t="s">
        <v>16</v>
      </c>
      <c r="I811" t="s">
        <v>85</v>
      </c>
      <c r="J811" t="s">
        <v>3403</v>
      </c>
    </row>
    <row r="812" spans="1:10" x14ac:dyDescent="0.35">
      <c r="A812" t="s">
        <v>3398</v>
      </c>
      <c r="B812" t="s">
        <v>32</v>
      </c>
      <c r="C812" t="s">
        <v>3413</v>
      </c>
      <c r="D812" t="s">
        <v>3414</v>
      </c>
      <c r="E812" t="s">
        <v>3415</v>
      </c>
      <c r="F812" t="s">
        <v>3416</v>
      </c>
      <c r="G812" t="s">
        <v>3417</v>
      </c>
      <c r="H812" t="s">
        <v>16</v>
      </c>
      <c r="I812" t="s">
        <v>85</v>
      </c>
      <c r="J812" t="s">
        <v>3403</v>
      </c>
    </row>
    <row r="813" spans="1:10" x14ac:dyDescent="0.35">
      <c r="A813" t="s">
        <v>3418</v>
      </c>
      <c r="B813" t="s">
        <v>11</v>
      </c>
      <c r="C813" t="s">
        <v>45</v>
      </c>
      <c r="D813" t="s">
        <v>3419</v>
      </c>
      <c r="E813" t="s">
        <v>3420</v>
      </c>
      <c r="F813" t="s">
        <v>3421</v>
      </c>
      <c r="G813" t="s">
        <v>3422</v>
      </c>
      <c r="H813" t="s">
        <v>3423</v>
      </c>
      <c r="I813" t="s">
        <v>63</v>
      </c>
      <c r="J813" t="s">
        <v>176</v>
      </c>
    </row>
    <row r="814" spans="1:10" x14ac:dyDescent="0.35">
      <c r="A814" t="s">
        <v>3418</v>
      </c>
      <c r="B814" t="s">
        <v>20</v>
      </c>
      <c r="C814" t="s">
        <v>2924</v>
      </c>
      <c r="D814" t="s">
        <v>3424</v>
      </c>
      <c r="E814" t="s">
        <v>3425</v>
      </c>
      <c r="F814" t="s">
        <v>3426</v>
      </c>
      <c r="G814" t="s">
        <v>3427</v>
      </c>
      <c r="H814" t="s">
        <v>406</v>
      </c>
      <c r="I814" t="s">
        <v>63</v>
      </c>
      <c r="J814" t="s">
        <v>176</v>
      </c>
    </row>
    <row r="815" spans="1:10" x14ac:dyDescent="0.35">
      <c r="A815" t="s">
        <v>3418</v>
      </c>
      <c r="B815" t="s">
        <v>26</v>
      </c>
      <c r="C815" t="s">
        <v>2929</v>
      </c>
      <c r="D815" t="s">
        <v>3428</v>
      </c>
      <c r="E815" t="s">
        <v>3429</v>
      </c>
      <c r="F815" t="s">
        <v>3430</v>
      </c>
      <c r="G815" t="s">
        <v>3431</v>
      </c>
      <c r="H815" t="s">
        <v>3432</v>
      </c>
      <c r="I815" t="s">
        <v>63</v>
      </c>
      <c r="J815" t="s">
        <v>176</v>
      </c>
    </row>
    <row r="816" spans="1:10" x14ac:dyDescent="0.35">
      <c r="A816" t="s">
        <v>3418</v>
      </c>
      <c r="B816" t="s">
        <v>32</v>
      </c>
      <c r="C816" t="s">
        <v>349</v>
      </c>
      <c r="D816" t="s">
        <v>3433</v>
      </c>
      <c r="E816" t="s">
        <v>3434</v>
      </c>
      <c r="F816" t="s">
        <v>3435</v>
      </c>
      <c r="G816" t="s">
        <v>3436</v>
      </c>
      <c r="H816" t="s">
        <v>406</v>
      </c>
      <c r="I816" t="s">
        <v>63</v>
      </c>
      <c r="J816" t="s">
        <v>176</v>
      </c>
    </row>
    <row r="817" spans="1:10" x14ac:dyDescent="0.35">
      <c r="A817" t="s">
        <v>3437</v>
      </c>
      <c r="B817" t="s">
        <v>11</v>
      </c>
      <c r="C817" t="s">
        <v>3438</v>
      </c>
      <c r="D817" t="s">
        <v>3439</v>
      </c>
      <c r="E817" t="s">
        <v>3440</v>
      </c>
      <c r="F817" t="s">
        <v>3441</v>
      </c>
      <c r="G817" t="s">
        <v>2399</v>
      </c>
      <c r="H817" t="s">
        <v>2145</v>
      </c>
      <c r="I817" t="s">
        <v>63</v>
      </c>
      <c r="J817" t="s">
        <v>359</v>
      </c>
    </row>
    <row r="818" spans="1:10" x14ac:dyDescent="0.35">
      <c r="A818" t="s">
        <v>3437</v>
      </c>
      <c r="B818" t="s">
        <v>20</v>
      </c>
      <c r="C818" t="s">
        <v>3442</v>
      </c>
      <c r="D818" t="s">
        <v>3443</v>
      </c>
      <c r="E818" t="s">
        <v>855</v>
      </c>
      <c r="F818" t="s">
        <v>3444</v>
      </c>
      <c r="G818" t="s">
        <v>3445</v>
      </c>
      <c r="H818" t="s">
        <v>3446</v>
      </c>
      <c r="I818" t="s">
        <v>63</v>
      </c>
      <c r="J818" t="s">
        <v>359</v>
      </c>
    </row>
    <row r="819" spans="1:10" x14ac:dyDescent="0.35">
      <c r="A819" t="s">
        <v>3437</v>
      </c>
      <c r="B819" t="s">
        <v>26</v>
      </c>
      <c r="C819" t="s">
        <v>3447</v>
      </c>
      <c r="D819" t="s">
        <v>3448</v>
      </c>
      <c r="E819" t="s">
        <v>3449</v>
      </c>
      <c r="F819" t="s">
        <v>1821</v>
      </c>
      <c r="G819" t="s">
        <v>3450</v>
      </c>
      <c r="H819" t="s">
        <v>3451</v>
      </c>
      <c r="I819" t="s">
        <v>63</v>
      </c>
      <c r="J819" t="s">
        <v>359</v>
      </c>
    </row>
    <row r="820" spans="1:10" x14ac:dyDescent="0.35">
      <c r="A820" t="s">
        <v>3437</v>
      </c>
      <c r="B820" t="s">
        <v>32</v>
      </c>
      <c r="C820" t="s">
        <v>1603</v>
      </c>
      <c r="D820" t="s">
        <v>3452</v>
      </c>
      <c r="E820" t="s">
        <v>3453</v>
      </c>
      <c r="F820" t="s">
        <v>3454</v>
      </c>
      <c r="G820" t="s">
        <v>3455</v>
      </c>
      <c r="H820" t="s">
        <v>2178</v>
      </c>
      <c r="I820" t="s">
        <v>63</v>
      </c>
      <c r="J820" t="s">
        <v>359</v>
      </c>
    </row>
    <row r="821" spans="1:10" x14ac:dyDescent="0.35">
      <c r="A821" t="s">
        <v>3456</v>
      </c>
      <c r="B821" t="s">
        <v>11</v>
      </c>
      <c r="C821" t="s">
        <v>12</v>
      </c>
      <c r="D821" t="s">
        <v>3457</v>
      </c>
      <c r="E821" t="s">
        <v>3458</v>
      </c>
      <c r="F821" t="s">
        <v>3459</v>
      </c>
      <c r="G821" t="s">
        <v>16</v>
      </c>
      <c r="H821" t="s">
        <v>3460</v>
      </c>
      <c r="I821" t="s">
        <v>380</v>
      </c>
      <c r="J821" t="s">
        <v>726</v>
      </c>
    </row>
    <row r="822" spans="1:10" x14ac:dyDescent="0.35">
      <c r="A822" t="s">
        <v>3456</v>
      </c>
      <c r="B822" t="s">
        <v>20</v>
      </c>
      <c r="C822" t="s">
        <v>21</v>
      </c>
      <c r="D822" t="s">
        <v>3461</v>
      </c>
      <c r="E822" t="s">
        <v>3462</v>
      </c>
      <c r="F822" t="s">
        <v>3463</v>
      </c>
      <c r="G822" t="s">
        <v>16</v>
      </c>
      <c r="H822" t="s">
        <v>699</v>
      </c>
      <c r="I822" t="s">
        <v>380</v>
      </c>
      <c r="J822" t="s">
        <v>726</v>
      </c>
    </row>
    <row r="823" spans="1:10" x14ac:dyDescent="0.35">
      <c r="A823" t="s">
        <v>3456</v>
      </c>
      <c r="B823" t="s">
        <v>26</v>
      </c>
      <c r="C823" t="s">
        <v>27</v>
      </c>
      <c r="D823" t="s">
        <v>3464</v>
      </c>
      <c r="E823" t="s">
        <v>3465</v>
      </c>
      <c r="F823" t="s">
        <v>3466</v>
      </c>
      <c r="G823" t="s">
        <v>16</v>
      </c>
      <c r="H823" t="s">
        <v>1459</v>
      </c>
      <c r="I823" t="s">
        <v>380</v>
      </c>
      <c r="J823" t="s">
        <v>726</v>
      </c>
    </row>
    <row r="824" spans="1:10" x14ac:dyDescent="0.35">
      <c r="A824" t="s">
        <v>3456</v>
      </c>
      <c r="B824" t="s">
        <v>32</v>
      </c>
      <c r="C824" t="s">
        <v>33</v>
      </c>
      <c r="D824" t="s">
        <v>3467</v>
      </c>
      <c r="E824" t="s">
        <v>3468</v>
      </c>
      <c r="F824" t="s">
        <v>3469</v>
      </c>
      <c r="G824" t="s">
        <v>16</v>
      </c>
      <c r="H824" t="s">
        <v>2662</v>
      </c>
      <c r="I824" t="s">
        <v>380</v>
      </c>
      <c r="J824" t="s">
        <v>726</v>
      </c>
    </row>
    <row r="825" spans="1:10" x14ac:dyDescent="0.35">
      <c r="A825" t="s">
        <v>3470</v>
      </c>
      <c r="B825" t="s">
        <v>11</v>
      </c>
      <c r="C825" t="s">
        <v>12</v>
      </c>
      <c r="D825" t="s">
        <v>3471</v>
      </c>
      <c r="E825" t="s">
        <v>16</v>
      </c>
      <c r="F825" t="s">
        <v>3472</v>
      </c>
      <c r="G825" t="s">
        <v>16</v>
      </c>
      <c r="H825" t="s">
        <v>16</v>
      </c>
      <c r="I825" t="s">
        <v>43</v>
      </c>
      <c r="J825" t="s">
        <v>3473</v>
      </c>
    </row>
    <row r="826" spans="1:10" x14ac:dyDescent="0.35">
      <c r="A826" t="s">
        <v>3470</v>
      </c>
      <c r="B826" t="s">
        <v>20</v>
      </c>
      <c r="C826" t="s">
        <v>21</v>
      </c>
      <c r="D826" t="s">
        <v>3474</v>
      </c>
      <c r="E826" t="s">
        <v>16</v>
      </c>
      <c r="F826" t="s">
        <v>3475</v>
      </c>
      <c r="G826" t="s">
        <v>16</v>
      </c>
      <c r="H826" t="s">
        <v>16</v>
      </c>
      <c r="I826" t="s">
        <v>43</v>
      </c>
      <c r="J826" t="s">
        <v>3473</v>
      </c>
    </row>
    <row r="827" spans="1:10" x14ac:dyDescent="0.35">
      <c r="A827" t="s">
        <v>3470</v>
      </c>
      <c r="B827" t="s">
        <v>26</v>
      </c>
      <c r="C827" t="s">
        <v>27</v>
      </c>
      <c r="D827" t="s">
        <v>3476</v>
      </c>
      <c r="E827" t="s">
        <v>16</v>
      </c>
      <c r="F827" t="s">
        <v>3477</v>
      </c>
      <c r="G827" t="s">
        <v>16</v>
      </c>
      <c r="H827" t="s">
        <v>16</v>
      </c>
      <c r="I827" t="s">
        <v>43</v>
      </c>
      <c r="J827" t="s">
        <v>3473</v>
      </c>
    </row>
    <row r="828" spans="1:10" x14ac:dyDescent="0.35">
      <c r="A828" t="s">
        <v>3470</v>
      </c>
      <c r="B828" t="s">
        <v>32</v>
      </c>
      <c r="C828" t="s">
        <v>33</v>
      </c>
      <c r="D828" t="s">
        <v>3478</v>
      </c>
      <c r="E828" t="s">
        <v>16</v>
      </c>
      <c r="F828" t="s">
        <v>3479</v>
      </c>
      <c r="G828" t="s">
        <v>16</v>
      </c>
      <c r="H828" t="s">
        <v>16</v>
      </c>
      <c r="I828" t="s">
        <v>43</v>
      </c>
      <c r="J828" t="s">
        <v>3473</v>
      </c>
    </row>
    <row r="829" spans="1:10" x14ac:dyDescent="0.35">
      <c r="A829" t="s">
        <v>3480</v>
      </c>
      <c r="B829" t="s">
        <v>11</v>
      </c>
      <c r="C829" t="s">
        <v>12</v>
      </c>
      <c r="D829" t="s">
        <v>3481</v>
      </c>
      <c r="E829" t="s">
        <v>3482</v>
      </c>
      <c r="F829" t="s">
        <v>3483</v>
      </c>
      <c r="G829" t="s">
        <v>16</v>
      </c>
      <c r="H829" t="s">
        <v>3484</v>
      </c>
      <c r="I829" t="s">
        <v>324</v>
      </c>
      <c r="J829" t="s">
        <v>325</v>
      </c>
    </row>
    <row r="830" spans="1:10" x14ac:dyDescent="0.35">
      <c r="A830" t="s">
        <v>3480</v>
      </c>
      <c r="B830" t="s">
        <v>20</v>
      </c>
      <c r="C830" t="s">
        <v>21</v>
      </c>
      <c r="D830" t="s">
        <v>3485</v>
      </c>
      <c r="E830" t="s">
        <v>3486</v>
      </c>
      <c r="F830" t="s">
        <v>3487</v>
      </c>
      <c r="G830" t="s">
        <v>16</v>
      </c>
      <c r="H830" t="s">
        <v>3488</v>
      </c>
      <c r="I830" t="s">
        <v>324</v>
      </c>
      <c r="J830" t="s">
        <v>325</v>
      </c>
    </row>
    <row r="831" spans="1:10" x14ac:dyDescent="0.35">
      <c r="A831" t="s">
        <v>3480</v>
      </c>
      <c r="B831" t="s">
        <v>26</v>
      </c>
      <c r="C831" t="s">
        <v>27</v>
      </c>
      <c r="D831" t="s">
        <v>3489</v>
      </c>
      <c r="E831" t="s">
        <v>3490</v>
      </c>
      <c r="F831" t="s">
        <v>3491</v>
      </c>
      <c r="G831" t="s">
        <v>16</v>
      </c>
      <c r="H831" t="s">
        <v>3492</v>
      </c>
      <c r="I831" t="s">
        <v>324</v>
      </c>
      <c r="J831" t="s">
        <v>325</v>
      </c>
    </row>
    <row r="832" spans="1:10" x14ac:dyDescent="0.35">
      <c r="A832" t="s">
        <v>3480</v>
      </c>
      <c r="B832" t="s">
        <v>32</v>
      </c>
      <c r="C832" t="s">
        <v>33</v>
      </c>
      <c r="D832" t="s">
        <v>3493</v>
      </c>
      <c r="E832" t="s">
        <v>3494</v>
      </c>
      <c r="F832" t="s">
        <v>3495</v>
      </c>
      <c r="G832" t="s">
        <v>16</v>
      </c>
      <c r="H832" t="s">
        <v>3496</v>
      </c>
      <c r="I832" t="s">
        <v>324</v>
      </c>
      <c r="J832" t="s">
        <v>325</v>
      </c>
    </row>
    <row r="833" spans="1:10" x14ac:dyDescent="0.35">
      <c r="A833" t="s">
        <v>3497</v>
      </c>
      <c r="B833" t="s">
        <v>11</v>
      </c>
      <c r="C833" t="s">
        <v>21</v>
      </c>
      <c r="D833" t="s">
        <v>3498</v>
      </c>
      <c r="E833" t="s">
        <v>3499</v>
      </c>
      <c r="F833" t="s">
        <v>3500</v>
      </c>
      <c r="G833" t="s">
        <v>3501</v>
      </c>
      <c r="H833" t="s">
        <v>16</v>
      </c>
      <c r="I833" t="s">
        <v>85</v>
      </c>
      <c r="J833" t="s">
        <v>127</v>
      </c>
    </row>
    <row r="834" spans="1:10" x14ac:dyDescent="0.35">
      <c r="A834" t="s">
        <v>3497</v>
      </c>
      <c r="B834" t="s">
        <v>20</v>
      </c>
      <c r="C834" t="s">
        <v>27</v>
      </c>
      <c r="D834" t="s">
        <v>3502</v>
      </c>
      <c r="E834" t="s">
        <v>3503</v>
      </c>
      <c r="F834" t="s">
        <v>3504</v>
      </c>
      <c r="G834" t="s">
        <v>3505</v>
      </c>
      <c r="H834" t="s">
        <v>16</v>
      </c>
      <c r="I834" t="s">
        <v>85</v>
      </c>
      <c r="J834" t="s">
        <v>127</v>
      </c>
    </row>
    <row r="835" spans="1:10" x14ac:dyDescent="0.35">
      <c r="A835" t="s">
        <v>3497</v>
      </c>
      <c r="B835" t="s">
        <v>26</v>
      </c>
      <c r="C835" t="s">
        <v>33</v>
      </c>
      <c r="D835" t="s">
        <v>3506</v>
      </c>
      <c r="E835" t="s">
        <v>3507</v>
      </c>
      <c r="F835" t="s">
        <v>3508</v>
      </c>
      <c r="G835" t="s">
        <v>3509</v>
      </c>
      <c r="H835" t="s">
        <v>16</v>
      </c>
      <c r="I835" t="s">
        <v>85</v>
      </c>
      <c r="J835" t="s">
        <v>127</v>
      </c>
    </row>
    <row r="836" spans="1:10" x14ac:dyDescent="0.35">
      <c r="A836" t="s">
        <v>3497</v>
      </c>
      <c r="B836" t="s">
        <v>32</v>
      </c>
      <c r="C836" t="s">
        <v>349</v>
      </c>
      <c r="D836" t="s">
        <v>3510</v>
      </c>
      <c r="E836" t="s">
        <v>3511</v>
      </c>
      <c r="F836" t="s">
        <v>3512</v>
      </c>
      <c r="G836" t="s">
        <v>3513</v>
      </c>
      <c r="H836" t="s">
        <v>16</v>
      </c>
      <c r="I836" t="s">
        <v>85</v>
      </c>
      <c r="J836" t="s">
        <v>127</v>
      </c>
    </row>
    <row r="837" spans="1:10" x14ac:dyDescent="0.35">
      <c r="A837" t="s">
        <v>3514</v>
      </c>
      <c r="B837" t="s">
        <v>11</v>
      </c>
      <c r="C837" t="s">
        <v>21</v>
      </c>
      <c r="D837" t="s">
        <v>3515</v>
      </c>
      <c r="E837" t="s">
        <v>3516</v>
      </c>
      <c r="F837" t="s">
        <v>2941</v>
      </c>
      <c r="G837" t="s">
        <v>16</v>
      </c>
      <c r="H837" t="s">
        <v>3517</v>
      </c>
      <c r="I837" t="s">
        <v>18</v>
      </c>
      <c r="J837" t="s">
        <v>1420</v>
      </c>
    </row>
    <row r="838" spans="1:10" x14ac:dyDescent="0.35">
      <c r="A838" t="s">
        <v>3514</v>
      </c>
      <c r="B838" t="s">
        <v>20</v>
      </c>
      <c r="C838" t="s">
        <v>27</v>
      </c>
      <c r="D838" t="s">
        <v>3518</v>
      </c>
      <c r="E838" t="s">
        <v>3519</v>
      </c>
      <c r="F838" t="s">
        <v>1020</v>
      </c>
      <c r="G838" t="s">
        <v>16</v>
      </c>
      <c r="H838" t="s">
        <v>3520</v>
      </c>
      <c r="I838" t="s">
        <v>18</v>
      </c>
      <c r="J838" t="s">
        <v>1420</v>
      </c>
    </row>
    <row r="839" spans="1:10" x14ac:dyDescent="0.35">
      <c r="A839" t="s">
        <v>3514</v>
      </c>
      <c r="B839" t="s">
        <v>26</v>
      </c>
      <c r="C839" t="s">
        <v>33</v>
      </c>
      <c r="D839" t="s">
        <v>2871</v>
      </c>
      <c r="E839" t="s">
        <v>3521</v>
      </c>
      <c r="F839" t="s">
        <v>3522</v>
      </c>
      <c r="G839" t="s">
        <v>16</v>
      </c>
      <c r="H839" t="s">
        <v>453</v>
      </c>
      <c r="I839" t="s">
        <v>18</v>
      </c>
      <c r="J839" t="s">
        <v>1420</v>
      </c>
    </row>
    <row r="840" spans="1:10" x14ac:dyDescent="0.35">
      <c r="A840" t="s">
        <v>3514</v>
      </c>
      <c r="B840" t="s">
        <v>32</v>
      </c>
      <c r="C840" t="s">
        <v>349</v>
      </c>
      <c r="D840" t="s">
        <v>3523</v>
      </c>
      <c r="E840" t="s">
        <v>3524</v>
      </c>
      <c r="F840" t="s">
        <v>3525</v>
      </c>
      <c r="G840" t="s">
        <v>16</v>
      </c>
      <c r="H840" t="s">
        <v>3526</v>
      </c>
      <c r="I840" t="s">
        <v>18</v>
      </c>
      <c r="J840" t="s">
        <v>1420</v>
      </c>
    </row>
    <row r="841" spans="1:10" x14ac:dyDescent="0.35">
      <c r="A841" t="s">
        <v>3527</v>
      </c>
      <c r="B841" t="s">
        <v>11</v>
      </c>
      <c r="C841" t="s">
        <v>12</v>
      </c>
      <c r="D841" t="s">
        <v>3528</v>
      </c>
      <c r="E841" t="s">
        <v>16</v>
      </c>
      <c r="F841" t="s">
        <v>3529</v>
      </c>
      <c r="G841" t="s">
        <v>16</v>
      </c>
      <c r="H841" t="s">
        <v>16</v>
      </c>
      <c r="I841" t="s">
        <v>294</v>
      </c>
      <c r="J841" t="s">
        <v>524</v>
      </c>
    </row>
    <row r="842" spans="1:10" x14ac:dyDescent="0.35">
      <c r="A842" t="s">
        <v>3527</v>
      </c>
      <c r="B842" t="s">
        <v>20</v>
      </c>
      <c r="C842" t="s">
        <v>21</v>
      </c>
      <c r="D842" t="s">
        <v>3530</v>
      </c>
      <c r="E842" t="s">
        <v>16</v>
      </c>
      <c r="F842" t="s">
        <v>3531</v>
      </c>
      <c r="G842" t="s">
        <v>16</v>
      </c>
      <c r="H842" t="s">
        <v>16</v>
      </c>
      <c r="I842" t="s">
        <v>294</v>
      </c>
      <c r="J842" t="s">
        <v>524</v>
      </c>
    </row>
    <row r="843" spans="1:10" x14ac:dyDescent="0.35">
      <c r="A843" t="s">
        <v>3527</v>
      </c>
      <c r="B843" t="s">
        <v>26</v>
      </c>
      <c r="C843" t="s">
        <v>27</v>
      </c>
      <c r="D843" t="s">
        <v>3532</v>
      </c>
      <c r="E843" t="s">
        <v>16</v>
      </c>
      <c r="F843" t="s">
        <v>3533</v>
      </c>
      <c r="G843" t="s">
        <v>16</v>
      </c>
      <c r="H843" t="s">
        <v>16</v>
      </c>
      <c r="I843" t="s">
        <v>294</v>
      </c>
      <c r="J843" t="s">
        <v>524</v>
      </c>
    </row>
    <row r="844" spans="1:10" x14ac:dyDescent="0.35">
      <c r="A844" t="s">
        <v>3527</v>
      </c>
      <c r="B844" t="s">
        <v>32</v>
      </c>
      <c r="C844" t="s">
        <v>33</v>
      </c>
      <c r="D844" t="s">
        <v>3534</v>
      </c>
      <c r="E844" t="s">
        <v>16</v>
      </c>
      <c r="F844" t="s">
        <v>3535</v>
      </c>
      <c r="G844" t="s">
        <v>16</v>
      </c>
      <c r="H844" t="s">
        <v>16</v>
      </c>
      <c r="I844" t="s">
        <v>294</v>
      </c>
      <c r="J844" t="s">
        <v>524</v>
      </c>
    </row>
    <row r="845" spans="1:10" x14ac:dyDescent="0.35">
      <c r="A845" t="s">
        <v>3536</v>
      </c>
      <c r="B845" t="s">
        <v>11</v>
      </c>
      <c r="C845" t="s">
        <v>12</v>
      </c>
      <c r="D845" t="s">
        <v>3537</v>
      </c>
      <c r="E845" t="s">
        <v>3538</v>
      </c>
      <c r="F845" t="s">
        <v>3539</v>
      </c>
      <c r="G845" t="s">
        <v>16</v>
      </c>
      <c r="H845" t="s">
        <v>3540</v>
      </c>
      <c r="I845" t="s">
        <v>18</v>
      </c>
      <c r="J845" t="s">
        <v>3541</v>
      </c>
    </row>
    <row r="846" spans="1:10" x14ac:dyDescent="0.35">
      <c r="A846" t="s">
        <v>3536</v>
      </c>
      <c r="B846" t="s">
        <v>20</v>
      </c>
      <c r="C846" t="s">
        <v>21</v>
      </c>
      <c r="D846" t="s">
        <v>3542</v>
      </c>
      <c r="E846" t="s">
        <v>3543</v>
      </c>
      <c r="F846" t="s">
        <v>3544</v>
      </c>
      <c r="G846" t="s">
        <v>16</v>
      </c>
      <c r="H846" t="s">
        <v>3545</v>
      </c>
      <c r="I846" t="s">
        <v>18</v>
      </c>
      <c r="J846" t="s">
        <v>3541</v>
      </c>
    </row>
    <row r="847" spans="1:10" x14ac:dyDescent="0.35">
      <c r="A847" t="s">
        <v>3536</v>
      </c>
      <c r="B847" t="s">
        <v>26</v>
      </c>
      <c r="C847" t="s">
        <v>27</v>
      </c>
      <c r="D847" t="s">
        <v>3546</v>
      </c>
      <c r="E847" t="s">
        <v>3547</v>
      </c>
      <c r="F847" t="s">
        <v>3548</v>
      </c>
      <c r="G847" t="s">
        <v>16</v>
      </c>
      <c r="H847" t="s">
        <v>3549</v>
      </c>
      <c r="I847" t="s">
        <v>18</v>
      </c>
      <c r="J847" t="s">
        <v>3541</v>
      </c>
    </row>
    <row r="848" spans="1:10" x14ac:dyDescent="0.35">
      <c r="A848" t="s">
        <v>3536</v>
      </c>
      <c r="B848" t="s">
        <v>32</v>
      </c>
      <c r="C848" t="s">
        <v>33</v>
      </c>
      <c r="D848" t="s">
        <v>3550</v>
      </c>
      <c r="E848" t="s">
        <v>3551</v>
      </c>
      <c r="F848" t="s">
        <v>3552</v>
      </c>
      <c r="G848" t="s">
        <v>16</v>
      </c>
      <c r="H848" t="s">
        <v>3553</v>
      </c>
      <c r="I848" t="s">
        <v>18</v>
      </c>
      <c r="J848" t="s">
        <v>3541</v>
      </c>
    </row>
    <row r="849" spans="1:10" x14ac:dyDescent="0.35">
      <c r="A849" t="s">
        <v>3554</v>
      </c>
      <c r="B849" t="s">
        <v>11</v>
      </c>
      <c r="C849" t="s">
        <v>3555</v>
      </c>
      <c r="D849" t="s">
        <v>3556</v>
      </c>
      <c r="E849" t="s">
        <v>3557</v>
      </c>
      <c r="F849" t="s">
        <v>3558</v>
      </c>
      <c r="G849" t="s">
        <v>16</v>
      </c>
      <c r="H849" t="s">
        <v>16</v>
      </c>
      <c r="I849" t="s">
        <v>18</v>
      </c>
      <c r="J849" t="s">
        <v>1516</v>
      </c>
    </row>
    <row r="850" spans="1:10" x14ac:dyDescent="0.35">
      <c r="A850" t="s">
        <v>3554</v>
      </c>
      <c r="B850" t="s">
        <v>20</v>
      </c>
      <c r="C850" t="s">
        <v>3559</v>
      </c>
      <c r="D850" t="s">
        <v>3560</v>
      </c>
      <c r="E850" t="s">
        <v>3561</v>
      </c>
      <c r="F850" t="s">
        <v>3562</v>
      </c>
      <c r="G850" t="s">
        <v>16</v>
      </c>
      <c r="H850" t="s">
        <v>16</v>
      </c>
      <c r="I850" t="s">
        <v>18</v>
      </c>
      <c r="J850" t="s">
        <v>1516</v>
      </c>
    </row>
    <row r="851" spans="1:10" x14ac:dyDescent="0.35">
      <c r="A851" t="s">
        <v>3554</v>
      </c>
      <c r="B851" t="s">
        <v>26</v>
      </c>
      <c r="C851" t="s">
        <v>3563</v>
      </c>
      <c r="D851" t="s">
        <v>3564</v>
      </c>
      <c r="E851" t="s">
        <v>3565</v>
      </c>
      <c r="F851" t="s">
        <v>3566</v>
      </c>
      <c r="G851" t="s">
        <v>16</v>
      </c>
      <c r="H851" t="s">
        <v>16</v>
      </c>
      <c r="I851" t="s">
        <v>18</v>
      </c>
      <c r="J851" t="s">
        <v>1516</v>
      </c>
    </row>
    <row r="852" spans="1:10" x14ac:dyDescent="0.35">
      <c r="A852" t="s">
        <v>3554</v>
      </c>
      <c r="B852" t="s">
        <v>32</v>
      </c>
      <c r="C852" t="s">
        <v>116</v>
      </c>
      <c r="D852" t="s">
        <v>3567</v>
      </c>
      <c r="E852" t="s">
        <v>3568</v>
      </c>
      <c r="F852" t="s">
        <v>3569</v>
      </c>
      <c r="G852" t="s">
        <v>16</v>
      </c>
      <c r="H852" t="s">
        <v>16</v>
      </c>
      <c r="I852" t="s">
        <v>18</v>
      </c>
      <c r="J852" t="s">
        <v>1516</v>
      </c>
    </row>
    <row r="853" spans="1:10" x14ac:dyDescent="0.35">
      <c r="A853" t="s">
        <v>3570</v>
      </c>
      <c r="B853" t="s">
        <v>11</v>
      </c>
      <c r="C853" t="s">
        <v>12</v>
      </c>
      <c r="D853" t="s">
        <v>3571</v>
      </c>
      <c r="E853" t="s">
        <v>3572</v>
      </c>
      <c r="F853" t="s">
        <v>3573</v>
      </c>
      <c r="G853" t="s">
        <v>3574</v>
      </c>
      <c r="H853" t="s">
        <v>16</v>
      </c>
      <c r="I853" t="s">
        <v>63</v>
      </c>
      <c r="J853" t="s">
        <v>1630</v>
      </c>
    </row>
    <row r="854" spans="1:10" x14ac:dyDescent="0.35">
      <c r="A854" t="s">
        <v>3570</v>
      </c>
      <c r="B854" t="s">
        <v>20</v>
      </c>
      <c r="C854" t="s">
        <v>21</v>
      </c>
      <c r="D854" t="s">
        <v>3575</v>
      </c>
      <c r="E854" t="s">
        <v>3576</v>
      </c>
      <c r="F854" t="s">
        <v>3577</v>
      </c>
      <c r="G854" t="s">
        <v>3578</v>
      </c>
      <c r="H854" t="s">
        <v>16</v>
      </c>
      <c r="I854" t="s">
        <v>63</v>
      </c>
      <c r="J854" t="s">
        <v>1630</v>
      </c>
    </row>
    <row r="855" spans="1:10" x14ac:dyDescent="0.35">
      <c r="A855" t="s">
        <v>3570</v>
      </c>
      <c r="B855" t="s">
        <v>26</v>
      </c>
      <c r="C855" t="s">
        <v>27</v>
      </c>
      <c r="D855" t="s">
        <v>3579</v>
      </c>
      <c r="E855" t="s">
        <v>3580</v>
      </c>
      <c r="F855" t="s">
        <v>3581</v>
      </c>
      <c r="G855" t="s">
        <v>3582</v>
      </c>
      <c r="H855" t="s">
        <v>16</v>
      </c>
      <c r="I855" t="s">
        <v>63</v>
      </c>
      <c r="J855" t="s">
        <v>1630</v>
      </c>
    </row>
    <row r="856" spans="1:10" x14ac:dyDescent="0.35">
      <c r="A856" t="s">
        <v>3570</v>
      </c>
      <c r="B856" t="s">
        <v>32</v>
      </c>
      <c r="C856" t="s">
        <v>33</v>
      </c>
      <c r="D856" t="s">
        <v>3583</v>
      </c>
      <c r="E856" t="s">
        <v>3584</v>
      </c>
      <c r="F856" t="s">
        <v>3585</v>
      </c>
      <c r="G856" t="s">
        <v>3586</v>
      </c>
      <c r="H856" t="s">
        <v>16</v>
      </c>
      <c r="I856" t="s">
        <v>63</v>
      </c>
      <c r="J856" t="s">
        <v>1630</v>
      </c>
    </row>
    <row r="857" spans="1:10" x14ac:dyDescent="0.35">
      <c r="A857" t="s">
        <v>3587</v>
      </c>
      <c r="B857" t="s">
        <v>11</v>
      </c>
      <c r="C857" t="s">
        <v>12</v>
      </c>
      <c r="D857" t="s">
        <v>3588</v>
      </c>
      <c r="E857" t="s">
        <v>16</v>
      </c>
      <c r="F857" t="s">
        <v>3589</v>
      </c>
      <c r="G857" t="s">
        <v>16</v>
      </c>
      <c r="H857" t="s">
        <v>3277</v>
      </c>
      <c r="I857" t="s">
        <v>294</v>
      </c>
      <c r="J857" t="s">
        <v>827</v>
      </c>
    </row>
    <row r="858" spans="1:10" x14ac:dyDescent="0.35">
      <c r="A858" t="s">
        <v>3587</v>
      </c>
      <c r="B858" t="s">
        <v>20</v>
      </c>
      <c r="C858" t="s">
        <v>21</v>
      </c>
      <c r="D858" t="s">
        <v>3590</v>
      </c>
      <c r="E858" t="s">
        <v>16</v>
      </c>
      <c r="F858" t="s">
        <v>3591</v>
      </c>
      <c r="G858" t="s">
        <v>16</v>
      </c>
      <c r="H858" t="s">
        <v>3592</v>
      </c>
      <c r="I858" t="s">
        <v>294</v>
      </c>
      <c r="J858" t="s">
        <v>827</v>
      </c>
    </row>
    <row r="859" spans="1:10" x14ac:dyDescent="0.35">
      <c r="A859" t="s">
        <v>3587</v>
      </c>
      <c r="B859" t="s">
        <v>26</v>
      </c>
      <c r="C859" t="s">
        <v>27</v>
      </c>
      <c r="D859" t="s">
        <v>3593</v>
      </c>
      <c r="E859" t="s">
        <v>16</v>
      </c>
      <c r="F859" t="s">
        <v>3594</v>
      </c>
      <c r="G859" t="s">
        <v>16</v>
      </c>
      <c r="H859" t="s">
        <v>3595</v>
      </c>
      <c r="I859" t="s">
        <v>294</v>
      </c>
      <c r="J859" t="s">
        <v>827</v>
      </c>
    </row>
    <row r="860" spans="1:10" x14ac:dyDescent="0.35">
      <c r="A860" t="s">
        <v>3587</v>
      </c>
      <c r="B860" t="s">
        <v>32</v>
      </c>
      <c r="C860" t="s">
        <v>33</v>
      </c>
      <c r="D860" t="s">
        <v>3596</v>
      </c>
      <c r="E860" t="s">
        <v>16</v>
      </c>
      <c r="F860" t="s">
        <v>3597</v>
      </c>
      <c r="G860" t="s">
        <v>16</v>
      </c>
      <c r="H860" t="s">
        <v>3598</v>
      </c>
      <c r="I860" t="s">
        <v>294</v>
      </c>
      <c r="J860" t="s">
        <v>827</v>
      </c>
    </row>
    <row r="861" spans="1:10" x14ac:dyDescent="0.35">
      <c r="A861" t="s">
        <v>3599</v>
      </c>
      <c r="B861" t="s">
        <v>11</v>
      </c>
      <c r="C861" t="s">
        <v>2015</v>
      </c>
      <c r="D861" t="s">
        <v>3600</v>
      </c>
      <c r="E861" t="s">
        <v>3601</v>
      </c>
      <c r="F861" t="s">
        <v>3602</v>
      </c>
      <c r="G861" t="s">
        <v>16</v>
      </c>
      <c r="H861" t="s">
        <v>16</v>
      </c>
      <c r="I861" t="s">
        <v>43</v>
      </c>
      <c r="J861" t="s">
        <v>3603</v>
      </c>
    </row>
    <row r="862" spans="1:10" x14ac:dyDescent="0.35">
      <c r="A862" t="s">
        <v>3599</v>
      </c>
      <c r="B862" t="s">
        <v>20</v>
      </c>
      <c r="C862" t="s">
        <v>895</v>
      </c>
      <c r="D862" t="s">
        <v>3604</v>
      </c>
      <c r="E862" t="s">
        <v>3605</v>
      </c>
      <c r="F862" t="s">
        <v>3606</v>
      </c>
      <c r="G862" t="s">
        <v>16</v>
      </c>
      <c r="H862" t="s">
        <v>16</v>
      </c>
      <c r="I862" t="s">
        <v>43</v>
      </c>
      <c r="J862" t="s">
        <v>3603</v>
      </c>
    </row>
    <row r="863" spans="1:10" x14ac:dyDescent="0.35">
      <c r="A863" t="s">
        <v>3599</v>
      </c>
      <c r="B863" t="s">
        <v>26</v>
      </c>
      <c r="C863" t="s">
        <v>241</v>
      </c>
      <c r="D863" t="s">
        <v>3607</v>
      </c>
      <c r="E863" t="s">
        <v>3608</v>
      </c>
      <c r="F863" t="s">
        <v>3609</v>
      </c>
      <c r="G863" t="s">
        <v>16</v>
      </c>
      <c r="H863" t="s">
        <v>16</v>
      </c>
      <c r="I863" t="s">
        <v>43</v>
      </c>
      <c r="J863" t="s">
        <v>3603</v>
      </c>
    </row>
    <row r="864" spans="1:10" x14ac:dyDescent="0.35">
      <c r="A864" t="s">
        <v>3599</v>
      </c>
      <c r="B864" t="s">
        <v>32</v>
      </c>
      <c r="C864" t="s">
        <v>902</v>
      </c>
      <c r="D864" t="s">
        <v>3610</v>
      </c>
      <c r="E864" t="s">
        <v>3611</v>
      </c>
      <c r="F864" t="s">
        <v>3612</v>
      </c>
      <c r="G864" t="s">
        <v>16</v>
      </c>
      <c r="H864" t="s">
        <v>16</v>
      </c>
      <c r="I864" t="s">
        <v>43</v>
      </c>
      <c r="J864" t="s">
        <v>3603</v>
      </c>
    </row>
    <row r="865" spans="1:10" x14ac:dyDescent="0.35">
      <c r="A865" t="s">
        <v>3613</v>
      </c>
      <c r="B865" t="s">
        <v>11</v>
      </c>
      <c r="C865" t="s">
        <v>39</v>
      </c>
      <c r="D865" t="s">
        <v>3614</v>
      </c>
      <c r="E865" t="s">
        <v>3615</v>
      </c>
      <c r="F865" t="s">
        <v>3616</v>
      </c>
      <c r="G865" t="s">
        <v>16</v>
      </c>
      <c r="H865" t="s">
        <v>16</v>
      </c>
      <c r="I865" t="s">
        <v>199</v>
      </c>
      <c r="J865" t="s">
        <v>1069</v>
      </c>
    </row>
    <row r="866" spans="1:10" x14ac:dyDescent="0.35">
      <c r="A866" t="s">
        <v>3613</v>
      </c>
      <c r="B866" t="s">
        <v>20</v>
      </c>
      <c r="C866" t="s">
        <v>45</v>
      </c>
      <c r="D866" t="s">
        <v>3617</v>
      </c>
      <c r="E866" t="s">
        <v>3618</v>
      </c>
      <c r="F866" t="s">
        <v>3619</v>
      </c>
      <c r="G866" t="s">
        <v>16</v>
      </c>
      <c r="H866" t="s">
        <v>16</v>
      </c>
      <c r="I866" t="s">
        <v>199</v>
      </c>
      <c r="J866" t="s">
        <v>1069</v>
      </c>
    </row>
    <row r="867" spans="1:10" x14ac:dyDescent="0.35">
      <c r="A867" t="s">
        <v>3613</v>
      </c>
      <c r="B867" t="s">
        <v>26</v>
      </c>
      <c r="C867" t="s">
        <v>49</v>
      </c>
      <c r="D867" t="s">
        <v>3620</v>
      </c>
      <c r="E867" t="s">
        <v>3621</v>
      </c>
      <c r="F867" t="s">
        <v>3622</v>
      </c>
      <c r="G867" t="s">
        <v>16</v>
      </c>
      <c r="H867" t="s">
        <v>16</v>
      </c>
      <c r="I867" t="s">
        <v>199</v>
      </c>
      <c r="J867" t="s">
        <v>1069</v>
      </c>
    </row>
    <row r="868" spans="1:10" x14ac:dyDescent="0.35">
      <c r="A868" t="s">
        <v>3613</v>
      </c>
      <c r="B868" t="s">
        <v>32</v>
      </c>
      <c r="C868" t="s">
        <v>53</v>
      </c>
      <c r="D868" t="s">
        <v>3623</v>
      </c>
      <c r="E868" t="s">
        <v>3624</v>
      </c>
      <c r="F868" t="s">
        <v>3625</v>
      </c>
      <c r="G868" t="s">
        <v>16</v>
      </c>
      <c r="H868" t="s">
        <v>16</v>
      </c>
      <c r="I868" t="s">
        <v>199</v>
      </c>
      <c r="J868" t="s">
        <v>1069</v>
      </c>
    </row>
    <row r="869" spans="1:10" x14ac:dyDescent="0.35">
      <c r="A869" t="s">
        <v>3626</v>
      </c>
      <c r="B869" t="s">
        <v>11</v>
      </c>
      <c r="C869" t="s">
        <v>100</v>
      </c>
      <c r="D869" t="s">
        <v>3627</v>
      </c>
      <c r="E869" t="s">
        <v>3628</v>
      </c>
      <c r="F869" t="s">
        <v>3629</v>
      </c>
      <c r="G869" t="s">
        <v>16</v>
      </c>
      <c r="H869" t="s">
        <v>3630</v>
      </c>
      <c r="I869" t="s">
        <v>294</v>
      </c>
      <c r="J869" t="s">
        <v>827</v>
      </c>
    </row>
    <row r="870" spans="1:10" x14ac:dyDescent="0.35">
      <c r="A870" t="s">
        <v>3626</v>
      </c>
      <c r="B870" t="s">
        <v>20</v>
      </c>
      <c r="C870" t="s">
        <v>106</v>
      </c>
      <c r="D870" t="s">
        <v>3631</v>
      </c>
      <c r="E870" t="s">
        <v>3632</v>
      </c>
      <c r="F870" t="s">
        <v>3633</v>
      </c>
      <c r="G870" t="s">
        <v>16</v>
      </c>
      <c r="H870" t="s">
        <v>3634</v>
      </c>
      <c r="I870" t="s">
        <v>294</v>
      </c>
      <c r="J870" t="s">
        <v>827</v>
      </c>
    </row>
    <row r="871" spans="1:10" x14ac:dyDescent="0.35">
      <c r="A871" t="s">
        <v>3626</v>
      </c>
      <c r="B871" t="s">
        <v>26</v>
      </c>
      <c r="C871" t="s">
        <v>111</v>
      </c>
      <c r="D871" t="s">
        <v>3635</v>
      </c>
      <c r="E871" t="s">
        <v>3636</v>
      </c>
      <c r="F871" t="s">
        <v>3637</v>
      </c>
      <c r="G871" t="s">
        <v>16</v>
      </c>
      <c r="H871" t="s">
        <v>3638</v>
      </c>
      <c r="I871" t="s">
        <v>294</v>
      </c>
      <c r="J871" t="s">
        <v>827</v>
      </c>
    </row>
    <row r="872" spans="1:10" x14ac:dyDescent="0.35">
      <c r="A872" t="s">
        <v>3626</v>
      </c>
      <c r="B872" t="s">
        <v>32</v>
      </c>
      <c r="C872" t="s">
        <v>116</v>
      </c>
      <c r="D872" t="s">
        <v>3639</v>
      </c>
      <c r="E872" t="s">
        <v>3640</v>
      </c>
      <c r="F872" t="s">
        <v>3641</v>
      </c>
      <c r="G872" t="s">
        <v>16</v>
      </c>
      <c r="H872" t="s">
        <v>3642</v>
      </c>
      <c r="I872" t="s">
        <v>294</v>
      </c>
      <c r="J872" t="s">
        <v>827</v>
      </c>
    </row>
    <row r="873" spans="1:10" x14ac:dyDescent="0.35">
      <c r="A873" t="s">
        <v>3643</v>
      </c>
      <c r="B873" t="s">
        <v>11</v>
      </c>
      <c r="C873" t="s">
        <v>12</v>
      </c>
      <c r="D873" t="s">
        <v>3644</v>
      </c>
      <c r="E873" t="s">
        <v>3645</v>
      </c>
      <c r="F873" t="s">
        <v>3646</v>
      </c>
      <c r="G873" t="s">
        <v>16</v>
      </c>
      <c r="H873" t="s">
        <v>3647</v>
      </c>
      <c r="I873" t="s">
        <v>324</v>
      </c>
      <c r="J873" t="s">
        <v>325</v>
      </c>
    </row>
    <row r="874" spans="1:10" x14ac:dyDescent="0.35">
      <c r="A874" t="s">
        <v>3643</v>
      </c>
      <c r="B874" t="s">
        <v>20</v>
      </c>
      <c r="C874" t="s">
        <v>21</v>
      </c>
      <c r="D874" t="s">
        <v>3648</v>
      </c>
      <c r="E874" t="s">
        <v>3649</v>
      </c>
      <c r="F874" t="s">
        <v>3650</v>
      </c>
      <c r="G874" t="s">
        <v>16</v>
      </c>
      <c r="H874" t="s">
        <v>3651</v>
      </c>
      <c r="I874" t="s">
        <v>324</v>
      </c>
      <c r="J874" t="s">
        <v>325</v>
      </c>
    </row>
    <row r="875" spans="1:10" x14ac:dyDescent="0.35">
      <c r="A875" t="s">
        <v>3643</v>
      </c>
      <c r="B875" t="s">
        <v>26</v>
      </c>
      <c r="C875" t="s">
        <v>27</v>
      </c>
      <c r="D875" t="s">
        <v>3652</v>
      </c>
      <c r="E875" t="s">
        <v>3653</v>
      </c>
      <c r="F875" t="s">
        <v>3654</v>
      </c>
      <c r="G875" t="s">
        <v>16</v>
      </c>
      <c r="H875" t="s">
        <v>3655</v>
      </c>
      <c r="I875" t="s">
        <v>324</v>
      </c>
      <c r="J875" t="s">
        <v>325</v>
      </c>
    </row>
    <row r="876" spans="1:10" x14ac:dyDescent="0.35">
      <c r="A876" t="s">
        <v>3643</v>
      </c>
      <c r="B876" t="s">
        <v>32</v>
      </c>
      <c r="C876" t="s">
        <v>33</v>
      </c>
      <c r="D876" t="s">
        <v>3656</v>
      </c>
      <c r="E876" t="s">
        <v>3657</v>
      </c>
      <c r="F876" t="s">
        <v>3658</v>
      </c>
      <c r="G876" t="s">
        <v>16</v>
      </c>
      <c r="H876" t="s">
        <v>3659</v>
      </c>
      <c r="I876" t="s">
        <v>324</v>
      </c>
      <c r="J876" t="s">
        <v>325</v>
      </c>
    </row>
    <row r="877" spans="1:10" x14ac:dyDescent="0.35">
      <c r="A877" t="s">
        <v>3660</v>
      </c>
      <c r="B877" t="s">
        <v>11</v>
      </c>
      <c r="C877" t="s">
        <v>1083</v>
      </c>
      <c r="D877" t="s">
        <v>3661</v>
      </c>
      <c r="E877" t="s">
        <v>3662</v>
      </c>
      <c r="F877" t="s">
        <v>3663</v>
      </c>
      <c r="G877" t="s">
        <v>3664</v>
      </c>
      <c r="H877" t="s">
        <v>16</v>
      </c>
      <c r="I877" t="s">
        <v>63</v>
      </c>
      <c r="J877" t="s">
        <v>468</v>
      </c>
    </row>
    <row r="878" spans="1:10" x14ac:dyDescent="0.35">
      <c r="A878" t="s">
        <v>3660</v>
      </c>
      <c r="B878" t="s">
        <v>20</v>
      </c>
      <c r="C878" t="s">
        <v>1088</v>
      </c>
      <c r="D878" t="s">
        <v>3665</v>
      </c>
      <c r="E878" t="s">
        <v>3666</v>
      </c>
      <c r="F878" t="s">
        <v>3667</v>
      </c>
      <c r="G878" t="s">
        <v>3668</v>
      </c>
      <c r="H878" t="s">
        <v>16</v>
      </c>
      <c r="I878" t="s">
        <v>63</v>
      </c>
      <c r="J878" t="s">
        <v>468</v>
      </c>
    </row>
    <row r="879" spans="1:10" x14ac:dyDescent="0.35">
      <c r="A879" t="s">
        <v>3660</v>
      </c>
      <c r="B879" t="s">
        <v>26</v>
      </c>
      <c r="C879" t="s">
        <v>1093</v>
      </c>
      <c r="D879" t="s">
        <v>3669</v>
      </c>
      <c r="E879" t="s">
        <v>3670</v>
      </c>
      <c r="F879" t="s">
        <v>3671</v>
      </c>
      <c r="G879" t="s">
        <v>3672</v>
      </c>
      <c r="H879" t="s">
        <v>16</v>
      </c>
      <c r="I879" t="s">
        <v>63</v>
      </c>
      <c r="J879" t="s">
        <v>468</v>
      </c>
    </row>
    <row r="880" spans="1:10" x14ac:dyDescent="0.35">
      <c r="A880" t="s">
        <v>3660</v>
      </c>
      <c r="B880" t="s">
        <v>32</v>
      </c>
      <c r="C880" t="s">
        <v>1098</v>
      </c>
      <c r="D880" t="s">
        <v>3673</v>
      </c>
      <c r="E880" t="s">
        <v>3674</v>
      </c>
      <c r="F880" t="s">
        <v>3675</v>
      </c>
      <c r="G880" t="s">
        <v>3676</v>
      </c>
      <c r="H880" t="s">
        <v>16</v>
      </c>
      <c r="I880" t="s">
        <v>63</v>
      </c>
      <c r="J880" t="s">
        <v>468</v>
      </c>
    </row>
    <row r="881" spans="1:10" x14ac:dyDescent="0.35">
      <c r="A881" t="s">
        <v>3677</v>
      </c>
      <c r="B881" t="s">
        <v>11</v>
      </c>
      <c r="C881" t="s">
        <v>21</v>
      </c>
      <c r="D881" t="s">
        <v>3678</v>
      </c>
      <c r="E881" t="s">
        <v>3679</v>
      </c>
      <c r="F881" t="s">
        <v>3680</v>
      </c>
      <c r="G881" t="s">
        <v>16</v>
      </c>
      <c r="H881" t="s">
        <v>16</v>
      </c>
      <c r="I881" t="s">
        <v>199</v>
      </c>
      <c r="J881" t="s">
        <v>1268</v>
      </c>
    </row>
    <row r="882" spans="1:10" x14ac:dyDescent="0.35">
      <c r="A882" t="s">
        <v>3677</v>
      </c>
      <c r="B882" t="s">
        <v>20</v>
      </c>
      <c r="C882" t="s">
        <v>27</v>
      </c>
      <c r="D882" t="s">
        <v>3681</v>
      </c>
      <c r="E882" t="s">
        <v>3682</v>
      </c>
      <c r="F882" t="s">
        <v>516</v>
      </c>
      <c r="G882" t="s">
        <v>16</v>
      </c>
      <c r="H882" t="s">
        <v>16</v>
      </c>
      <c r="I882" t="s">
        <v>199</v>
      </c>
      <c r="J882" t="s">
        <v>1268</v>
      </c>
    </row>
    <row r="883" spans="1:10" x14ac:dyDescent="0.35">
      <c r="A883" t="s">
        <v>3677</v>
      </c>
      <c r="B883" t="s">
        <v>26</v>
      </c>
      <c r="C883" t="s">
        <v>33</v>
      </c>
      <c r="D883" t="s">
        <v>3683</v>
      </c>
      <c r="E883" t="s">
        <v>3684</v>
      </c>
      <c r="F883" t="s">
        <v>3685</v>
      </c>
      <c r="G883" t="s">
        <v>16</v>
      </c>
      <c r="H883" t="s">
        <v>16</v>
      </c>
      <c r="I883" t="s">
        <v>199</v>
      </c>
      <c r="J883" t="s">
        <v>1268</v>
      </c>
    </row>
    <row r="884" spans="1:10" x14ac:dyDescent="0.35">
      <c r="A884" t="s">
        <v>3677</v>
      </c>
      <c r="B884" t="s">
        <v>32</v>
      </c>
      <c r="C884" t="s">
        <v>349</v>
      </c>
      <c r="D884" t="s">
        <v>3686</v>
      </c>
      <c r="E884" t="s">
        <v>3687</v>
      </c>
      <c r="F884" t="s">
        <v>3688</v>
      </c>
      <c r="G884" t="s">
        <v>16</v>
      </c>
      <c r="H884" t="s">
        <v>16</v>
      </c>
      <c r="I884" t="s">
        <v>199</v>
      </c>
      <c r="J884" t="s">
        <v>1268</v>
      </c>
    </row>
    <row r="885" spans="1:10" x14ac:dyDescent="0.35">
      <c r="A885" t="s">
        <v>3689</v>
      </c>
      <c r="B885" t="s">
        <v>11</v>
      </c>
      <c r="C885" t="s">
        <v>21</v>
      </c>
      <c r="D885" t="s">
        <v>3690</v>
      </c>
      <c r="E885" t="s">
        <v>3691</v>
      </c>
      <c r="F885" t="s">
        <v>3692</v>
      </c>
      <c r="G885" t="s">
        <v>16</v>
      </c>
      <c r="H885" t="s">
        <v>3693</v>
      </c>
      <c r="I885" t="s">
        <v>609</v>
      </c>
      <c r="J885" t="s">
        <v>3694</v>
      </c>
    </row>
    <row r="886" spans="1:10" x14ac:dyDescent="0.35">
      <c r="A886" t="s">
        <v>3689</v>
      </c>
      <c r="B886" t="s">
        <v>20</v>
      </c>
      <c r="C886" t="s">
        <v>27</v>
      </c>
      <c r="D886" t="s">
        <v>3695</v>
      </c>
      <c r="E886" t="s">
        <v>3696</v>
      </c>
      <c r="F886" t="s">
        <v>3697</v>
      </c>
      <c r="G886" t="s">
        <v>16</v>
      </c>
      <c r="H886" t="s">
        <v>3698</v>
      </c>
      <c r="I886" t="s">
        <v>609</v>
      </c>
      <c r="J886" t="s">
        <v>3694</v>
      </c>
    </row>
    <row r="887" spans="1:10" x14ac:dyDescent="0.35">
      <c r="A887" t="s">
        <v>3689</v>
      </c>
      <c r="B887" t="s">
        <v>26</v>
      </c>
      <c r="C887" t="s">
        <v>33</v>
      </c>
      <c r="D887" t="s">
        <v>3699</v>
      </c>
      <c r="E887" t="s">
        <v>3700</v>
      </c>
      <c r="F887" t="s">
        <v>2845</v>
      </c>
      <c r="G887" t="s">
        <v>16</v>
      </c>
      <c r="H887" t="s">
        <v>3701</v>
      </c>
      <c r="I887" t="s">
        <v>609</v>
      </c>
      <c r="J887" t="s">
        <v>3694</v>
      </c>
    </row>
    <row r="888" spans="1:10" x14ac:dyDescent="0.35">
      <c r="A888" t="s">
        <v>3689</v>
      </c>
      <c r="B888" t="s">
        <v>32</v>
      </c>
      <c r="C888" t="s">
        <v>349</v>
      </c>
      <c r="D888" t="s">
        <v>3702</v>
      </c>
      <c r="E888" t="s">
        <v>3703</v>
      </c>
      <c r="F888" t="s">
        <v>3704</v>
      </c>
      <c r="G888" t="s">
        <v>16</v>
      </c>
      <c r="H888" t="s">
        <v>3705</v>
      </c>
      <c r="I888" t="s">
        <v>609</v>
      </c>
      <c r="J888" t="s">
        <v>3694</v>
      </c>
    </row>
    <row r="889" spans="1:10" x14ac:dyDescent="0.35">
      <c r="A889" t="s">
        <v>3706</v>
      </c>
      <c r="B889" t="s">
        <v>11</v>
      </c>
      <c r="C889" t="s">
        <v>3707</v>
      </c>
      <c r="D889" t="s">
        <v>3708</v>
      </c>
      <c r="E889" t="s">
        <v>3709</v>
      </c>
      <c r="F889" t="s">
        <v>3710</v>
      </c>
      <c r="G889" t="s">
        <v>16</v>
      </c>
      <c r="H889" t="s">
        <v>16</v>
      </c>
      <c r="I889" t="s">
        <v>43</v>
      </c>
      <c r="J889" t="s">
        <v>574</v>
      </c>
    </row>
    <row r="890" spans="1:10" x14ac:dyDescent="0.35">
      <c r="A890" t="s">
        <v>3706</v>
      </c>
      <c r="B890" t="s">
        <v>20</v>
      </c>
      <c r="C890" t="s">
        <v>3711</v>
      </c>
      <c r="D890" t="s">
        <v>3712</v>
      </c>
      <c r="E890" t="s">
        <v>3713</v>
      </c>
      <c r="F890" t="s">
        <v>3714</v>
      </c>
      <c r="G890" t="s">
        <v>16</v>
      </c>
      <c r="H890" t="s">
        <v>16</v>
      </c>
      <c r="I890" t="s">
        <v>43</v>
      </c>
      <c r="J890" t="s">
        <v>574</v>
      </c>
    </row>
    <row r="891" spans="1:10" x14ac:dyDescent="0.35">
      <c r="A891" t="s">
        <v>3706</v>
      </c>
      <c r="B891" t="s">
        <v>26</v>
      </c>
      <c r="C891" t="s">
        <v>865</v>
      </c>
      <c r="D891" t="s">
        <v>3715</v>
      </c>
      <c r="E891" t="s">
        <v>3716</v>
      </c>
      <c r="F891" t="s">
        <v>3717</v>
      </c>
      <c r="G891" t="s">
        <v>16</v>
      </c>
      <c r="H891" t="s">
        <v>16</v>
      </c>
      <c r="I891" t="s">
        <v>43</v>
      </c>
      <c r="J891" t="s">
        <v>574</v>
      </c>
    </row>
    <row r="892" spans="1:10" x14ac:dyDescent="0.35">
      <c r="A892" t="s">
        <v>3706</v>
      </c>
      <c r="B892" t="s">
        <v>32</v>
      </c>
      <c r="C892" t="s">
        <v>3718</v>
      </c>
      <c r="D892" t="s">
        <v>3719</v>
      </c>
      <c r="E892" t="s">
        <v>3720</v>
      </c>
      <c r="F892" t="s">
        <v>3721</v>
      </c>
      <c r="G892" t="s">
        <v>16</v>
      </c>
      <c r="H892" t="s">
        <v>16</v>
      </c>
      <c r="I892" t="s">
        <v>43</v>
      </c>
      <c r="J892" t="s">
        <v>574</v>
      </c>
    </row>
    <row r="893" spans="1:10" x14ac:dyDescent="0.35">
      <c r="A893" t="s">
        <v>3722</v>
      </c>
      <c r="B893" t="s">
        <v>11</v>
      </c>
      <c r="C893" t="s">
        <v>12</v>
      </c>
      <c r="D893" t="s">
        <v>3723</v>
      </c>
      <c r="E893" t="s">
        <v>3724</v>
      </c>
      <c r="F893" t="s">
        <v>3725</v>
      </c>
      <c r="G893" t="s">
        <v>16</v>
      </c>
      <c r="H893" t="s">
        <v>16</v>
      </c>
      <c r="I893" t="s">
        <v>199</v>
      </c>
      <c r="J893" t="s">
        <v>2060</v>
      </c>
    </row>
    <row r="894" spans="1:10" x14ac:dyDescent="0.35">
      <c r="A894" t="s">
        <v>3722</v>
      </c>
      <c r="B894" t="s">
        <v>20</v>
      </c>
      <c r="C894" t="s">
        <v>21</v>
      </c>
      <c r="D894" t="s">
        <v>3726</v>
      </c>
      <c r="E894" t="s">
        <v>3727</v>
      </c>
      <c r="F894" t="s">
        <v>3728</v>
      </c>
      <c r="G894" t="s">
        <v>16</v>
      </c>
      <c r="H894" t="s">
        <v>16</v>
      </c>
      <c r="I894" t="s">
        <v>199</v>
      </c>
      <c r="J894" t="s">
        <v>2060</v>
      </c>
    </row>
    <row r="895" spans="1:10" x14ac:dyDescent="0.35">
      <c r="A895" t="s">
        <v>3722</v>
      </c>
      <c r="B895" t="s">
        <v>26</v>
      </c>
      <c r="C895" t="s">
        <v>27</v>
      </c>
      <c r="D895" t="s">
        <v>3729</v>
      </c>
      <c r="E895" t="s">
        <v>3730</v>
      </c>
      <c r="F895" t="s">
        <v>3731</v>
      </c>
      <c r="G895" t="s">
        <v>16</v>
      </c>
      <c r="H895" t="s">
        <v>16</v>
      </c>
      <c r="I895" t="s">
        <v>199</v>
      </c>
      <c r="J895" t="s">
        <v>2060</v>
      </c>
    </row>
    <row r="896" spans="1:10" x14ac:dyDescent="0.35">
      <c r="A896" t="s">
        <v>3722</v>
      </c>
      <c r="B896" t="s">
        <v>32</v>
      </c>
      <c r="C896" t="s">
        <v>33</v>
      </c>
      <c r="D896" t="s">
        <v>3732</v>
      </c>
      <c r="E896" t="s">
        <v>3733</v>
      </c>
      <c r="F896" t="s">
        <v>3734</v>
      </c>
      <c r="G896" t="s">
        <v>16</v>
      </c>
      <c r="H896" t="s">
        <v>16</v>
      </c>
      <c r="I896" t="s">
        <v>199</v>
      </c>
      <c r="J896" t="s">
        <v>2060</v>
      </c>
    </row>
    <row r="897" spans="1:10" x14ac:dyDescent="0.35">
      <c r="A897" t="s">
        <v>3735</v>
      </c>
      <c r="B897" t="s">
        <v>11</v>
      </c>
      <c r="C897" t="s">
        <v>3736</v>
      </c>
      <c r="D897" t="s">
        <v>3737</v>
      </c>
      <c r="E897" t="s">
        <v>3738</v>
      </c>
      <c r="F897" t="s">
        <v>3739</v>
      </c>
      <c r="G897" t="s">
        <v>16</v>
      </c>
      <c r="H897" t="s">
        <v>3740</v>
      </c>
      <c r="I897" t="s">
        <v>43</v>
      </c>
      <c r="J897" t="s">
        <v>3033</v>
      </c>
    </row>
    <row r="898" spans="1:10" x14ac:dyDescent="0.35">
      <c r="A898" t="s">
        <v>3735</v>
      </c>
      <c r="B898" t="s">
        <v>20</v>
      </c>
      <c r="C898" t="s">
        <v>3741</v>
      </c>
      <c r="D898" t="s">
        <v>3742</v>
      </c>
      <c r="E898" t="s">
        <v>3743</v>
      </c>
      <c r="F898" t="s">
        <v>3744</v>
      </c>
      <c r="G898" t="s">
        <v>16</v>
      </c>
      <c r="H898" t="s">
        <v>3745</v>
      </c>
      <c r="I898" t="s">
        <v>43</v>
      </c>
      <c r="J898" t="s">
        <v>3033</v>
      </c>
    </row>
    <row r="899" spans="1:10" x14ac:dyDescent="0.35">
      <c r="A899" t="s">
        <v>3735</v>
      </c>
      <c r="B899" t="s">
        <v>26</v>
      </c>
      <c r="C899" t="s">
        <v>3746</v>
      </c>
      <c r="D899" t="s">
        <v>3747</v>
      </c>
      <c r="E899" t="s">
        <v>3748</v>
      </c>
      <c r="F899" t="s">
        <v>775</v>
      </c>
      <c r="G899" t="s">
        <v>16</v>
      </c>
      <c r="H899" t="s">
        <v>3749</v>
      </c>
      <c r="I899" t="s">
        <v>43</v>
      </c>
      <c r="J899" t="s">
        <v>3033</v>
      </c>
    </row>
    <row r="900" spans="1:10" x14ac:dyDescent="0.35">
      <c r="A900" t="s">
        <v>3735</v>
      </c>
      <c r="B900" t="s">
        <v>32</v>
      </c>
      <c r="C900" t="s">
        <v>3750</v>
      </c>
      <c r="D900" t="s">
        <v>3751</v>
      </c>
      <c r="E900" t="s">
        <v>3752</v>
      </c>
      <c r="F900" t="s">
        <v>473</v>
      </c>
      <c r="G900" t="s">
        <v>16</v>
      </c>
      <c r="H900" t="s">
        <v>3753</v>
      </c>
      <c r="I900" t="s">
        <v>43</v>
      </c>
      <c r="J900" t="s">
        <v>3033</v>
      </c>
    </row>
    <row r="901" spans="1:10" x14ac:dyDescent="0.35">
      <c r="A901" t="s">
        <v>3754</v>
      </c>
      <c r="B901" t="s">
        <v>11</v>
      </c>
      <c r="C901" t="s">
        <v>2015</v>
      </c>
      <c r="D901" t="s">
        <v>3755</v>
      </c>
      <c r="E901" t="s">
        <v>3756</v>
      </c>
      <c r="F901" t="s">
        <v>3757</v>
      </c>
      <c r="G901" t="s">
        <v>16</v>
      </c>
      <c r="H901" t="s">
        <v>3758</v>
      </c>
      <c r="I901" t="s">
        <v>199</v>
      </c>
      <c r="J901" t="s">
        <v>3759</v>
      </c>
    </row>
    <row r="902" spans="1:10" x14ac:dyDescent="0.35">
      <c r="A902" t="s">
        <v>3754</v>
      </c>
      <c r="B902" t="s">
        <v>20</v>
      </c>
      <c r="C902" t="s">
        <v>895</v>
      </c>
      <c r="D902" t="s">
        <v>3760</v>
      </c>
      <c r="E902" t="s">
        <v>3761</v>
      </c>
      <c r="F902" t="s">
        <v>3762</v>
      </c>
      <c r="G902" t="s">
        <v>16</v>
      </c>
      <c r="H902" t="s">
        <v>3763</v>
      </c>
      <c r="I902" t="s">
        <v>199</v>
      </c>
      <c r="J902" t="s">
        <v>3759</v>
      </c>
    </row>
    <row r="903" spans="1:10" x14ac:dyDescent="0.35">
      <c r="A903" t="s">
        <v>3754</v>
      </c>
      <c r="B903" t="s">
        <v>26</v>
      </c>
      <c r="C903" t="s">
        <v>241</v>
      </c>
      <c r="D903" t="s">
        <v>3764</v>
      </c>
      <c r="E903" t="s">
        <v>3765</v>
      </c>
      <c r="F903" t="s">
        <v>3766</v>
      </c>
      <c r="G903" t="s">
        <v>16</v>
      </c>
      <c r="H903" t="s">
        <v>3767</v>
      </c>
      <c r="I903" t="s">
        <v>199</v>
      </c>
      <c r="J903" t="s">
        <v>3759</v>
      </c>
    </row>
    <row r="904" spans="1:10" x14ac:dyDescent="0.35">
      <c r="A904" t="s">
        <v>3754</v>
      </c>
      <c r="B904" t="s">
        <v>32</v>
      </c>
      <c r="C904" t="s">
        <v>902</v>
      </c>
      <c r="D904" t="s">
        <v>3768</v>
      </c>
      <c r="E904" t="s">
        <v>3769</v>
      </c>
      <c r="F904" t="s">
        <v>3770</v>
      </c>
      <c r="G904" t="s">
        <v>16</v>
      </c>
      <c r="H904" t="s">
        <v>3771</v>
      </c>
      <c r="I904" t="s">
        <v>199</v>
      </c>
      <c r="J904" t="s">
        <v>3759</v>
      </c>
    </row>
    <row r="905" spans="1:10" x14ac:dyDescent="0.35">
      <c r="A905" t="s">
        <v>3772</v>
      </c>
      <c r="B905" t="s">
        <v>11</v>
      </c>
      <c r="C905" t="s">
        <v>2015</v>
      </c>
      <c r="D905" t="s">
        <v>3773</v>
      </c>
      <c r="E905" t="s">
        <v>3774</v>
      </c>
      <c r="F905" t="s">
        <v>3775</v>
      </c>
      <c r="G905" t="s">
        <v>16</v>
      </c>
      <c r="H905" t="s">
        <v>3776</v>
      </c>
      <c r="I905" t="s">
        <v>43</v>
      </c>
      <c r="J905" t="s">
        <v>1884</v>
      </c>
    </row>
    <row r="906" spans="1:10" x14ac:dyDescent="0.35">
      <c r="A906" t="s">
        <v>3772</v>
      </c>
      <c r="B906" t="s">
        <v>20</v>
      </c>
      <c r="C906" t="s">
        <v>895</v>
      </c>
      <c r="D906" t="s">
        <v>3777</v>
      </c>
      <c r="E906" t="s">
        <v>3778</v>
      </c>
      <c r="F906" t="s">
        <v>3779</v>
      </c>
      <c r="G906" t="s">
        <v>16</v>
      </c>
      <c r="H906" t="s">
        <v>3780</v>
      </c>
      <c r="I906" t="s">
        <v>43</v>
      </c>
      <c r="J906" t="s">
        <v>1884</v>
      </c>
    </row>
    <row r="907" spans="1:10" x14ac:dyDescent="0.35">
      <c r="A907" t="s">
        <v>3772</v>
      </c>
      <c r="B907" t="s">
        <v>26</v>
      </c>
      <c r="C907" t="s">
        <v>241</v>
      </c>
      <c r="D907" t="s">
        <v>3781</v>
      </c>
      <c r="E907" t="s">
        <v>3782</v>
      </c>
      <c r="F907" t="s">
        <v>3783</v>
      </c>
      <c r="G907" t="s">
        <v>16</v>
      </c>
      <c r="H907" t="s">
        <v>1016</v>
      </c>
      <c r="I907" t="s">
        <v>43</v>
      </c>
      <c r="J907" t="s">
        <v>1884</v>
      </c>
    </row>
    <row r="908" spans="1:10" x14ac:dyDescent="0.35">
      <c r="A908" t="s">
        <v>3772</v>
      </c>
      <c r="B908" t="s">
        <v>32</v>
      </c>
      <c r="C908" t="s">
        <v>902</v>
      </c>
      <c r="D908" t="s">
        <v>3784</v>
      </c>
      <c r="E908" t="s">
        <v>3785</v>
      </c>
      <c r="F908" t="s">
        <v>3786</v>
      </c>
      <c r="G908" t="s">
        <v>16</v>
      </c>
      <c r="H908" t="s">
        <v>3787</v>
      </c>
      <c r="I908" t="s">
        <v>43</v>
      </c>
      <c r="J908" t="s">
        <v>1884</v>
      </c>
    </row>
    <row r="909" spans="1:10" x14ac:dyDescent="0.35">
      <c r="A909" t="s">
        <v>3788</v>
      </c>
      <c r="B909" t="s">
        <v>11</v>
      </c>
      <c r="C909" t="s">
        <v>21</v>
      </c>
      <c r="D909" t="s">
        <v>3789</v>
      </c>
      <c r="E909" t="s">
        <v>3790</v>
      </c>
      <c r="F909" t="s">
        <v>3791</v>
      </c>
      <c r="G909" t="s">
        <v>16</v>
      </c>
      <c r="H909" t="s">
        <v>3792</v>
      </c>
      <c r="I909" t="s">
        <v>18</v>
      </c>
      <c r="J909" t="s">
        <v>1666</v>
      </c>
    </row>
    <row r="910" spans="1:10" x14ac:dyDescent="0.35">
      <c r="A910" t="s">
        <v>3788</v>
      </c>
      <c r="B910" t="s">
        <v>20</v>
      </c>
      <c r="C910" t="s">
        <v>27</v>
      </c>
      <c r="D910" t="s">
        <v>3793</v>
      </c>
      <c r="E910" t="s">
        <v>3794</v>
      </c>
      <c r="F910" t="s">
        <v>935</v>
      </c>
      <c r="G910" t="s">
        <v>16</v>
      </c>
      <c r="H910" t="s">
        <v>3795</v>
      </c>
      <c r="I910" t="s">
        <v>18</v>
      </c>
      <c r="J910" t="s">
        <v>1666</v>
      </c>
    </row>
    <row r="911" spans="1:10" x14ac:dyDescent="0.35">
      <c r="A911" t="s">
        <v>3788</v>
      </c>
      <c r="B911" t="s">
        <v>26</v>
      </c>
      <c r="C911" t="s">
        <v>33</v>
      </c>
      <c r="D911" t="s">
        <v>3796</v>
      </c>
      <c r="E911" t="s">
        <v>3797</v>
      </c>
      <c r="F911" t="s">
        <v>3798</v>
      </c>
      <c r="G911" t="s">
        <v>16</v>
      </c>
      <c r="H911" t="s">
        <v>3799</v>
      </c>
      <c r="I911" t="s">
        <v>18</v>
      </c>
      <c r="J911" t="s">
        <v>1666</v>
      </c>
    </row>
    <row r="912" spans="1:10" x14ac:dyDescent="0.35">
      <c r="A912" t="s">
        <v>3788</v>
      </c>
      <c r="B912" t="s">
        <v>32</v>
      </c>
      <c r="C912" t="s">
        <v>349</v>
      </c>
      <c r="D912" t="s">
        <v>3800</v>
      </c>
      <c r="E912" t="s">
        <v>3801</v>
      </c>
      <c r="F912" t="s">
        <v>3802</v>
      </c>
      <c r="G912" t="s">
        <v>16</v>
      </c>
      <c r="H912" t="s">
        <v>3803</v>
      </c>
      <c r="I912" t="s">
        <v>18</v>
      </c>
      <c r="J912" t="s">
        <v>1666</v>
      </c>
    </row>
    <row r="913" spans="1:10" x14ac:dyDescent="0.35">
      <c r="A913" t="s">
        <v>3804</v>
      </c>
      <c r="B913" t="s">
        <v>11</v>
      </c>
      <c r="C913" t="s">
        <v>2015</v>
      </c>
      <c r="D913" t="s">
        <v>3805</v>
      </c>
      <c r="E913" t="s">
        <v>3806</v>
      </c>
      <c r="F913" t="s">
        <v>3807</v>
      </c>
      <c r="G913" t="s">
        <v>16</v>
      </c>
      <c r="H913" t="s">
        <v>16</v>
      </c>
      <c r="I913" t="s">
        <v>43</v>
      </c>
      <c r="J913" t="s">
        <v>2664</v>
      </c>
    </row>
    <row r="914" spans="1:10" x14ac:dyDescent="0.35">
      <c r="A914" t="s">
        <v>3804</v>
      </c>
      <c r="B914" t="s">
        <v>20</v>
      </c>
      <c r="C914" t="s">
        <v>895</v>
      </c>
      <c r="D914" t="s">
        <v>3808</v>
      </c>
      <c r="E914" t="s">
        <v>3809</v>
      </c>
      <c r="F914" t="s">
        <v>3810</v>
      </c>
      <c r="G914" t="s">
        <v>16</v>
      </c>
      <c r="H914" t="s">
        <v>16</v>
      </c>
      <c r="I914" t="s">
        <v>43</v>
      </c>
      <c r="J914" t="s">
        <v>2664</v>
      </c>
    </row>
    <row r="915" spans="1:10" x14ac:dyDescent="0.35">
      <c r="A915" t="s">
        <v>3804</v>
      </c>
      <c r="B915" t="s">
        <v>26</v>
      </c>
      <c r="C915" t="s">
        <v>241</v>
      </c>
      <c r="D915" t="s">
        <v>3811</v>
      </c>
      <c r="E915" t="s">
        <v>3812</v>
      </c>
      <c r="F915" t="s">
        <v>90</v>
      </c>
      <c r="G915" t="s">
        <v>16</v>
      </c>
      <c r="H915" t="s">
        <v>16</v>
      </c>
      <c r="I915" t="s">
        <v>43</v>
      </c>
      <c r="J915" t="s">
        <v>2664</v>
      </c>
    </row>
    <row r="916" spans="1:10" x14ac:dyDescent="0.35">
      <c r="A916" t="s">
        <v>3804</v>
      </c>
      <c r="B916" t="s">
        <v>32</v>
      </c>
      <c r="C916" t="s">
        <v>902</v>
      </c>
      <c r="D916" t="s">
        <v>3813</v>
      </c>
      <c r="E916" t="s">
        <v>3814</v>
      </c>
      <c r="F916" t="s">
        <v>3815</v>
      </c>
      <c r="G916" t="s">
        <v>16</v>
      </c>
      <c r="H916" t="s">
        <v>16</v>
      </c>
      <c r="I916" t="s">
        <v>43</v>
      </c>
      <c r="J916" t="s">
        <v>2664</v>
      </c>
    </row>
    <row r="917" spans="1:10" x14ac:dyDescent="0.35">
      <c r="A917" t="s">
        <v>3816</v>
      </c>
      <c r="B917" t="s">
        <v>11</v>
      </c>
      <c r="C917" t="s">
        <v>12</v>
      </c>
      <c r="D917" t="s">
        <v>3817</v>
      </c>
      <c r="E917" t="s">
        <v>3818</v>
      </c>
      <c r="F917" t="s">
        <v>3819</v>
      </c>
      <c r="G917" t="s">
        <v>16</v>
      </c>
      <c r="H917" t="s">
        <v>3820</v>
      </c>
      <c r="I917" t="s">
        <v>18</v>
      </c>
      <c r="J917" t="s">
        <v>1516</v>
      </c>
    </row>
    <row r="918" spans="1:10" x14ac:dyDescent="0.35">
      <c r="A918" t="s">
        <v>3816</v>
      </c>
      <c r="B918" t="s">
        <v>20</v>
      </c>
      <c r="C918" t="s">
        <v>21</v>
      </c>
      <c r="D918" t="s">
        <v>3821</v>
      </c>
      <c r="E918" t="s">
        <v>3822</v>
      </c>
      <c r="F918" t="s">
        <v>3823</v>
      </c>
      <c r="G918" t="s">
        <v>16</v>
      </c>
      <c r="H918" t="s">
        <v>3824</v>
      </c>
      <c r="I918" t="s">
        <v>18</v>
      </c>
      <c r="J918" t="s">
        <v>1516</v>
      </c>
    </row>
    <row r="919" spans="1:10" x14ac:dyDescent="0.35">
      <c r="A919" t="s">
        <v>3816</v>
      </c>
      <c r="B919" t="s">
        <v>26</v>
      </c>
      <c r="C919" t="s">
        <v>27</v>
      </c>
      <c r="D919" t="s">
        <v>3825</v>
      </c>
      <c r="E919" t="s">
        <v>3826</v>
      </c>
      <c r="F919" t="s">
        <v>3827</v>
      </c>
      <c r="G919" t="s">
        <v>16</v>
      </c>
      <c r="H919" t="s">
        <v>3828</v>
      </c>
      <c r="I919" t="s">
        <v>18</v>
      </c>
      <c r="J919" t="s">
        <v>1516</v>
      </c>
    </row>
    <row r="920" spans="1:10" x14ac:dyDescent="0.35">
      <c r="A920" t="s">
        <v>3816</v>
      </c>
      <c r="B920" t="s">
        <v>32</v>
      </c>
      <c r="C920" t="s">
        <v>33</v>
      </c>
      <c r="D920" t="s">
        <v>3829</v>
      </c>
      <c r="E920" t="s">
        <v>3830</v>
      </c>
      <c r="F920" t="s">
        <v>3831</v>
      </c>
      <c r="G920" t="s">
        <v>16</v>
      </c>
      <c r="H920" t="s">
        <v>3832</v>
      </c>
      <c r="I920" t="s">
        <v>18</v>
      </c>
      <c r="J920" t="s">
        <v>1516</v>
      </c>
    </row>
    <row r="921" spans="1:10" x14ac:dyDescent="0.35">
      <c r="A921" t="s">
        <v>3833</v>
      </c>
      <c r="B921" t="s">
        <v>11</v>
      </c>
      <c r="C921" t="s">
        <v>1170</v>
      </c>
      <c r="D921" t="s">
        <v>3834</v>
      </c>
      <c r="E921" t="s">
        <v>3835</v>
      </c>
      <c r="F921" t="s">
        <v>3836</v>
      </c>
      <c r="G921" t="s">
        <v>16</v>
      </c>
      <c r="H921" t="s">
        <v>16</v>
      </c>
      <c r="I921" t="s">
        <v>43</v>
      </c>
      <c r="J921" t="s">
        <v>1917</v>
      </c>
    </row>
    <row r="922" spans="1:10" x14ac:dyDescent="0.35">
      <c r="A922" t="s">
        <v>3833</v>
      </c>
      <c r="B922" t="s">
        <v>20</v>
      </c>
      <c r="C922" t="s">
        <v>1176</v>
      </c>
      <c r="D922" t="s">
        <v>3837</v>
      </c>
      <c r="E922" t="s">
        <v>3838</v>
      </c>
      <c r="F922" t="s">
        <v>3839</v>
      </c>
      <c r="G922" t="s">
        <v>16</v>
      </c>
      <c r="H922" t="s">
        <v>16</v>
      </c>
      <c r="I922" t="s">
        <v>43</v>
      </c>
      <c r="J922" t="s">
        <v>1917</v>
      </c>
    </row>
    <row r="923" spans="1:10" x14ac:dyDescent="0.35">
      <c r="A923" t="s">
        <v>3833</v>
      </c>
      <c r="B923" t="s">
        <v>26</v>
      </c>
      <c r="C923" t="s">
        <v>1181</v>
      </c>
      <c r="D923" t="s">
        <v>3840</v>
      </c>
      <c r="E923" t="s">
        <v>3841</v>
      </c>
      <c r="F923" t="s">
        <v>3842</v>
      </c>
      <c r="G923" t="s">
        <v>16</v>
      </c>
      <c r="H923" t="s">
        <v>16</v>
      </c>
      <c r="I923" t="s">
        <v>43</v>
      </c>
      <c r="J923" t="s">
        <v>1917</v>
      </c>
    </row>
    <row r="924" spans="1:10" x14ac:dyDescent="0.35">
      <c r="A924" t="s">
        <v>3833</v>
      </c>
      <c r="B924" t="s">
        <v>32</v>
      </c>
      <c r="C924" t="s">
        <v>1186</v>
      </c>
      <c r="D924" t="s">
        <v>3843</v>
      </c>
      <c r="E924" t="s">
        <v>3844</v>
      </c>
      <c r="F924" t="s">
        <v>3845</v>
      </c>
      <c r="G924" t="s">
        <v>16</v>
      </c>
      <c r="H924" t="s">
        <v>16</v>
      </c>
      <c r="I924" t="s">
        <v>43</v>
      </c>
      <c r="J924" t="s">
        <v>1917</v>
      </c>
    </row>
    <row r="925" spans="1:10" x14ac:dyDescent="0.35">
      <c r="A925" t="s">
        <v>3846</v>
      </c>
      <c r="B925" t="s">
        <v>11</v>
      </c>
      <c r="C925" t="s">
        <v>12</v>
      </c>
      <c r="D925" t="s">
        <v>3847</v>
      </c>
      <c r="E925" t="s">
        <v>3848</v>
      </c>
      <c r="F925" t="s">
        <v>3849</v>
      </c>
      <c r="G925" t="s">
        <v>16</v>
      </c>
      <c r="H925" t="s">
        <v>3850</v>
      </c>
      <c r="I925" t="s">
        <v>85</v>
      </c>
      <c r="J925" t="s">
        <v>1901</v>
      </c>
    </row>
    <row r="926" spans="1:10" x14ac:dyDescent="0.35">
      <c r="A926" t="s">
        <v>3846</v>
      </c>
      <c r="B926" t="s">
        <v>20</v>
      </c>
      <c r="C926" t="s">
        <v>21</v>
      </c>
      <c r="D926" t="s">
        <v>3851</v>
      </c>
      <c r="E926" t="s">
        <v>3852</v>
      </c>
      <c r="F926" t="s">
        <v>3853</v>
      </c>
      <c r="G926" t="s">
        <v>16</v>
      </c>
      <c r="H926" t="s">
        <v>3854</v>
      </c>
      <c r="I926" t="s">
        <v>85</v>
      </c>
      <c r="J926" t="s">
        <v>1901</v>
      </c>
    </row>
    <row r="927" spans="1:10" x14ac:dyDescent="0.35">
      <c r="A927" t="s">
        <v>3846</v>
      </c>
      <c r="B927" t="s">
        <v>26</v>
      </c>
      <c r="C927" t="s">
        <v>27</v>
      </c>
      <c r="D927" t="s">
        <v>3855</v>
      </c>
      <c r="E927" t="s">
        <v>3856</v>
      </c>
      <c r="F927" t="s">
        <v>3857</v>
      </c>
      <c r="G927" t="s">
        <v>16</v>
      </c>
      <c r="H927" t="s">
        <v>3858</v>
      </c>
      <c r="I927" t="s">
        <v>85</v>
      </c>
      <c r="J927" t="s">
        <v>1901</v>
      </c>
    </row>
    <row r="928" spans="1:10" x14ac:dyDescent="0.35">
      <c r="A928" t="s">
        <v>3846</v>
      </c>
      <c r="B928" t="s">
        <v>32</v>
      </c>
      <c r="C928" t="s">
        <v>33</v>
      </c>
      <c r="D928" t="s">
        <v>3859</v>
      </c>
      <c r="E928" t="s">
        <v>3860</v>
      </c>
      <c r="F928" t="s">
        <v>2231</v>
      </c>
      <c r="G928" t="s">
        <v>16</v>
      </c>
      <c r="H928" t="s">
        <v>3861</v>
      </c>
      <c r="I928" t="s">
        <v>85</v>
      </c>
      <c r="J928" t="s">
        <v>1901</v>
      </c>
    </row>
    <row r="929" spans="1:10" x14ac:dyDescent="0.35">
      <c r="A929" t="s">
        <v>3862</v>
      </c>
      <c r="B929" t="s">
        <v>11</v>
      </c>
      <c r="C929" t="s">
        <v>12</v>
      </c>
      <c r="D929" t="s">
        <v>3863</v>
      </c>
      <c r="E929" t="s">
        <v>3864</v>
      </c>
      <c r="F929" t="s">
        <v>3865</v>
      </c>
      <c r="G929" t="s">
        <v>16</v>
      </c>
      <c r="H929" t="s">
        <v>3866</v>
      </c>
      <c r="I929" t="s">
        <v>43</v>
      </c>
      <c r="J929" t="s">
        <v>3867</v>
      </c>
    </row>
    <row r="930" spans="1:10" x14ac:dyDescent="0.35">
      <c r="A930" t="s">
        <v>3862</v>
      </c>
      <c r="B930" t="s">
        <v>20</v>
      </c>
      <c r="C930" t="s">
        <v>21</v>
      </c>
      <c r="D930" t="s">
        <v>3868</v>
      </c>
      <c r="E930" t="s">
        <v>3869</v>
      </c>
      <c r="F930" t="s">
        <v>3870</v>
      </c>
      <c r="G930" t="s">
        <v>16</v>
      </c>
      <c r="H930" t="s">
        <v>3871</v>
      </c>
      <c r="I930" t="s">
        <v>43</v>
      </c>
      <c r="J930" t="s">
        <v>3867</v>
      </c>
    </row>
    <row r="931" spans="1:10" x14ac:dyDescent="0.35">
      <c r="A931" t="s">
        <v>3862</v>
      </c>
      <c r="B931" t="s">
        <v>26</v>
      </c>
      <c r="C931" t="s">
        <v>27</v>
      </c>
      <c r="D931" t="s">
        <v>3872</v>
      </c>
      <c r="E931" t="s">
        <v>3873</v>
      </c>
      <c r="F931" t="s">
        <v>3874</v>
      </c>
      <c r="G931" t="s">
        <v>16</v>
      </c>
      <c r="H931" t="s">
        <v>3875</v>
      </c>
      <c r="I931" t="s">
        <v>43</v>
      </c>
      <c r="J931" t="s">
        <v>3867</v>
      </c>
    </row>
    <row r="932" spans="1:10" x14ac:dyDescent="0.35">
      <c r="A932" t="s">
        <v>3862</v>
      </c>
      <c r="B932" t="s">
        <v>32</v>
      </c>
      <c r="C932" t="s">
        <v>33</v>
      </c>
      <c r="D932" t="s">
        <v>3876</v>
      </c>
      <c r="E932" t="s">
        <v>3877</v>
      </c>
      <c r="F932" t="s">
        <v>3878</v>
      </c>
      <c r="G932" t="s">
        <v>16</v>
      </c>
      <c r="H932" t="s">
        <v>3879</v>
      </c>
      <c r="I932" t="s">
        <v>43</v>
      </c>
      <c r="J932" t="s">
        <v>3867</v>
      </c>
    </row>
    <row r="933" spans="1:10" x14ac:dyDescent="0.35">
      <c r="A933" t="s">
        <v>3880</v>
      </c>
      <c r="B933" t="s">
        <v>11</v>
      </c>
      <c r="C933" t="s">
        <v>12</v>
      </c>
      <c r="D933" t="s">
        <v>1994</v>
      </c>
      <c r="E933" t="s">
        <v>3881</v>
      </c>
      <c r="F933" t="s">
        <v>16</v>
      </c>
      <c r="G933" t="s">
        <v>16</v>
      </c>
      <c r="H933" t="s">
        <v>16</v>
      </c>
      <c r="I933" t="s">
        <v>18</v>
      </c>
      <c r="J933" t="s">
        <v>1516</v>
      </c>
    </row>
    <row r="934" spans="1:10" x14ac:dyDescent="0.35">
      <c r="A934" t="s">
        <v>3880</v>
      </c>
      <c r="B934" t="s">
        <v>20</v>
      </c>
      <c r="C934" t="s">
        <v>21</v>
      </c>
      <c r="D934" t="s">
        <v>3882</v>
      </c>
      <c r="E934" t="s">
        <v>3883</v>
      </c>
      <c r="F934" t="s">
        <v>16</v>
      </c>
      <c r="G934" t="s">
        <v>16</v>
      </c>
      <c r="H934" t="s">
        <v>16</v>
      </c>
      <c r="I934" t="s">
        <v>18</v>
      </c>
      <c r="J934" t="s">
        <v>1516</v>
      </c>
    </row>
    <row r="935" spans="1:10" x14ac:dyDescent="0.35">
      <c r="A935" t="s">
        <v>3880</v>
      </c>
      <c r="B935" t="s">
        <v>26</v>
      </c>
      <c r="C935" t="s">
        <v>27</v>
      </c>
      <c r="D935" t="s">
        <v>3884</v>
      </c>
      <c r="E935" t="s">
        <v>3885</v>
      </c>
      <c r="F935" t="s">
        <v>16</v>
      </c>
      <c r="G935" t="s">
        <v>16</v>
      </c>
      <c r="H935" t="s">
        <v>16</v>
      </c>
      <c r="I935" t="s">
        <v>18</v>
      </c>
      <c r="J935" t="s">
        <v>1516</v>
      </c>
    </row>
    <row r="936" spans="1:10" x14ac:dyDescent="0.35">
      <c r="A936" t="s">
        <v>3880</v>
      </c>
      <c r="B936" t="s">
        <v>32</v>
      </c>
      <c r="C936" t="s">
        <v>33</v>
      </c>
      <c r="D936" t="s">
        <v>3886</v>
      </c>
      <c r="E936" t="s">
        <v>3887</v>
      </c>
      <c r="F936" t="s">
        <v>16</v>
      </c>
      <c r="G936" t="s">
        <v>16</v>
      </c>
      <c r="H936" t="s">
        <v>16</v>
      </c>
      <c r="I936" t="s">
        <v>18</v>
      </c>
      <c r="J936" t="s">
        <v>1516</v>
      </c>
    </row>
    <row r="937" spans="1:10" x14ac:dyDescent="0.35">
      <c r="A937" t="s">
        <v>3888</v>
      </c>
      <c r="B937" t="s">
        <v>11</v>
      </c>
      <c r="C937" t="s">
        <v>1083</v>
      </c>
      <c r="D937" t="s">
        <v>3889</v>
      </c>
      <c r="E937" t="s">
        <v>3890</v>
      </c>
      <c r="F937" t="s">
        <v>3891</v>
      </c>
      <c r="G937" t="s">
        <v>3892</v>
      </c>
      <c r="H937" t="s">
        <v>16</v>
      </c>
      <c r="I937" t="s">
        <v>63</v>
      </c>
      <c r="J937" t="s">
        <v>176</v>
      </c>
    </row>
    <row r="938" spans="1:10" x14ac:dyDescent="0.35">
      <c r="A938" t="s">
        <v>3888</v>
      </c>
      <c r="B938" t="s">
        <v>20</v>
      </c>
      <c r="C938" t="s">
        <v>3893</v>
      </c>
      <c r="D938" t="s">
        <v>3894</v>
      </c>
      <c r="E938" t="s">
        <v>3895</v>
      </c>
      <c r="F938" t="s">
        <v>3896</v>
      </c>
      <c r="G938" t="s">
        <v>3897</v>
      </c>
      <c r="H938" t="s">
        <v>16</v>
      </c>
      <c r="I938" t="s">
        <v>63</v>
      </c>
      <c r="J938" t="s">
        <v>176</v>
      </c>
    </row>
    <row r="939" spans="1:10" x14ac:dyDescent="0.35">
      <c r="A939" t="s">
        <v>3888</v>
      </c>
      <c r="B939" t="s">
        <v>26</v>
      </c>
      <c r="C939" t="s">
        <v>3898</v>
      </c>
      <c r="D939" t="s">
        <v>3899</v>
      </c>
      <c r="E939" t="s">
        <v>3900</v>
      </c>
      <c r="F939" t="s">
        <v>3901</v>
      </c>
      <c r="G939" t="s">
        <v>3902</v>
      </c>
      <c r="H939" t="s">
        <v>16</v>
      </c>
      <c r="I939" t="s">
        <v>63</v>
      </c>
      <c r="J939" t="s">
        <v>176</v>
      </c>
    </row>
    <row r="940" spans="1:10" x14ac:dyDescent="0.35">
      <c r="A940" t="s">
        <v>3888</v>
      </c>
      <c r="B940" t="s">
        <v>32</v>
      </c>
      <c r="C940" t="s">
        <v>3903</v>
      </c>
      <c r="D940" t="s">
        <v>3904</v>
      </c>
      <c r="E940" t="s">
        <v>3905</v>
      </c>
      <c r="F940" t="s">
        <v>3906</v>
      </c>
      <c r="G940" t="s">
        <v>3907</v>
      </c>
      <c r="H940" t="s">
        <v>16</v>
      </c>
      <c r="I940" t="s">
        <v>63</v>
      </c>
      <c r="J940" t="s">
        <v>176</v>
      </c>
    </row>
    <row r="941" spans="1:10" x14ac:dyDescent="0.35">
      <c r="A941" t="s">
        <v>3908</v>
      </c>
      <c r="B941" t="s">
        <v>11</v>
      </c>
      <c r="C941" t="s">
        <v>12</v>
      </c>
      <c r="D941" t="s">
        <v>3909</v>
      </c>
      <c r="E941" t="s">
        <v>3910</v>
      </c>
      <c r="F941" t="s">
        <v>3911</v>
      </c>
      <c r="G941" t="s">
        <v>3912</v>
      </c>
      <c r="H941" t="s">
        <v>16</v>
      </c>
      <c r="I941" t="s">
        <v>85</v>
      </c>
      <c r="J941" t="s">
        <v>86</v>
      </c>
    </row>
    <row r="942" spans="1:10" x14ac:dyDescent="0.35">
      <c r="A942" t="s">
        <v>3908</v>
      </c>
      <c r="B942" t="s">
        <v>20</v>
      </c>
      <c r="C942" t="s">
        <v>21</v>
      </c>
      <c r="D942" t="s">
        <v>3913</v>
      </c>
      <c r="E942" t="s">
        <v>3914</v>
      </c>
      <c r="F942" t="s">
        <v>3915</v>
      </c>
      <c r="G942" t="s">
        <v>3916</v>
      </c>
      <c r="H942" t="s">
        <v>16</v>
      </c>
      <c r="I942" t="s">
        <v>85</v>
      </c>
      <c r="J942" t="s">
        <v>86</v>
      </c>
    </row>
    <row r="943" spans="1:10" x14ac:dyDescent="0.35">
      <c r="A943" t="s">
        <v>3908</v>
      </c>
      <c r="B943" t="s">
        <v>26</v>
      </c>
      <c r="C943" t="s">
        <v>27</v>
      </c>
      <c r="D943" t="s">
        <v>3917</v>
      </c>
      <c r="E943" t="s">
        <v>3918</v>
      </c>
      <c r="F943" t="s">
        <v>3919</v>
      </c>
      <c r="G943" t="s">
        <v>3920</v>
      </c>
      <c r="H943" t="s">
        <v>16</v>
      </c>
      <c r="I943" t="s">
        <v>85</v>
      </c>
      <c r="J943" t="s">
        <v>86</v>
      </c>
    </row>
    <row r="944" spans="1:10" x14ac:dyDescent="0.35">
      <c r="A944" t="s">
        <v>3908</v>
      </c>
      <c r="B944" t="s">
        <v>32</v>
      </c>
      <c r="C944" t="s">
        <v>33</v>
      </c>
      <c r="D944" t="s">
        <v>3921</v>
      </c>
      <c r="E944" t="s">
        <v>3922</v>
      </c>
      <c r="F944" t="s">
        <v>3923</v>
      </c>
      <c r="G944" t="s">
        <v>3924</v>
      </c>
      <c r="H944" t="s">
        <v>16</v>
      </c>
      <c r="I944" t="s">
        <v>85</v>
      </c>
      <c r="J944" t="s">
        <v>86</v>
      </c>
    </row>
    <row r="945" spans="1:10" x14ac:dyDescent="0.35">
      <c r="A945" t="s">
        <v>3925</v>
      </c>
      <c r="B945" t="s">
        <v>11</v>
      </c>
      <c r="C945" t="s">
        <v>21</v>
      </c>
      <c r="D945" t="s">
        <v>3926</v>
      </c>
      <c r="E945" t="s">
        <v>3927</v>
      </c>
      <c r="F945" t="s">
        <v>3928</v>
      </c>
      <c r="G945" t="s">
        <v>16</v>
      </c>
      <c r="H945" t="s">
        <v>16</v>
      </c>
      <c r="I945" t="s">
        <v>18</v>
      </c>
      <c r="J945" t="s">
        <v>677</v>
      </c>
    </row>
    <row r="946" spans="1:10" x14ac:dyDescent="0.35">
      <c r="A946" t="s">
        <v>3925</v>
      </c>
      <c r="B946" t="s">
        <v>20</v>
      </c>
      <c r="C946" t="s">
        <v>27</v>
      </c>
      <c r="D946" t="s">
        <v>3929</v>
      </c>
      <c r="E946" t="s">
        <v>3930</v>
      </c>
      <c r="F946" t="s">
        <v>3931</v>
      </c>
      <c r="G946" t="s">
        <v>16</v>
      </c>
      <c r="H946" t="s">
        <v>16</v>
      </c>
      <c r="I946" t="s">
        <v>18</v>
      </c>
      <c r="J946" t="s">
        <v>677</v>
      </c>
    </row>
    <row r="947" spans="1:10" x14ac:dyDescent="0.35">
      <c r="A947" t="s">
        <v>3925</v>
      </c>
      <c r="B947" t="s">
        <v>26</v>
      </c>
      <c r="C947" t="s">
        <v>33</v>
      </c>
      <c r="D947" t="s">
        <v>3932</v>
      </c>
      <c r="E947" t="s">
        <v>3933</v>
      </c>
      <c r="F947" t="s">
        <v>3934</v>
      </c>
      <c r="G947" t="s">
        <v>16</v>
      </c>
      <c r="H947" t="s">
        <v>16</v>
      </c>
      <c r="I947" t="s">
        <v>18</v>
      </c>
      <c r="J947" t="s">
        <v>677</v>
      </c>
    </row>
    <row r="948" spans="1:10" x14ac:dyDescent="0.35">
      <c r="A948" t="s">
        <v>3925</v>
      </c>
      <c r="B948" t="s">
        <v>32</v>
      </c>
      <c r="C948" t="s">
        <v>349</v>
      </c>
      <c r="D948" t="s">
        <v>3935</v>
      </c>
      <c r="E948" t="s">
        <v>3936</v>
      </c>
      <c r="F948" t="s">
        <v>3937</v>
      </c>
      <c r="G948" t="s">
        <v>16</v>
      </c>
      <c r="H948" t="s">
        <v>16</v>
      </c>
      <c r="I948" t="s">
        <v>18</v>
      </c>
      <c r="J948" t="s">
        <v>677</v>
      </c>
    </row>
    <row r="949" spans="1:10" x14ac:dyDescent="0.35">
      <c r="A949" t="s">
        <v>3938</v>
      </c>
      <c r="B949" t="s">
        <v>11</v>
      </c>
      <c r="C949" t="s">
        <v>12</v>
      </c>
      <c r="D949" t="s">
        <v>3939</v>
      </c>
      <c r="E949" t="s">
        <v>3940</v>
      </c>
      <c r="F949" t="s">
        <v>3941</v>
      </c>
      <c r="G949" t="s">
        <v>16</v>
      </c>
      <c r="H949" t="s">
        <v>3942</v>
      </c>
      <c r="I949" t="s">
        <v>258</v>
      </c>
      <c r="J949" t="s">
        <v>277</v>
      </c>
    </row>
    <row r="950" spans="1:10" x14ac:dyDescent="0.35">
      <c r="A950" t="s">
        <v>3938</v>
      </c>
      <c r="B950" t="s">
        <v>20</v>
      </c>
      <c r="C950" t="s">
        <v>21</v>
      </c>
      <c r="D950" t="s">
        <v>3943</v>
      </c>
      <c r="E950" t="s">
        <v>3944</v>
      </c>
      <c r="F950" t="s">
        <v>3945</v>
      </c>
      <c r="G950" t="s">
        <v>16</v>
      </c>
      <c r="H950" t="s">
        <v>3946</v>
      </c>
      <c r="I950" t="s">
        <v>258</v>
      </c>
      <c r="J950" t="s">
        <v>277</v>
      </c>
    </row>
    <row r="951" spans="1:10" x14ac:dyDescent="0.35">
      <c r="A951" t="s">
        <v>3938</v>
      </c>
      <c r="B951" t="s">
        <v>26</v>
      </c>
      <c r="C951" t="s">
        <v>27</v>
      </c>
      <c r="D951" t="s">
        <v>3947</v>
      </c>
      <c r="E951" t="s">
        <v>3948</v>
      </c>
      <c r="F951" t="s">
        <v>3949</v>
      </c>
      <c r="G951" t="s">
        <v>16</v>
      </c>
      <c r="H951" t="s">
        <v>3950</v>
      </c>
      <c r="I951" t="s">
        <v>258</v>
      </c>
      <c r="J951" t="s">
        <v>277</v>
      </c>
    </row>
    <row r="952" spans="1:10" x14ac:dyDescent="0.35">
      <c r="A952" t="s">
        <v>3938</v>
      </c>
      <c r="B952" t="s">
        <v>32</v>
      </c>
      <c r="C952" t="s">
        <v>33</v>
      </c>
      <c r="D952" t="s">
        <v>3951</v>
      </c>
      <c r="E952" t="s">
        <v>3952</v>
      </c>
      <c r="F952" t="s">
        <v>3953</v>
      </c>
      <c r="G952" t="s">
        <v>16</v>
      </c>
      <c r="H952" t="s">
        <v>3954</v>
      </c>
      <c r="I952" t="s">
        <v>258</v>
      </c>
      <c r="J952" t="s">
        <v>277</v>
      </c>
    </row>
    <row r="953" spans="1:10" x14ac:dyDescent="0.35">
      <c r="A953" t="s">
        <v>3955</v>
      </c>
      <c r="B953" t="s">
        <v>11</v>
      </c>
      <c r="C953" t="s">
        <v>1880</v>
      </c>
      <c r="D953" t="s">
        <v>3956</v>
      </c>
      <c r="E953" t="s">
        <v>3957</v>
      </c>
      <c r="F953" t="s">
        <v>3958</v>
      </c>
      <c r="G953" t="s">
        <v>16</v>
      </c>
      <c r="H953" t="s">
        <v>3959</v>
      </c>
      <c r="I953" t="s">
        <v>43</v>
      </c>
      <c r="J953" t="s">
        <v>3096</v>
      </c>
    </row>
    <row r="954" spans="1:10" x14ac:dyDescent="0.35">
      <c r="A954" t="s">
        <v>3955</v>
      </c>
      <c r="B954" t="s">
        <v>20</v>
      </c>
      <c r="C954" t="s">
        <v>235</v>
      </c>
      <c r="D954" t="s">
        <v>3960</v>
      </c>
      <c r="E954" t="s">
        <v>3961</v>
      </c>
      <c r="F954" t="s">
        <v>3962</v>
      </c>
      <c r="G954" t="s">
        <v>16</v>
      </c>
      <c r="H954" t="s">
        <v>3963</v>
      </c>
      <c r="I954" t="s">
        <v>43</v>
      </c>
      <c r="J954" t="s">
        <v>3096</v>
      </c>
    </row>
    <row r="955" spans="1:10" x14ac:dyDescent="0.35">
      <c r="A955" t="s">
        <v>3955</v>
      </c>
      <c r="B955" t="s">
        <v>26</v>
      </c>
      <c r="C955" t="s">
        <v>1888</v>
      </c>
      <c r="D955" t="s">
        <v>3964</v>
      </c>
      <c r="E955" t="s">
        <v>3965</v>
      </c>
      <c r="F955" t="s">
        <v>3966</v>
      </c>
      <c r="G955" t="s">
        <v>16</v>
      </c>
      <c r="H955" t="s">
        <v>3967</v>
      </c>
      <c r="I955" t="s">
        <v>43</v>
      </c>
      <c r="J955" t="s">
        <v>3096</v>
      </c>
    </row>
    <row r="956" spans="1:10" x14ac:dyDescent="0.35">
      <c r="A956" t="s">
        <v>3955</v>
      </c>
      <c r="B956" t="s">
        <v>32</v>
      </c>
      <c r="C956" t="s">
        <v>1892</v>
      </c>
      <c r="D956" t="s">
        <v>3968</v>
      </c>
      <c r="E956" t="s">
        <v>3969</v>
      </c>
      <c r="F956" t="s">
        <v>3970</v>
      </c>
      <c r="G956" t="s">
        <v>16</v>
      </c>
      <c r="H956" t="s">
        <v>3971</v>
      </c>
      <c r="I956" t="s">
        <v>43</v>
      </c>
      <c r="J956" t="s">
        <v>3096</v>
      </c>
    </row>
    <row r="957" spans="1:10" x14ac:dyDescent="0.35">
      <c r="A957" t="s">
        <v>3972</v>
      </c>
      <c r="B957" t="s">
        <v>11</v>
      </c>
      <c r="C957" t="s">
        <v>1083</v>
      </c>
      <c r="D957" t="s">
        <v>3973</v>
      </c>
      <c r="E957" t="s">
        <v>3974</v>
      </c>
      <c r="F957" t="s">
        <v>3975</v>
      </c>
      <c r="G957" t="s">
        <v>3976</v>
      </c>
      <c r="H957" t="s">
        <v>16</v>
      </c>
      <c r="I957" t="s">
        <v>63</v>
      </c>
      <c r="J957" t="s">
        <v>468</v>
      </c>
    </row>
    <row r="958" spans="1:10" x14ac:dyDescent="0.35">
      <c r="A958" t="s">
        <v>3972</v>
      </c>
      <c r="B958" t="s">
        <v>20</v>
      </c>
      <c r="C958" t="s">
        <v>3893</v>
      </c>
      <c r="D958" t="s">
        <v>3977</v>
      </c>
      <c r="E958" t="s">
        <v>3978</v>
      </c>
      <c r="F958" t="s">
        <v>3979</v>
      </c>
      <c r="G958" t="s">
        <v>3980</v>
      </c>
      <c r="H958" t="s">
        <v>16</v>
      </c>
      <c r="I958" t="s">
        <v>63</v>
      </c>
      <c r="J958" t="s">
        <v>468</v>
      </c>
    </row>
    <row r="959" spans="1:10" x14ac:dyDescent="0.35">
      <c r="A959" t="s">
        <v>3972</v>
      </c>
      <c r="B959" t="s">
        <v>26</v>
      </c>
      <c r="C959" t="s">
        <v>3898</v>
      </c>
      <c r="D959" t="s">
        <v>3981</v>
      </c>
      <c r="E959" t="s">
        <v>3982</v>
      </c>
      <c r="F959" t="s">
        <v>3983</v>
      </c>
      <c r="G959" t="s">
        <v>3984</v>
      </c>
      <c r="H959" t="s">
        <v>16</v>
      </c>
      <c r="I959" t="s">
        <v>63</v>
      </c>
      <c r="J959" t="s">
        <v>468</v>
      </c>
    </row>
    <row r="960" spans="1:10" x14ac:dyDescent="0.35">
      <c r="A960" t="s">
        <v>3972</v>
      </c>
      <c r="B960" t="s">
        <v>32</v>
      </c>
      <c r="C960" t="s">
        <v>3985</v>
      </c>
      <c r="D960" t="s">
        <v>3986</v>
      </c>
      <c r="E960" t="s">
        <v>3987</v>
      </c>
      <c r="F960" t="s">
        <v>3988</v>
      </c>
      <c r="G960" t="s">
        <v>3989</v>
      </c>
      <c r="H960" t="s">
        <v>16</v>
      </c>
      <c r="I960" t="s">
        <v>63</v>
      </c>
      <c r="J960" t="s">
        <v>468</v>
      </c>
    </row>
    <row r="961" spans="1:10" x14ac:dyDescent="0.35">
      <c r="A961" t="s">
        <v>3990</v>
      </c>
      <c r="B961" t="s">
        <v>11</v>
      </c>
      <c r="C961" t="s">
        <v>12</v>
      </c>
      <c r="D961" t="s">
        <v>3991</v>
      </c>
      <c r="E961" t="s">
        <v>3992</v>
      </c>
      <c r="F961" t="s">
        <v>3993</v>
      </c>
      <c r="G961" t="s">
        <v>16</v>
      </c>
      <c r="H961" t="s">
        <v>3994</v>
      </c>
      <c r="I961" t="s">
        <v>294</v>
      </c>
      <c r="J961" t="s">
        <v>3995</v>
      </c>
    </row>
    <row r="962" spans="1:10" x14ac:dyDescent="0.35">
      <c r="A962" t="s">
        <v>3990</v>
      </c>
      <c r="B962" t="s">
        <v>20</v>
      </c>
      <c r="C962" t="s">
        <v>21</v>
      </c>
      <c r="D962" t="s">
        <v>3996</v>
      </c>
      <c r="E962" t="s">
        <v>3997</v>
      </c>
      <c r="F962" t="s">
        <v>3998</v>
      </c>
      <c r="G962" t="s">
        <v>16</v>
      </c>
      <c r="H962" t="s">
        <v>3999</v>
      </c>
      <c r="I962" t="s">
        <v>294</v>
      </c>
      <c r="J962" t="s">
        <v>3995</v>
      </c>
    </row>
    <row r="963" spans="1:10" x14ac:dyDescent="0.35">
      <c r="A963" t="s">
        <v>3990</v>
      </c>
      <c r="B963" t="s">
        <v>26</v>
      </c>
      <c r="C963" t="s">
        <v>27</v>
      </c>
      <c r="D963" t="s">
        <v>4000</v>
      </c>
      <c r="E963" t="s">
        <v>4001</v>
      </c>
      <c r="F963" t="s">
        <v>4002</v>
      </c>
      <c r="G963" t="s">
        <v>16</v>
      </c>
      <c r="H963" t="s">
        <v>4003</v>
      </c>
      <c r="I963" t="s">
        <v>294</v>
      </c>
      <c r="J963" t="s">
        <v>3995</v>
      </c>
    </row>
    <row r="964" spans="1:10" x14ac:dyDescent="0.35">
      <c r="A964" t="s">
        <v>3990</v>
      </c>
      <c r="B964" t="s">
        <v>32</v>
      </c>
      <c r="C964" t="s">
        <v>33</v>
      </c>
      <c r="D964" t="s">
        <v>4004</v>
      </c>
      <c r="E964" t="s">
        <v>4005</v>
      </c>
      <c r="F964" t="s">
        <v>4006</v>
      </c>
      <c r="G964" t="s">
        <v>16</v>
      </c>
      <c r="H964" t="s">
        <v>4007</v>
      </c>
      <c r="I964" t="s">
        <v>294</v>
      </c>
      <c r="J964" t="s">
        <v>3995</v>
      </c>
    </row>
    <row r="965" spans="1:10" x14ac:dyDescent="0.35">
      <c r="A965" t="s">
        <v>4008</v>
      </c>
      <c r="B965" t="s">
        <v>11</v>
      </c>
      <c r="C965" t="s">
        <v>21</v>
      </c>
      <c r="D965" t="s">
        <v>4009</v>
      </c>
      <c r="E965" t="s">
        <v>4010</v>
      </c>
      <c r="F965" t="s">
        <v>4011</v>
      </c>
      <c r="G965" t="s">
        <v>16</v>
      </c>
      <c r="H965" t="s">
        <v>4012</v>
      </c>
      <c r="I965" t="s">
        <v>18</v>
      </c>
      <c r="J965" t="s">
        <v>19</v>
      </c>
    </row>
    <row r="966" spans="1:10" x14ac:dyDescent="0.35">
      <c r="A966" t="s">
        <v>4008</v>
      </c>
      <c r="B966" t="s">
        <v>20</v>
      </c>
      <c r="C966" t="s">
        <v>27</v>
      </c>
      <c r="D966" t="s">
        <v>4013</v>
      </c>
      <c r="E966" t="s">
        <v>4014</v>
      </c>
      <c r="F966" t="s">
        <v>1701</v>
      </c>
      <c r="G966" t="s">
        <v>16</v>
      </c>
      <c r="H966" t="s">
        <v>4015</v>
      </c>
      <c r="I966" t="s">
        <v>18</v>
      </c>
      <c r="J966" t="s">
        <v>19</v>
      </c>
    </row>
    <row r="967" spans="1:10" x14ac:dyDescent="0.35">
      <c r="A967" t="s">
        <v>4008</v>
      </c>
      <c r="B967" t="s">
        <v>26</v>
      </c>
      <c r="C967" t="s">
        <v>33</v>
      </c>
      <c r="D967" t="s">
        <v>4016</v>
      </c>
      <c r="E967" t="s">
        <v>4017</v>
      </c>
      <c r="F967" t="s">
        <v>4018</v>
      </c>
      <c r="G967" t="s">
        <v>16</v>
      </c>
      <c r="H967" t="s">
        <v>4019</v>
      </c>
      <c r="I967" t="s">
        <v>18</v>
      </c>
      <c r="J967" t="s">
        <v>19</v>
      </c>
    </row>
    <row r="968" spans="1:10" x14ac:dyDescent="0.35">
      <c r="A968" t="s">
        <v>4008</v>
      </c>
      <c r="B968" t="s">
        <v>32</v>
      </c>
      <c r="C968" t="s">
        <v>349</v>
      </c>
      <c r="D968" t="s">
        <v>4020</v>
      </c>
      <c r="E968" t="s">
        <v>4021</v>
      </c>
      <c r="F968" t="s">
        <v>4022</v>
      </c>
      <c r="G968" t="s">
        <v>16</v>
      </c>
      <c r="H968" t="s">
        <v>4023</v>
      </c>
      <c r="I968" t="s">
        <v>18</v>
      </c>
      <c r="J968" t="s">
        <v>19</v>
      </c>
    </row>
    <row r="969" spans="1:10" x14ac:dyDescent="0.35">
      <c r="A969" t="s">
        <v>4024</v>
      </c>
      <c r="B969" t="s">
        <v>11</v>
      </c>
      <c r="C969" t="s">
        <v>12</v>
      </c>
      <c r="D969" t="s">
        <v>4025</v>
      </c>
      <c r="E969" t="s">
        <v>4026</v>
      </c>
      <c r="F969" t="s">
        <v>4027</v>
      </c>
      <c r="G969" t="s">
        <v>16</v>
      </c>
      <c r="H969" t="s">
        <v>4028</v>
      </c>
      <c r="I969" t="s">
        <v>1704</v>
      </c>
      <c r="J969" t="s">
        <v>4029</v>
      </c>
    </row>
    <row r="970" spans="1:10" x14ac:dyDescent="0.35">
      <c r="A970" t="s">
        <v>4024</v>
      </c>
      <c r="B970" t="s">
        <v>20</v>
      </c>
      <c r="C970" t="s">
        <v>21</v>
      </c>
      <c r="D970" t="s">
        <v>4030</v>
      </c>
      <c r="E970" t="s">
        <v>4031</v>
      </c>
      <c r="F970" t="s">
        <v>4032</v>
      </c>
      <c r="G970" t="s">
        <v>16</v>
      </c>
      <c r="H970" t="s">
        <v>4033</v>
      </c>
      <c r="I970" t="s">
        <v>1704</v>
      </c>
      <c r="J970" t="s">
        <v>4029</v>
      </c>
    </row>
    <row r="971" spans="1:10" x14ac:dyDescent="0.35">
      <c r="A971" t="s">
        <v>4024</v>
      </c>
      <c r="B971" t="s">
        <v>26</v>
      </c>
      <c r="C971" t="s">
        <v>27</v>
      </c>
      <c r="D971" t="s">
        <v>4034</v>
      </c>
      <c r="E971" t="s">
        <v>4035</v>
      </c>
      <c r="F971" t="s">
        <v>4036</v>
      </c>
      <c r="G971" t="s">
        <v>16</v>
      </c>
      <c r="H971" t="s">
        <v>477</v>
      </c>
      <c r="I971" t="s">
        <v>1704</v>
      </c>
      <c r="J971" t="s">
        <v>4029</v>
      </c>
    </row>
    <row r="972" spans="1:10" x14ac:dyDescent="0.35">
      <c r="A972" t="s">
        <v>4024</v>
      </c>
      <c r="B972" t="s">
        <v>32</v>
      </c>
      <c r="C972" t="s">
        <v>33</v>
      </c>
      <c r="D972" t="s">
        <v>4037</v>
      </c>
      <c r="E972" t="s">
        <v>4038</v>
      </c>
      <c r="F972" t="s">
        <v>4039</v>
      </c>
      <c r="G972" t="s">
        <v>16</v>
      </c>
      <c r="H972" t="s">
        <v>4040</v>
      </c>
      <c r="I972" t="s">
        <v>1704</v>
      </c>
      <c r="J972" t="s">
        <v>4029</v>
      </c>
    </row>
    <row r="973" spans="1:10" x14ac:dyDescent="0.35">
      <c r="A973" t="s">
        <v>4041</v>
      </c>
      <c r="B973" t="s">
        <v>11</v>
      </c>
      <c r="C973" t="s">
        <v>12</v>
      </c>
      <c r="D973" t="s">
        <v>4042</v>
      </c>
      <c r="E973" t="s">
        <v>4043</v>
      </c>
      <c r="F973" t="s">
        <v>4044</v>
      </c>
      <c r="G973" t="s">
        <v>4045</v>
      </c>
      <c r="H973" t="s">
        <v>16</v>
      </c>
      <c r="I973" t="s">
        <v>380</v>
      </c>
      <c r="J973" t="s">
        <v>1833</v>
      </c>
    </row>
    <row r="974" spans="1:10" x14ac:dyDescent="0.35">
      <c r="A974" t="s">
        <v>4041</v>
      </c>
      <c r="B974" t="s">
        <v>20</v>
      </c>
      <c r="C974" t="s">
        <v>21</v>
      </c>
      <c r="D974" t="s">
        <v>4046</v>
      </c>
      <c r="E974" t="s">
        <v>4047</v>
      </c>
      <c r="F974" t="s">
        <v>4048</v>
      </c>
      <c r="G974" t="s">
        <v>4049</v>
      </c>
      <c r="H974" t="s">
        <v>16</v>
      </c>
      <c r="I974" t="s">
        <v>380</v>
      </c>
      <c r="J974" t="s">
        <v>1833</v>
      </c>
    </row>
    <row r="975" spans="1:10" x14ac:dyDescent="0.35">
      <c r="A975" t="s">
        <v>4041</v>
      </c>
      <c r="B975" t="s">
        <v>26</v>
      </c>
      <c r="C975" t="s">
        <v>27</v>
      </c>
      <c r="D975" t="s">
        <v>4050</v>
      </c>
      <c r="E975" t="s">
        <v>4051</v>
      </c>
      <c r="F975" t="s">
        <v>719</v>
      </c>
      <c r="G975" t="s">
        <v>2581</v>
      </c>
      <c r="H975" t="s">
        <v>16</v>
      </c>
      <c r="I975" t="s">
        <v>380</v>
      </c>
      <c r="J975" t="s">
        <v>1833</v>
      </c>
    </row>
    <row r="976" spans="1:10" x14ac:dyDescent="0.35">
      <c r="A976" t="s">
        <v>4041</v>
      </c>
      <c r="B976" t="s">
        <v>32</v>
      </c>
      <c r="C976" t="s">
        <v>33</v>
      </c>
      <c r="D976" t="s">
        <v>4052</v>
      </c>
      <c r="E976" t="s">
        <v>4053</v>
      </c>
      <c r="F976" t="s">
        <v>939</v>
      </c>
      <c r="G976" t="s">
        <v>3235</v>
      </c>
      <c r="H976" t="s">
        <v>16</v>
      </c>
      <c r="I976" t="s">
        <v>380</v>
      </c>
      <c r="J976" t="s">
        <v>1833</v>
      </c>
    </row>
    <row r="977" spans="1:10" x14ac:dyDescent="0.35">
      <c r="A977" t="s">
        <v>4054</v>
      </c>
      <c r="B977" t="s">
        <v>11</v>
      </c>
      <c r="C977" t="s">
        <v>2015</v>
      </c>
      <c r="D977" t="s">
        <v>4055</v>
      </c>
      <c r="E977" t="s">
        <v>4056</v>
      </c>
      <c r="F977" t="s">
        <v>4057</v>
      </c>
      <c r="G977" t="s">
        <v>16</v>
      </c>
      <c r="H977" t="s">
        <v>16</v>
      </c>
      <c r="I977" t="s">
        <v>43</v>
      </c>
      <c r="J977" t="s">
        <v>3603</v>
      </c>
    </row>
    <row r="978" spans="1:10" x14ac:dyDescent="0.35">
      <c r="A978" t="s">
        <v>4054</v>
      </c>
      <c r="B978" t="s">
        <v>20</v>
      </c>
      <c r="C978" t="s">
        <v>895</v>
      </c>
      <c r="D978" t="s">
        <v>4058</v>
      </c>
      <c r="E978" t="s">
        <v>4059</v>
      </c>
      <c r="F978" t="s">
        <v>4060</v>
      </c>
      <c r="G978" t="s">
        <v>16</v>
      </c>
      <c r="H978" t="s">
        <v>16</v>
      </c>
      <c r="I978" t="s">
        <v>43</v>
      </c>
      <c r="J978" t="s">
        <v>3603</v>
      </c>
    </row>
    <row r="979" spans="1:10" x14ac:dyDescent="0.35">
      <c r="A979" t="s">
        <v>4054</v>
      </c>
      <c r="B979" t="s">
        <v>26</v>
      </c>
      <c r="C979" t="s">
        <v>241</v>
      </c>
      <c r="D979" t="s">
        <v>4061</v>
      </c>
      <c r="E979" t="s">
        <v>4062</v>
      </c>
      <c r="F979" t="s">
        <v>4063</v>
      </c>
      <c r="G979" t="s">
        <v>16</v>
      </c>
      <c r="H979" t="s">
        <v>16</v>
      </c>
      <c r="I979" t="s">
        <v>43</v>
      </c>
      <c r="J979" t="s">
        <v>3603</v>
      </c>
    </row>
    <row r="980" spans="1:10" x14ac:dyDescent="0.35">
      <c r="A980" t="s">
        <v>4054</v>
      </c>
      <c r="B980" t="s">
        <v>32</v>
      </c>
      <c r="C980" t="s">
        <v>902</v>
      </c>
      <c r="D980" t="s">
        <v>4064</v>
      </c>
      <c r="E980" t="s">
        <v>4065</v>
      </c>
      <c r="F980" t="s">
        <v>4066</v>
      </c>
      <c r="G980" t="s">
        <v>16</v>
      </c>
      <c r="H980" t="s">
        <v>16</v>
      </c>
      <c r="I980" t="s">
        <v>43</v>
      </c>
      <c r="J980" t="s">
        <v>3603</v>
      </c>
    </row>
    <row r="981" spans="1:10" x14ac:dyDescent="0.35">
      <c r="A981" t="s">
        <v>4067</v>
      </c>
      <c r="B981" t="s">
        <v>11</v>
      </c>
      <c r="C981" t="s">
        <v>21</v>
      </c>
      <c r="D981" t="s">
        <v>4068</v>
      </c>
      <c r="E981" t="s">
        <v>16</v>
      </c>
      <c r="F981" t="s">
        <v>4069</v>
      </c>
      <c r="G981" t="s">
        <v>16</v>
      </c>
      <c r="H981" t="s">
        <v>458</v>
      </c>
      <c r="I981" t="s">
        <v>63</v>
      </c>
      <c r="J981" t="s">
        <v>359</v>
      </c>
    </row>
    <row r="982" spans="1:10" x14ac:dyDescent="0.35">
      <c r="A982" t="s">
        <v>4067</v>
      </c>
      <c r="B982" t="s">
        <v>20</v>
      </c>
      <c r="C982" t="s">
        <v>27</v>
      </c>
      <c r="D982" t="s">
        <v>4070</v>
      </c>
      <c r="E982" t="s">
        <v>16</v>
      </c>
      <c r="F982" t="s">
        <v>4071</v>
      </c>
      <c r="G982" t="s">
        <v>16</v>
      </c>
      <c r="H982" t="s">
        <v>4072</v>
      </c>
      <c r="I982" t="s">
        <v>63</v>
      </c>
      <c r="J982" t="s">
        <v>359</v>
      </c>
    </row>
    <row r="983" spans="1:10" x14ac:dyDescent="0.35">
      <c r="A983" t="s">
        <v>4067</v>
      </c>
      <c r="B983" t="s">
        <v>26</v>
      </c>
      <c r="C983" t="s">
        <v>33</v>
      </c>
      <c r="D983" t="s">
        <v>4073</v>
      </c>
      <c r="E983" t="s">
        <v>16</v>
      </c>
      <c r="F983" t="s">
        <v>516</v>
      </c>
      <c r="G983" t="s">
        <v>16</v>
      </c>
      <c r="H983" t="s">
        <v>4074</v>
      </c>
      <c r="I983" t="s">
        <v>63</v>
      </c>
      <c r="J983" t="s">
        <v>359</v>
      </c>
    </row>
    <row r="984" spans="1:10" x14ac:dyDescent="0.35">
      <c r="A984" t="s">
        <v>4067</v>
      </c>
      <c r="B984" t="s">
        <v>32</v>
      </c>
      <c r="C984" t="s">
        <v>349</v>
      </c>
      <c r="D984" t="s">
        <v>4075</v>
      </c>
      <c r="E984" t="s">
        <v>16</v>
      </c>
      <c r="F984" t="s">
        <v>4076</v>
      </c>
      <c r="G984" t="s">
        <v>16</v>
      </c>
      <c r="H984" t="s">
        <v>765</v>
      </c>
      <c r="I984" t="s">
        <v>63</v>
      </c>
      <c r="J984" t="s">
        <v>359</v>
      </c>
    </row>
    <row r="985" spans="1:10" x14ac:dyDescent="0.35">
      <c r="A985" t="s">
        <v>4077</v>
      </c>
      <c r="B985" t="s">
        <v>11</v>
      </c>
      <c r="C985" t="s">
        <v>12</v>
      </c>
      <c r="D985" t="s">
        <v>4078</v>
      </c>
      <c r="E985" t="s">
        <v>4079</v>
      </c>
      <c r="F985" t="s">
        <v>4080</v>
      </c>
      <c r="G985" t="s">
        <v>16</v>
      </c>
      <c r="H985" t="s">
        <v>4081</v>
      </c>
      <c r="I985" t="s">
        <v>324</v>
      </c>
      <c r="J985" t="s">
        <v>2364</v>
      </c>
    </row>
    <row r="986" spans="1:10" x14ac:dyDescent="0.35">
      <c r="A986" t="s">
        <v>4077</v>
      </c>
      <c r="B986" t="s">
        <v>20</v>
      </c>
      <c r="C986" t="s">
        <v>21</v>
      </c>
      <c r="D986" t="s">
        <v>4082</v>
      </c>
      <c r="E986" t="s">
        <v>4083</v>
      </c>
      <c r="F986" t="s">
        <v>4084</v>
      </c>
      <c r="G986" t="s">
        <v>16</v>
      </c>
      <c r="H986" t="s">
        <v>4085</v>
      </c>
      <c r="I986" t="s">
        <v>324</v>
      </c>
      <c r="J986" t="s">
        <v>2364</v>
      </c>
    </row>
    <row r="987" spans="1:10" x14ac:dyDescent="0.35">
      <c r="A987" t="s">
        <v>4077</v>
      </c>
      <c r="B987" t="s">
        <v>26</v>
      </c>
      <c r="C987" t="s">
        <v>27</v>
      </c>
      <c r="D987" t="s">
        <v>4086</v>
      </c>
      <c r="E987" t="s">
        <v>4087</v>
      </c>
      <c r="F987" t="s">
        <v>4088</v>
      </c>
      <c r="G987" t="s">
        <v>16</v>
      </c>
      <c r="H987" t="s">
        <v>4089</v>
      </c>
      <c r="I987" t="s">
        <v>324</v>
      </c>
      <c r="J987" t="s">
        <v>2364</v>
      </c>
    </row>
    <row r="988" spans="1:10" x14ac:dyDescent="0.35">
      <c r="A988" t="s">
        <v>4077</v>
      </c>
      <c r="B988" t="s">
        <v>32</v>
      </c>
      <c r="C988" t="s">
        <v>33</v>
      </c>
      <c r="D988" t="s">
        <v>4090</v>
      </c>
      <c r="E988" t="s">
        <v>4091</v>
      </c>
      <c r="F988" t="s">
        <v>4092</v>
      </c>
      <c r="G988" t="s">
        <v>16</v>
      </c>
      <c r="H988" t="s">
        <v>4093</v>
      </c>
      <c r="I988" t="s">
        <v>324</v>
      </c>
      <c r="J988" t="s">
        <v>2364</v>
      </c>
    </row>
    <row r="989" spans="1:10" x14ac:dyDescent="0.35">
      <c r="A989" t="s">
        <v>4094</v>
      </c>
      <c r="B989" t="s">
        <v>11</v>
      </c>
      <c r="C989" t="s">
        <v>12</v>
      </c>
      <c r="D989" t="s">
        <v>4095</v>
      </c>
      <c r="E989" t="s">
        <v>4096</v>
      </c>
      <c r="F989" t="s">
        <v>4097</v>
      </c>
      <c r="G989" t="s">
        <v>16</v>
      </c>
      <c r="H989" t="s">
        <v>4098</v>
      </c>
      <c r="I989" t="s">
        <v>324</v>
      </c>
      <c r="J989" t="s">
        <v>2743</v>
      </c>
    </row>
    <row r="990" spans="1:10" x14ac:dyDescent="0.35">
      <c r="A990" t="s">
        <v>4094</v>
      </c>
      <c r="B990" t="s">
        <v>20</v>
      </c>
      <c r="C990" t="s">
        <v>21</v>
      </c>
      <c r="D990" t="s">
        <v>4099</v>
      </c>
      <c r="E990" t="s">
        <v>4100</v>
      </c>
      <c r="F990" t="s">
        <v>4101</v>
      </c>
      <c r="G990" t="s">
        <v>16</v>
      </c>
      <c r="H990" t="s">
        <v>4102</v>
      </c>
      <c r="I990" t="s">
        <v>324</v>
      </c>
      <c r="J990" t="s">
        <v>2743</v>
      </c>
    </row>
    <row r="991" spans="1:10" x14ac:dyDescent="0.35">
      <c r="A991" t="s">
        <v>4094</v>
      </c>
      <c r="B991" t="s">
        <v>26</v>
      </c>
      <c r="C991" t="s">
        <v>27</v>
      </c>
      <c r="D991" t="s">
        <v>4103</v>
      </c>
      <c r="E991" t="s">
        <v>4104</v>
      </c>
      <c r="F991" t="s">
        <v>4105</v>
      </c>
      <c r="G991" t="s">
        <v>16</v>
      </c>
      <c r="H991" t="s">
        <v>4106</v>
      </c>
      <c r="I991" t="s">
        <v>324</v>
      </c>
      <c r="J991" t="s">
        <v>2743</v>
      </c>
    </row>
    <row r="992" spans="1:10" x14ac:dyDescent="0.35">
      <c r="A992" t="s">
        <v>4094</v>
      </c>
      <c r="B992" t="s">
        <v>32</v>
      </c>
      <c r="C992" t="s">
        <v>33</v>
      </c>
      <c r="D992" t="s">
        <v>4107</v>
      </c>
      <c r="E992" t="s">
        <v>4108</v>
      </c>
      <c r="F992" t="s">
        <v>4109</v>
      </c>
      <c r="G992" t="s">
        <v>16</v>
      </c>
      <c r="H992" t="s">
        <v>4110</v>
      </c>
      <c r="I992" t="s">
        <v>324</v>
      </c>
      <c r="J992" t="s">
        <v>2743</v>
      </c>
    </row>
    <row r="993" spans="1:10" x14ac:dyDescent="0.35">
      <c r="A993" t="s">
        <v>4111</v>
      </c>
      <c r="B993" t="s">
        <v>11</v>
      </c>
      <c r="C993" t="s">
        <v>12</v>
      </c>
      <c r="D993" t="s">
        <v>4112</v>
      </c>
      <c r="E993" t="s">
        <v>4113</v>
      </c>
      <c r="F993" t="s">
        <v>847</v>
      </c>
      <c r="G993" t="s">
        <v>16</v>
      </c>
      <c r="H993" t="s">
        <v>3235</v>
      </c>
      <c r="I993" t="s">
        <v>43</v>
      </c>
      <c r="J993" t="s">
        <v>1175</v>
      </c>
    </row>
    <row r="994" spans="1:10" x14ac:dyDescent="0.35">
      <c r="A994" t="s">
        <v>4111</v>
      </c>
      <c r="B994" t="s">
        <v>20</v>
      </c>
      <c r="C994" t="s">
        <v>21</v>
      </c>
      <c r="D994" t="s">
        <v>4114</v>
      </c>
      <c r="E994" t="s">
        <v>4115</v>
      </c>
      <c r="F994" t="s">
        <v>4116</v>
      </c>
      <c r="G994" t="s">
        <v>16</v>
      </c>
      <c r="H994" t="s">
        <v>2581</v>
      </c>
      <c r="I994" t="s">
        <v>43</v>
      </c>
      <c r="J994" t="s">
        <v>1175</v>
      </c>
    </row>
    <row r="995" spans="1:10" x14ac:dyDescent="0.35">
      <c r="A995" t="s">
        <v>4111</v>
      </c>
      <c r="B995" t="s">
        <v>26</v>
      </c>
      <c r="C995" t="s">
        <v>27</v>
      </c>
      <c r="D995" t="s">
        <v>4117</v>
      </c>
      <c r="E995" t="s">
        <v>4118</v>
      </c>
      <c r="F995" t="s">
        <v>4119</v>
      </c>
      <c r="G995" t="s">
        <v>16</v>
      </c>
      <c r="H995" t="s">
        <v>2675</v>
      </c>
      <c r="I995" t="s">
        <v>43</v>
      </c>
      <c r="J995" t="s">
        <v>1175</v>
      </c>
    </row>
    <row r="996" spans="1:10" x14ac:dyDescent="0.35">
      <c r="A996" t="s">
        <v>4111</v>
      </c>
      <c r="B996" t="s">
        <v>32</v>
      </c>
      <c r="C996" t="s">
        <v>33</v>
      </c>
      <c r="D996" t="s">
        <v>4120</v>
      </c>
      <c r="E996" t="s">
        <v>4121</v>
      </c>
      <c r="F996" t="s">
        <v>4122</v>
      </c>
      <c r="G996" t="s">
        <v>16</v>
      </c>
      <c r="H996" t="s">
        <v>2672</v>
      </c>
      <c r="I996" t="s">
        <v>43</v>
      </c>
      <c r="J996" t="s">
        <v>1175</v>
      </c>
    </row>
    <row r="997" spans="1:10" x14ac:dyDescent="0.35">
      <c r="A997" t="s">
        <v>4123</v>
      </c>
      <c r="B997" t="s">
        <v>11</v>
      </c>
      <c r="C997" t="s">
        <v>21</v>
      </c>
      <c r="D997" t="s">
        <v>4124</v>
      </c>
      <c r="E997" t="s">
        <v>4125</v>
      </c>
      <c r="F997" t="s">
        <v>2148</v>
      </c>
      <c r="G997" t="s">
        <v>16</v>
      </c>
      <c r="H997" t="s">
        <v>16</v>
      </c>
      <c r="I997" t="s">
        <v>18</v>
      </c>
      <c r="J997" t="s">
        <v>431</v>
      </c>
    </row>
    <row r="998" spans="1:10" x14ac:dyDescent="0.35">
      <c r="A998" t="s">
        <v>4123</v>
      </c>
      <c r="B998" t="s">
        <v>20</v>
      </c>
      <c r="C998" t="s">
        <v>27</v>
      </c>
      <c r="D998" t="s">
        <v>4126</v>
      </c>
      <c r="E998" t="s">
        <v>4127</v>
      </c>
      <c r="F998" t="s">
        <v>4128</v>
      </c>
      <c r="G998" t="s">
        <v>16</v>
      </c>
      <c r="H998" t="s">
        <v>16</v>
      </c>
      <c r="I998" t="s">
        <v>18</v>
      </c>
      <c r="J998" t="s">
        <v>431</v>
      </c>
    </row>
    <row r="999" spans="1:10" x14ac:dyDescent="0.35">
      <c r="A999" t="s">
        <v>4123</v>
      </c>
      <c r="B999" t="s">
        <v>26</v>
      </c>
      <c r="C999" t="s">
        <v>33</v>
      </c>
      <c r="D999" t="s">
        <v>4129</v>
      </c>
      <c r="E999" t="s">
        <v>4130</v>
      </c>
      <c r="F999" t="s">
        <v>4131</v>
      </c>
      <c r="G999" t="s">
        <v>16</v>
      </c>
      <c r="H999" t="s">
        <v>16</v>
      </c>
      <c r="I999" t="s">
        <v>18</v>
      </c>
      <c r="J999" t="s">
        <v>431</v>
      </c>
    </row>
    <row r="1000" spans="1:10" x14ac:dyDescent="0.35">
      <c r="A1000" t="s">
        <v>4123</v>
      </c>
      <c r="B1000" t="s">
        <v>32</v>
      </c>
      <c r="C1000" t="s">
        <v>349</v>
      </c>
      <c r="D1000" t="s">
        <v>4132</v>
      </c>
      <c r="E1000" t="s">
        <v>4133</v>
      </c>
      <c r="F1000" t="s">
        <v>1481</v>
      </c>
      <c r="G1000" t="s">
        <v>16</v>
      </c>
      <c r="H1000" t="s">
        <v>16</v>
      </c>
      <c r="I1000" t="s">
        <v>18</v>
      </c>
      <c r="J1000" t="s">
        <v>431</v>
      </c>
    </row>
    <row r="1001" spans="1:10" x14ac:dyDescent="0.35">
      <c r="A1001" t="s">
        <v>4134</v>
      </c>
      <c r="B1001" t="s">
        <v>11</v>
      </c>
      <c r="C1001" t="s">
        <v>12</v>
      </c>
      <c r="D1001" t="s">
        <v>4135</v>
      </c>
      <c r="E1001" t="s">
        <v>4136</v>
      </c>
      <c r="F1001" t="s">
        <v>4137</v>
      </c>
      <c r="G1001" t="s">
        <v>16</v>
      </c>
      <c r="H1001" t="s">
        <v>16</v>
      </c>
      <c r="I1001" t="s">
        <v>43</v>
      </c>
      <c r="J1001" t="s">
        <v>2993</v>
      </c>
    </row>
    <row r="1002" spans="1:10" x14ac:dyDescent="0.35">
      <c r="A1002" t="s">
        <v>4134</v>
      </c>
      <c r="B1002" t="s">
        <v>20</v>
      </c>
      <c r="C1002" t="s">
        <v>21</v>
      </c>
      <c r="D1002" t="s">
        <v>4138</v>
      </c>
      <c r="E1002" t="s">
        <v>4139</v>
      </c>
      <c r="F1002" t="s">
        <v>4140</v>
      </c>
      <c r="G1002" t="s">
        <v>16</v>
      </c>
      <c r="H1002" t="s">
        <v>16</v>
      </c>
      <c r="I1002" t="s">
        <v>43</v>
      </c>
      <c r="J1002" t="s">
        <v>2993</v>
      </c>
    </row>
    <row r="1003" spans="1:10" x14ac:dyDescent="0.35">
      <c r="A1003" t="s">
        <v>4134</v>
      </c>
      <c r="B1003" t="s">
        <v>26</v>
      </c>
      <c r="C1003" t="s">
        <v>27</v>
      </c>
      <c r="D1003" t="s">
        <v>4141</v>
      </c>
      <c r="E1003" t="s">
        <v>4142</v>
      </c>
      <c r="F1003" t="s">
        <v>4143</v>
      </c>
      <c r="G1003" t="s">
        <v>16</v>
      </c>
      <c r="H1003" t="s">
        <v>16</v>
      </c>
      <c r="I1003" t="s">
        <v>43</v>
      </c>
      <c r="J1003" t="s">
        <v>2993</v>
      </c>
    </row>
    <row r="1004" spans="1:10" x14ac:dyDescent="0.35">
      <c r="A1004" t="s">
        <v>4134</v>
      </c>
      <c r="B1004" t="s">
        <v>32</v>
      </c>
      <c r="C1004" t="s">
        <v>33</v>
      </c>
      <c r="D1004" t="s">
        <v>4144</v>
      </c>
      <c r="E1004" t="s">
        <v>4145</v>
      </c>
      <c r="F1004" t="s">
        <v>4146</v>
      </c>
      <c r="G1004" t="s">
        <v>16</v>
      </c>
      <c r="H1004" t="s">
        <v>16</v>
      </c>
      <c r="I1004" t="s">
        <v>43</v>
      </c>
      <c r="J1004" t="s">
        <v>2993</v>
      </c>
    </row>
    <row r="1005" spans="1:10" x14ac:dyDescent="0.35">
      <c r="A1005" t="s">
        <v>4147</v>
      </c>
      <c r="B1005" t="s">
        <v>11</v>
      </c>
      <c r="C1005" t="s">
        <v>12</v>
      </c>
      <c r="D1005" t="s">
        <v>4148</v>
      </c>
      <c r="E1005" t="s">
        <v>4149</v>
      </c>
      <c r="F1005" t="s">
        <v>4150</v>
      </c>
      <c r="G1005" t="s">
        <v>16</v>
      </c>
      <c r="H1005" t="s">
        <v>16</v>
      </c>
      <c r="I1005" t="s">
        <v>43</v>
      </c>
      <c r="J1005" t="s">
        <v>1402</v>
      </c>
    </row>
    <row r="1006" spans="1:10" x14ac:dyDescent="0.35">
      <c r="A1006" t="s">
        <v>4147</v>
      </c>
      <c r="B1006" t="s">
        <v>20</v>
      </c>
      <c r="C1006" t="s">
        <v>21</v>
      </c>
      <c r="D1006" t="s">
        <v>4151</v>
      </c>
      <c r="E1006" t="s">
        <v>4152</v>
      </c>
      <c r="F1006" t="s">
        <v>4153</v>
      </c>
      <c r="G1006" t="s">
        <v>16</v>
      </c>
      <c r="H1006" t="s">
        <v>16</v>
      </c>
      <c r="I1006" t="s">
        <v>43</v>
      </c>
      <c r="J1006" t="s">
        <v>1402</v>
      </c>
    </row>
    <row r="1007" spans="1:10" x14ac:dyDescent="0.35">
      <c r="A1007" t="s">
        <v>4147</v>
      </c>
      <c r="B1007" t="s">
        <v>26</v>
      </c>
      <c r="C1007" t="s">
        <v>27</v>
      </c>
      <c r="D1007" t="s">
        <v>4154</v>
      </c>
      <c r="E1007" t="s">
        <v>4155</v>
      </c>
      <c r="F1007" t="s">
        <v>4156</v>
      </c>
      <c r="G1007" t="s">
        <v>16</v>
      </c>
      <c r="H1007" t="s">
        <v>16</v>
      </c>
      <c r="I1007" t="s">
        <v>43</v>
      </c>
      <c r="J1007" t="s">
        <v>1402</v>
      </c>
    </row>
    <row r="1008" spans="1:10" x14ac:dyDescent="0.35">
      <c r="A1008" t="s">
        <v>4147</v>
      </c>
      <c r="B1008" t="s">
        <v>32</v>
      </c>
      <c r="C1008" t="s">
        <v>33</v>
      </c>
      <c r="D1008" t="s">
        <v>4157</v>
      </c>
      <c r="E1008" t="s">
        <v>4158</v>
      </c>
      <c r="F1008" t="s">
        <v>4159</v>
      </c>
      <c r="G1008" t="s">
        <v>16</v>
      </c>
      <c r="H1008" t="s">
        <v>16</v>
      </c>
      <c r="I1008" t="s">
        <v>43</v>
      </c>
      <c r="J1008" t="s">
        <v>1402</v>
      </c>
    </row>
    <row r="1009" spans="1:10" x14ac:dyDescent="0.35">
      <c r="A1009" t="s">
        <v>4160</v>
      </c>
      <c r="B1009" t="s">
        <v>11</v>
      </c>
      <c r="C1009" t="s">
        <v>2140</v>
      </c>
      <c r="D1009" t="s">
        <v>4161</v>
      </c>
      <c r="E1009" t="s">
        <v>4162</v>
      </c>
      <c r="F1009" t="s">
        <v>4163</v>
      </c>
      <c r="G1009" t="s">
        <v>4164</v>
      </c>
      <c r="H1009" t="s">
        <v>4165</v>
      </c>
      <c r="I1009" t="s">
        <v>63</v>
      </c>
      <c r="J1009" t="s">
        <v>176</v>
      </c>
    </row>
    <row r="1010" spans="1:10" x14ac:dyDescent="0.35">
      <c r="A1010" t="s">
        <v>4160</v>
      </c>
      <c r="B1010" t="s">
        <v>20</v>
      </c>
      <c r="C1010" t="s">
        <v>2146</v>
      </c>
      <c r="D1010" t="s">
        <v>4166</v>
      </c>
      <c r="E1010" t="s">
        <v>4167</v>
      </c>
      <c r="F1010" t="s">
        <v>4168</v>
      </c>
      <c r="G1010" t="s">
        <v>4169</v>
      </c>
      <c r="H1010" t="s">
        <v>4170</v>
      </c>
      <c r="I1010" t="s">
        <v>63</v>
      </c>
      <c r="J1010" t="s">
        <v>176</v>
      </c>
    </row>
    <row r="1011" spans="1:10" x14ac:dyDescent="0.35">
      <c r="A1011" t="s">
        <v>4160</v>
      </c>
      <c r="B1011" t="s">
        <v>26</v>
      </c>
      <c r="C1011" t="s">
        <v>2152</v>
      </c>
      <c r="D1011" t="s">
        <v>4171</v>
      </c>
      <c r="E1011" t="s">
        <v>4172</v>
      </c>
      <c r="F1011" t="s">
        <v>4173</v>
      </c>
      <c r="G1011" t="s">
        <v>4174</v>
      </c>
      <c r="H1011" t="s">
        <v>4175</v>
      </c>
      <c r="I1011" t="s">
        <v>63</v>
      </c>
      <c r="J1011" t="s">
        <v>176</v>
      </c>
    </row>
    <row r="1012" spans="1:10" x14ac:dyDescent="0.35">
      <c r="A1012" t="s">
        <v>4160</v>
      </c>
      <c r="B1012" t="s">
        <v>32</v>
      </c>
      <c r="C1012" t="s">
        <v>2157</v>
      </c>
      <c r="D1012" t="s">
        <v>4176</v>
      </c>
      <c r="E1012" t="s">
        <v>4177</v>
      </c>
      <c r="F1012" t="s">
        <v>4178</v>
      </c>
      <c r="G1012" t="s">
        <v>4179</v>
      </c>
      <c r="H1012" t="s">
        <v>4180</v>
      </c>
      <c r="I1012" t="s">
        <v>63</v>
      </c>
      <c r="J1012" t="s">
        <v>176</v>
      </c>
    </row>
    <row r="1013" spans="1:10" x14ac:dyDescent="0.35">
      <c r="A1013" t="s">
        <v>4181</v>
      </c>
      <c r="B1013" t="s">
        <v>11</v>
      </c>
      <c r="C1013" t="s">
        <v>2140</v>
      </c>
      <c r="D1013" t="s">
        <v>4182</v>
      </c>
      <c r="E1013" t="s">
        <v>4183</v>
      </c>
      <c r="F1013" t="s">
        <v>4184</v>
      </c>
      <c r="G1013" t="s">
        <v>4185</v>
      </c>
      <c r="H1013" t="s">
        <v>16</v>
      </c>
      <c r="I1013" t="s">
        <v>85</v>
      </c>
      <c r="J1013" t="s">
        <v>105</v>
      </c>
    </row>
    <row r="1014" spans="1:10" x14ac:dyDescent="0.35">
      <c r="A1014" t="s">
        <v>4181</v>
      </c>
      <c r="B1014" t="s">
        <v>20</v>
      </c>
      <c r="C1014" t="s">
        <v>2146</v>
      </c>
      <c r="D1014" t="s">
        <v>4186</v>
      </c>
      <c r="E1014" t="s">
        <v>4187</v>
      </c>
      <c r="F1014" t="s">
        <v>4188</v>
      </c>
      <c r="G1014" t="s">
        <v>4189</v>
      </c>
      <c r="H1014" t="s">
        <v>16</v>
      </c>
      <c r="I1014" t="s">
        <v>85</v>
      </c>
      <c r="J1014" t="s">
        <v>105</v>
      </c>
    </row>
    <row r="1015" spans="1:10" x14ac:dyDescent="0.35">
      <c r="A1015" t="s">
        <v>4181</v>
      </c>
      <c r="B1015" t="s">
        <v>26</v>
      </c>
      <c r="C1015" t="s">
        <v>2152</v>
      </c>
      <c r="D1015" t="s">
        <v>4190</v>
      </c>
      <c r="E1015" t="s">
        <v>4191</v>
      </c>
      <c r="F1015" t="s">
        <v>4192</v>
      </c>
      <c r="G1015" t="s">
        <v>4193</v>
      </c>
      <c r="H1015" t="s">
        <v>16</v>
      </c>
      <c r="I1015" t="s">
        <v>85</v>
      </c>
      <c r="J1015" t="s">
        <v>105</v>
      </c>
    </row>
    <row r="1016" spans="1:10" x14ac:dyDescent="0.35">
      <c r="A1016" t="s">
        <v>4181</v>
      </c>
      <c r="B1016" t="s">
        <v>32</v>
      </c>
      <c r="C1016" t="s">
        <v>2157</v>
      </c>
      <c r="D1016" t="s">
        <v>4194</v>
      </c>
      <c r="E1016" t="s">
        <v>4195</v>
      </c>
      <c r="F1016" t="s">
        <v>4196</v>
      </c>
      <c r="G1016" t="s">
        <v>4193</v>
      </c>
      <c r="H1016" t="s">
        <v>16</v>
      </c>
      <c r="I1016" t="s">
        <v>85</v>
      </c>
      <c r="J1016" t="s">
        <v>105</v>
      </c>
    </row>
    <row r="1017" spans="1:10" x14ac:dyDescent="0.35">
      <c r="A1017" t="s">
        <v>4197</v>
      </c>
      <c r="B1017" t="s">
        <v>11</v>
      </c>
      <c r="C1017" t="s">
        <v>12</v>
      </c>
      <c r="D1017" t="s">
        <v>4198</v>
      </c>
      <c r="E1017" t="s">
        <v>4199</v>
      </c>
      <c r="F1017" t="s">
        <v>4200</v>
      </c>
      <c r="G1017" t="s">
        <v>16</v>
      </c>
      <c r="H1017" t="s">
        <v>4201</v>
      </c>
      <c r="I1017" t="s">
        <v>294</v>
      </c>
      <c r="J1017" t="s">
        <v>4202</v>
      </c>
    </row>
    <row r="1018" spans="1:10" x14ac:dyDescent="0.35">
      <c r="A1018" t="s">
        <v>4197</v>
      </c>
      <c r="B1018" t="s">
        <v>20</v>
      </c>
      <c r="C1018" t="s">
        <v>21</v>
      </c>
      <c r="D1018" t="s">
        <v>4203</v>
      </c>
      <c r="E1018" t="s">
        <v>4204</v>
      </c>
      <c r="F1018" t="s">
        <v>4205</v>
      </c>
      <c r="G1018" t="s">
        <v>16</v>
      </c>
      <c r="H1018" t="s">
        <v>4206</v>
      </c>
      <c r="I1018" t="s">
        <v>294</v>
      </c>
      <c r="J1018" t="s">
        <v>4202</v>
      </c>
    </row>
    <row r="1019" spans="1:10" x14ac:dyDescent="0.35">
      <c r="A1019" t="s">
        <v>4197</v>
      </c>
      <c r="B1019" t="s">
        <v>26</v>
      </c>
      <c r="C1019" t="s">
        <v>27</v>
      </c>
      <c r="D1019" t="s">
        <v>4207</v>
      </c>
      <c r="E1019" t="s">
        <v>4208</v>
      </c>
      <c r="F1019" t="s">
        <v>4209</v>
      </c>
      <c r="G1019" t="s">
        <v>16</v>
      </c>
      <c r="H1019" t="s">
        <v>4210</v>
      </c>
      <c r="I1019" t="s">
        <v>294</v>
      </c>
      <c r="J1019" t="s">
        <v>4202</v>
      </c>
    </row>
    <row r="1020" spans="1:10" x14ac:dyDescent="0.35">
      <c r="A1020" t="s">
        <v>4197</v>
      </c>
      <c r="B1020" t="s">
        <v>32</v>
      </c>
      <c r="C1020" t="s">
        <v>33</v>
      </c>
      <c r="D1020" t="s">
        <v>4211</v>
      </c>
      <c r="E1020" t="s">
        <v>4212</v>
      </c>
      <c r="F1020" t="s">
        <v>4213</v>
      </c>
      <c r="G1020" t="s">
        <v>16</v>
      </c>
      <c r="H1020" t="s">
        <v>4214</v>
      </c>
      <c r="I1020" t="s">
        <v>294</v>
      </c>
      <c r="J1020" t="s">
        <v>4202</v>
      </c>
    </row>
    <row r="1021" spans="1:10" x14ac:dyDescent="0.35">
      <c r="A1021" t="s">
        <v>4215</v>
      </c>
      <c r="B1021" t="s">
        <v>11</v>
      </c>
      <c r="C1021" t="s">
        <v>12</v>
      </c>
      <c r="D1021" t="s">
        <v>4216</v>
      </c>
      <c r="E1021" t="s">
        <v>4217</v>
      </c>
      <c r="F1021" t="s">
        <v>4218</v>
      </c>
      <c r="G1021" t="s">
        <v>16</v>
      </c>
      <c r="H1021" t="s">
        <v>4219</v>
      </c>
      <c r="I1021" t="s">
        <v>199</v>
      </c>
      <c r="J1021" t="s">
        <v>1069</v>
      </c>
    </row>
    <row r="1022" spans="1:10" x14ac:dyDescent="0.35">
      <c r="A1022" t="s">
        <v>4215</v>
      </c>
      <c r="B1022" t="s">
        <v>20</v>
      </c>
      <c r="C1022" t="s">
        <v>21</v>
      </c>
      <c r="D1022" t="s">
        <v>4220</v>
      </c>
      <c r="E1022" t="s">
        <v>4221</v>
      </c>
      <c r="F1022" t="s">
        <v>4222</v>
      </c>
      <c r="G1022" t="s">
        <v>16</v>
      </c>
      <c r="H1022" t="s">
        <v>4219</v>
      </c>
      <c r="I1022" t="s">
        <v>199</v>
      </c>
      <c r="J1022" t="s">
        <v>1069</v>
      </c>
    </row>
    <row r="1023" spans="1:10" x14ac:dyDescent="0.35">
      <c r="A1023" t="s">
        <v>4215</v>
      </c>
      <c r="B1023" t="s">
        <v>26</v>
      </c>
      <c r="C1023" t="s">
        <v>27</v>
      </c>
      <c r="D1023" t="s">
        <v>4223</v>
      </c>
      <c r="E1023" t="s">
        <v>4224</v>
      </c>
      <c r="F1023" t="s">
        <v>4225</v>
      </c>
      <c r="G1023" t="s">
        <v>16</v>
      </c>
      <c r="H1023" t="s">
        <v>4226</v>
      </c>
      <c r="I1023" t="s">
        <v>199</v>
      </c>
      <c r="J1023" t="s">
        <v>1069</v>
      </c>
    </row>
    <row r="1024" spans="1:10" x14ac:dyDescent="0.35">
      <c r="A1024" t="s">
        <v>4215</v>
      </c>
      <c r="B1024" t="s">
        <v>32</v>
      </c>
      <c r="C1024" t="s">
        <v>33</v>
      </c>
      <c r="D1024" t="s">
        <v>4227</v>
      </c>
      <c r="E1024" t="s">
        <v>4228</v>
      </c>
      <c r="F1024" t="s">
        <v>4229</v>
      </c>
      <c r="G1024" t="s">
        <v>16</v>
      </c>
      <c r="H1024" t="s">
        <v>4230</v>
      </c>
      <c r="I1024" t="s">
        <v>199</v>
      </c>
      <c r="J1024" t="s">
        <v>1069</v>
      </c>
    </row>
    <row r="1025" spans="1:10" x14ac:dyDescent="0.35">
      <c r="A1025" t="s">
        <v>4231</v>
      </c>
      <c r="B1025" t="s">
        <v>11</v>
      </c>
      <c r="C1025" t="s">
        <v>12</v>
      </c>
      <c r="D1025" t="s">
        <v>4232</v>
      </c>
      <c r="E1025" t="s">
        <v>4233</v>
      </c>
      <c r="F1025" t="s">
        <v>4234</v>
      </c>
      <c r="G1025" t="s">
        <v>16</v>
      </c>
      <c r="H1025" t="s">
        <v>4235</v>
      </c>
      <c r="I1025" t="s">
        <v>294</v>
      </c>
      <c r="J1025" t="s">
        <v>295</v>
      </c>
    </row>
    <row r="1026" spans="1:10" x14ac:dyDescent="0.35">
      <c r="A1026" t="s">
        <v>4231</v>
      </c>
      <c r="B1026" t="s">
        <v>20</v>
      </c>
      <c r="C1026" t="s">
        <v>21</v>
      </c>
      <c r="D1026" t="s">
        <v>4236</v>
      </c>
      <c r="E1026" t="s">
        <v>4237</v>
      </c>
      <c r="F1026" t="s">
        <v>4238</v>
      </c>
      <c r="G1026" t="s">
        <v>16</v>
      </c>
      <c r="H1026" t="s">
        <v>4239</v>
      </c>
      <c r="I1026" t="s">
        <v>294</v>
      </c>
      <c r="J1026" t="s">
        <v>295</v>
      </c>
    </row>
    <row r="1027" spans="1:10" x14ac:dyDescent="0.35">
      <c r="A1027" t="s">
        <v>4231</v>
      </c>
      <c r="B1027" t="s">
        <v>26</v>
      </c>
      <c r="C1027" t="s">
        <v>27</v>
      </c>
      <c r="D1027" t="s">
        <v>4240</v>
      </c>
      <c r="E1027" t="s">
        <v>4241</v>
      </c>
      <c r="F1027" t="s">
        <v>4242</v>
      </c>
      <c r="G1027" t="s">
        <v>16</v>
      </c>
      <c r="H1027" t="s">
        <v>4243</v>
      </c>
      <c r="I1027" t="s">
        <v>294</v>
      </c>
      <c r="J1027" t="s">
        <v>295</v>
      </c>
    </row>
    <row r="1028" spans="1:10" x14ac:dyDescent="0.35">
      <c r="A1028" t="s">
        <v>4231</v>
      </c>
      <c r="B1028" t="s">
        <v>32</v>
      </c>
      <c r="C1028" t="s">
        <v>33</v>
      </c>
      <c r="D1028" t="s">
        <v>4244</v>
      </c>
      <c r="E1028" t="s">
        <v>4245</v>
      </c>
      <c r="F1028" t="s">
        <v>4246</v>
      </c>
      <c r="G1028" t="s">
        <v>16</v>
      </c>
      <c r="H1028" t="s">
        <v>4247</v>
      </c>
      <c r="I1028" t="s">
        <v>294</v>
      </c>
      <c r="J1028" t="s">
        <v>295</v>
      </c>
    </row>
    <row r="1029" spans="1:10" x14ac:dyDescent="0.35">
      <c r="A1029" t="s">
        <v>4248</v>
      </c>
      <c r="B1029" t="s">
        <v>11</v>
      </c>
      <c r="C1029" t="s">
        <v>12</v>
      </c>
      <c r="D1029" t="s">
        <v>4249</v>
      </c>
      <c r="E1029" t="s">
        <v>4250</v>
      </c>
      <c r="F1029" t="s">
        <v>4251</v>
      </c>
      <c r="G1029" t="s">
        <v>16</v>
      </c>
      <c r="H1029" t="s">
        <v>16</v>
      </c>
      <c r="I1029" t="s">
        <v>43</v>
      </c>
      <c r="J1029" t="s">
        <v>4252</v>
      </c>
    </row>
    <row r="1030" spans="1:10" x14ac:dyDescent="0.35">
      <c r="A1030" t="s">
        <v>4248</v>
      </c>
      <c r="B1030" t="s">
        <v>20</v>
      </c>
      <c r="C1030" t="s">
        <v>21</v>
      </c>
      <c r="D1030" t="s">
        <v>4253</v>
      </c>
      <c r="E1030" t="s">
        <v>4254</v>
      </c>
      <c r="F1030" t="s">
        <v>4255</v>
      </c>
      <c r="G1030" t="s">
        <v>16</v>
      </c>
      <c r="H1030" t="s">
        <v>16</v>
      </c>
      <c r="I1030" t="s">
        <v>43</v>
      </c>
      <c r="J1030" t="s">
        <v>4252</v>
      </c>
    </row>
    <row r="1031" spans="1:10" x14ac:dyDescent="0.35">
      <c r="A1031" t="s">
        <v>4248</v>
      </c>
      <c r="B1031" t="s">
        <v>26</v>
      </c>
      <c r="C1031" t="s">
        <v>27</v>
      </c>
      <c r="D1031" t="s">
        <v>4256</v>
      </c>
      <c r="E1031" t="s">
        <v>4257</v>
      </c>
      <c r="F1031" t="s">
        <v>4258</v>
      </c>
      <c r="G1031" t="s">
        <v>16</v>
      </c>
      <c r="H1031" t="s">
        <v>16</v>
      </c>
      <c r="I1031" t="s">
        <v>43</v>
      </c>
      <c r="J1031" t="s">
        <v>4252</v>
      </c>
    </row>
    <row r="1032" spans="1:10" x14ac:dyDescent="0.35">
      <c r="A1032" t="s">
        <v>4248</v>
      </c>
      <c r="B1032" t="s">
        <v>32</v>
      </c>
      <c r="C1032" t="s">
        <v>33</v>
      </c>
      <c r="D1032" t="s">
        <v>4259</v>
      </c>
      <c r="E1032" t="s">
        <v>4260</v>
      </c>
      <c r="F1032" t="s">
        <v>4261</v>
      </c>
      <c r="G1032" t="s">
        <v>16</v>
      </c>
      <c r="H1032" t="s">
        <v>16</v>
      </c>
      <c r="I1032" t="s">
        <v>43</v>
      </c>
      <c r="J1032" t="s">
        <v>4252</v>
      </c>
    </row>
    <row r="1033" spans="1:10" x14ac:dyDescent="0.35">
      <c r="A1033" t="s">
        <v>4262</v>
      </c>
      <c r="B1033" t="s">
        <v>11</v>
      </c>
      <c r="C1033" t="s">
        <v>12</v>
      </c>
      <c r="D1033" t="s">
        <v>4263</v>
      </c>
      <c r="E1033" t="s">
        <v>4264</v>
      </c>
      <c r="F1033" t="s">
        <v>4265</v>
      </c>
      <c r="G1033" t="s">
        <v>4266</v>
      </c>
      <c r="H1033" t="s">
        <v>16</v>
      </c>
      <c r="I1033" t="s">
        <v>199</v>
      </c>
      <c r="J1033" t="s">
        <v>1069</v>
      </c>
    </row>
    <row r="1034" spans="1:10" x14ac:dyDescent="0.35">
      <c r="A1034" t="s">
        <v>4262</v>
      </c>
      <c r="B1034" t="s">
        <v>20</v>
      </c>
      <c r="C1034" t="s">
        <v>21</v>
      </c>
      <c r="D1034" t="s">
        <v>4267</v>
      </c>
      <c r="E1034" t="s">
        <v>4268</v>
      </c>
      <c r="F1034" t="s">
        <v>4269</v>
      </c>
      <c r="G1034" t="s">
        <v>4270</v>
      </c>
      <c r="H1034" t="s">
        <v>16</v>
      </c>
      <c r="I1034" t="s">
        <v>199</v>
      </c>
      <c r="J1034" t="s">
        <v>1069</v>
      </c>
    </row>
    <row r="1035" spans="1:10" x14ac:dyDescent="0.35">
      <c r="A1035" t="s">
        <v>4262</v>
      </c>
      <c r="B1035" t="s">
        <v>26</v>
      </c>
      <c r="C1035" t="s">
        <v>27</v>
      </c>
      <c r="D1035" t="s">
        <v>4271</v>
      </c>
      <c r="E1035" t="s">
        <v>4272</v>
      </c>
      <c r="F1035" t="s">
        <v>4273</v>
      </c>
      <c r="G1035" t="s">
        <v>4274</v>
      </c>
      <c r="H1035" t="s">
        <v>16</v>
      </c>
      <c r="I1035" t="s">
        <v>199</v>
      </c>
      <c r="J1035" t="s">
        <v>1069</v>
      </c>
    </row>
    <row r="1036" spans="1:10" x14ac:dyDescent="0.35">
      <c r="A1036" t="s">
        <v>4262</v>
      </c>
      <c r="B1036" t="s">
        <v>32</v>
      </c>
      <c r="C1036" t="s">
        <v>33</v>
      </c>
      <c r="D1036" t="s">
        <v>4275</v>
      </c>
      <c r="E1036" t="s">
        <v>4276</v>
      </c>
      <c r="F1036" t="s">
        <v>4277</v>
      </c>
      <c r="G1036" t="s">
        <v>4278</v>
      </c>
      <c r="H1036" t="s">
        <v>16</v>
      </c>
      <c r="I1036" t="s">
        <v>199</v>
      </c>
      <c r="J1036" t="s">
        <v>1069</v>
      </c>
    </row>
    <row r="1037" spans="1:10" x14ac:dyDescent="0.35">
      <c r="A1037" t="s">
        <v>4279</v>
      </c>
      <c r="B1037" t="s">
        <v>11</v>
      </c>
      <c r="C1037" t="s">
        <v>1170</v>
      </c>
      <c r="D1037" t="s">
        <v>4280</v>
      </c>
      <c r="E1037" t="s">
        <v>4281</v>
      </c>
      <c r="F1037" t="s">
        <v>4282</v>
      </c>
      <c r="G1037" t="s">
        <v>16</v>
      </c>
      <c r="H1037" t="s">
        <v>16</v>
      </c>
      <c r="I1037" t="s">
        <v>199</v>
      </c>
      <c r="J1037" t="s">
        <v>1069</v>
      </c>
    </row>
    <row r="1038" spans="1:10" x14ac:dyDescent="0.35">
      <c r="A1038" t="s">
        <v>4279</v>
      </c>
      <c r="B1038" t="s">
        <v>20</v>
      </c>
      <c r="C1038" t="s">
        <v>1176</v>
      </c>
      <c r="D1038" t="s">
        <v>4283</v>
      </c>
      <c r="E1038" t="s">
        <v>4284</v>
      </c>
      <c r="F1038" t="s">
        <v>4285</v>
      </c>
      <c r="G1038" t="s">
        <v>16</v>
      </c>
      <c r="H1038" t="s">
        <v>16</v>
      </c>
      <c r="I1038" t="s">
        <v>199</v>
      </c>
      <c r="J1038" t="s">
        <v>1069</v>
      </c>
    </row>
    <row r="1039" spans="1:10" x14ac:dyDescent="0.35">
      <c r="A1039" t="s">
        <v>4279</v>
      </c>
      <c r="B1039" t="s">
        <v>26</v>
      </c>
      <c r="C1039" t="s">
        <v>1181</v>
      </c>
      <c r="D1039" t="s">
        <v>4286</v>
      </c>
      <c r="E1039" t="s">
        <v>2065</v>
      </c>
      <c r="F1039" t="s">
        <v>4287</v>
      </c>
      <c r="G1039" t="s">
        <v>16</v>
      </c>
      <c r="H1039" t="s">
        <v>16</v>
      </c>
      <c r="I1039" t="s">
        <v>199</v>
      </c>
      <c r="J1039" t="s">
        <v>1069</v>
      </c>
    </row>
    <row r="1040" spans="1:10" x14ac:dyDescent="0.35">
      <c r="A1040" t="s">
        <v>4279</v>
      </c>
      <c r="B1040" t="s">
        <v>32</v>
      </c>
      <c r="C1040" t="s">
        <v>1186</v>
      </c>
      <c r="D1040" t="s">
        <v>4288</v>
      </c>
      <c r="E1040" t="s">
        <v>4289</v>
      </c>
      <c r="F1040" t="s">
        <v>4290</v>
      </c>
      <c r="G1040" t="s">
        <v>16</v>
      </c>
      <c r="H1040" t="s">
        <v>16</v>
      </c>
      <c r="I1040" t="s">
        <v>199</v>
      </c>
      <c r="J1040" t="s">
        <v>1069</v>
      </c>
    </row>
    <row r="1041" spans="1:10" x14ac:dyDescent="0.35">
      <c r="A1041" t="s">
        <v>4291</v>
      </c>
      <c r="B1041" t="s">
        <v>11</v>
      </c>
      <c r="C1041" t="s">
        <v>12</v>
      </c>
      <c r="D1041" t="s">
        <v>4292</v>
      </c>
      <c r="E1041" t="s">
        <v>4293</v>
      </c>
      <c r="F1041" t="s">
        <v>4294</v>
      </c>
      <c r="G1041" t="s">
        <v>16</v>
      </c>
      <c r="H1041" t="s">
        <v>16</v>
      </c>
      <c r="I1041" t="s">
        <v>380</v>
      </c>
      <c r="J1041" t="s">
        <v>4295</v>
      </c>
    </row>
    <row r="1042" spans="1:10" x14ac:dyDescent="0.35">
      <c r="A1042" t="s">
        <v>4291</v>
      </c>
      <c r="B1042" t="s">
        <v>20</v>
      </c>
      <c r="C1042" t="s">
        <v>21</v>
      </c>
      <c r="D1042" t="s">
        <v>4296</v>
      </c>
      <c r="E1042" t="s">
        <v>4297</v>
      </c>
      <c r="F1042" t="s">
        <v>4298</v>
      </c>
      <c r="G1042" t="s">
        <v>16</v>
      </c>
      <c r="H1042" t="s">
        <v>16</v>
      </c>
      <c r="I1042" t="s">
        <v>380</v>
      </c>
      <c r="J1042" t="s">
        <v>4295</v>
      </c>
    </row>
    <row r="1043" spans="1:10" x14ac:dyDescent="0.35">
      <c r="A1043" t="s">
        <v>4291</v>
      </c>
      <c r="B1043" t="s">
        <v>26</v>
      </c>
      <c r="C1043" t="s">
        <v>27</v>
      </c>
      <c r="D1043" t="s">
        <v>4299</v>
      </c>
      <c r="E1043" t="s">
        <v>4300</v>
      </c>
      <c r="F1043" t="s">
        <v>4301</v>
      </c>
      <c r="G1043" t="s">
        <v>16</v>
      </c>
      <c r="H1043" t="s">
        <v>16</v>
      </c>
      <c r="I1043" t="s">
        <v>380</v>
      </c>
      <c r="J1043" t="s">
        <v>4295</v>
      </c>
    </row>
    <row r="1044" spans="1:10" x14ac:dyDescent="0.35">
      <c r="A1044" t="s">
        <v>4291</v>
      </c>
      <c r="B1044" t="s">
        <v>32</v>
      </c>
      <c r="C1044" t="s">
        <v>33</v>
      </c>
      <c r="D1044" t="s">
        <v>4302</v>
      </c>
      <c r="E1044" t="s">
        <v>4303</v>
      </c>
      <c r="F1044" t="s">
        <v>4304</v>
      </c>
      <c r="G1044" t="s">
        <v>16</v>
      </c>
      <c r="H1044" t="s">
        <v>16</v>
      </c>
      <c r="I1044" t="s">
        <v>380</v>
      </c>
      <c r="J1044" t="s">
        <v>4295</v>
      </c>
    </row>
    <row r="1045" spans="1:10" x14ac:dyDescent="0.35">
      <c r="A1045" t="s">
        <v>4305</v>
      </c>
      <c r="B1045" t="s">
        <v>11</v>
      </c>
      <c r="C1045" t="s">
        <v>12</v>
      </c>
      <c r="D1045" t="s">
        <v>4306</v>
      </c>
      <c r="E1045" t="s">
        <v>16</v>
      </c>
      <c r="F1045" t="s">
        <v>4307</v>
      </c>
      <c r="G1045" t="s">
        <v>16</v>
      </c>
      <c r="H1045" t="s">
        <v>4308</v>
      </c>
      <c r="I1045" t="s">
        <v>294</v>
      </c>
      <c r="J1045" t="s">
        <v>4309</v>
      </c>
    </row>
    <row r="1046" spans="1:10" x14ac:dyDescent="0.35">
      <c r="A1046" t="s">
        <v>4305</v>
      </c>
      <c r="B1046" t="s">
        <v>20</v>
      </c>
      <c r="C1046" t="s">
        <v>21</v>
      </c>
      <c r="D1046" t="s">
        <v>4310</v>
      </c>
      <c r="E1046" t="s">
        <v>16</v>
      </c>
      <c r="F1046" t="s">
        <v>4311</v>
      </c>
      <c r="G1046" t="s">
        <v>16</v>
      </c>
      <c r="H1046" t="s">
        <v>4312</v>
      </c>
      <c r="I1046" t="s">
        <v>294</v>
      </c>
      <c r="J1046" t="s">
        <v>4309</v>
      </c>
    </row>
    <row r="1047" spans="1:10" x14ac:dyDescent="0.35">
      <c r="A1047" t="s">
        <v>4305</v>
      </c>
      <c r="B1047" t="s">
        <v>26</v>
      </c>
      <c r="C1047" t="s">
        <v>27</v>
      </c>
      <c r="D1047" t="s">
        <v>4313</v>
      </c>
      <c r="E1047" t="s">
        <v>16</v>
      </c>
      <c r="F1047" t="s">
        <v>4314</v>
      </c>
      <c r="G1047" t="s">
        <v>16</v>
      </c>
      <c r="H1047" t="s">
        <v>3224</v>
      </c>
      <c r="I1047" t="s">
        <v>294</v>
      </c>
      <c r="J1047" t="s">
        <v>4309</v>
      </c>
    </row>
    <row r="1048" spans="1:10" x14ac:dyDescent="0.35">
      <c r="A1048" t="s">
        <v>4305</v>
      </c>
      <c r="B1048" t="s">
        <v>32</v>
      </c>
      <c r="C1048" t="s">
        <v>33</v>
      </c>
      <c r="D1048" t="s">
        <v>4315</v>
      </c>
      <c r="E1048" t="s">
        <v>16</v>
      </c>
      <c r="F1048" t="s">
        <v>4316</v>
      </c>
      <c r="G1048" t="s">
        <v>16</v>
      </c>
      <c r="H1048" t="s">
        <v>4317</v>
      </c>
      <c r="I1048" t="s">
        <v>294</v>
      </c>
      <c r="J1048" t="s">
        <v>4309</v>
      </c>
    </row>
    <row r="1049" spans="1:10" x14ac:dyDescent="0.35">
      <c r="A1049" t="s">
        <v>4318</v>
      </c>
      <c r="B1049" t="s">
        <v>11</v>
      </c>
      <c r="C1049" t="s">
        <v>21</v>
      </c>
      <c r="D1049" t="s">
        <v>4319</v>
      </c>
      <c r="E1049" t="s">
        <v>4320</v>
      </c>
      <c r="F1049" t="s">
        <v>4321</v>
      </c>
      <c r="G1049" t="s">
        <v>4322</v>
      </c>
      <c r="H1049" t="s">
        <v>16</v>
      </c>
      <c r="I1049" t="s">
        <v>18</v>
      </c>
      <c r="J1049" t="s">
        <v>1516</v>
      </c>
    </row>
    <row r="1050" spans="1:10" x14ac:dyDescent="0.35">
      <c r="A1050" t="s">
        <v>4318</v>
      </c>
      <c r="B1050" t="s">
        <v>20</v>
      </c>
      <c r="C1050" t="s">
        <v>27</v>
      </c>
      <c r="D1050" t="s">
        <v>4323</v>
      </c>
      <c r="E1050" t="s">
        <v>4324</v>
      </c>
      <c r="F1050" t="s">
        <v>4325</v>
      </c>
      <c r="G1050" t="s">
        <v>4326</v>
      </c>
      <c r="H1050" t="s">
        <v>16</v>
      </c>
      <c r="I1050" t="s">
        <v>18</v>
      </c>
      <c r="J1050" t="s">
        <v>1516</v>
      </c>
    </row>
    <row r="1051" spans="1:10" x14ac:dyDescent="0.35">
      <c r="A1051" t="s">
        <v>4318</v>
      </c>
      <c r="B1051" t="s">
        <v>26</v>
      </c>
      <c r="C1051" t="s">
        <v>33</v>
      </c>
      <c r="D1051" t="s">
        <v>4327</v>
      </c>
      <c r="E1051" t="s">
        <v>4328</v>
      </c>
      <c r="F1051" t="s">
        <v>2660</v>
      </c>
      <c r="G1051" t="s">
        <v>4329</v>
      </c>
      <c r="H1051" t="s">
        <v>16</v>
      </c>
      <c r="I1051" t="s">
        <v>18</v>
      </c>
      <c r="J1051" t="s">
        <v>1516</v>
      </c>
    </row>
    <row r="1052" spans="1:10" x14ac:dyDescent="0.35">
      <c r="A1052" t="s">
        <v>4318</v>
      </c>
      <c r="B1052" t="s">
        <v>32</v>
      </c>
      <c r="C1052" t="s">
        <v>349</v>
      </c>
      <c r="D1052" t="s">
        <v>4330</v>
      </c>
      <c r="E1052" t="s">
        <v>4331</v>
      </c>
      <c r="F1052" t="s">
        <v>4332</v>
      </c>
      <c r="G1052" t="s">
        <v>4333</v>
      </c>
      <c r="H1052" t="s">
        <v>16</v>
      </c>
      <c r="I1052" t="s">
        <v>18</v>
      </c>
      <c r="J1052" t="s">
        <v>1516</v>
      </c>
    </row>
    <row r="1053" spans="1:10" x14ac:dyDescent="0.35">
      <c r="A1053" t="s">
        <v>4334</v>
      </c>
      <c r="B1053" t="s">
        <v>11</v>
      </c>
      <c r="C1053" t="s">
        <v>12</v>
      </c>
      <c r="D1053" t="s">
        <v>4335</v>
      </c>
      <c r="E1053" t="s">
        <v>4336</v>
      </c>
      <c r="F1053" t="s">
        <v>16</v>
      </c>
      <c r="G1053" t="s">
        <v>16</v>
      </c>
      <c r="H1053" t="s">
        <v>16</v>
      </c>
      <c r="I1053" t="s">
        <v>199</v>
      </c>
      <c r="J1053" t="s">
        <v>2060</v>
      </c>
    </row>
    <row r="1054" spans="1:10" x14ac:dyDescent="0.35">
      <c r="A1054" t="s">
        <v>4334</v>
      </c>
      <c r="B1054" t="s">
        <v>20</v>
      </c>
      <c r="C1054" t="s">
        <v>21</v>
      </c>
      <c r="D1054" t="s">
        <v>4337</v>
      </c>
      <c r="E1054" t="s">
        <v>4338</v>
      </c>
      <c r="F1054" t="s">
        <v>16</v>
      </c>
      <c r="G1054" t="s">
        <v>16</v>
      </c>
      <c r="H1054" t="s">
        <v>16</v>
      </c>
      <c r="I1054" t="s">
        <v>199</v>
      </c>
      <c r="J1054" t="s">
        <v>2060</v>
      </c>
    </row>
    <row r="1055" spans="1:10" x14ac:dyDescent="0.35">
      <c r="A1055" t="s">
        <v>4334</v>
      </c>
      <c r="B1055" t="s">
        <v>26</v>
      </c>
      <c r="C1055" t="s">
        <v>27</v>
      </c>
      <c r="D1055" t="s">
        <v>4339</v>
      </c>
      <c r="E1055" t="s">
        <v>4340</v>
      </c>
      <c r="F1055" t="s">
        <v>16</v>
      </c>
      <c r="G1055" t="s">
        <v>16</v>
      </c>
      <c r="H1055" t="s">
        <v>16</v>
      </c>
      <c r="I1055" t="s">
        <v>199</v>
      </c>
      <c r="J1055" t="s">
        <v>2060</v>
      </c>
    </row>
    <row r="1056" spans="1:10" x14ac:dyDescent="0.35">
      <c r="A1056" t="s">
        <v>4334</v>
      </c>
      <c r="B1056" t="s">
        <v>32</v>
      </c>
      <c r="C1056" t="s">
        <v>33</v>
      </c>
      <c r="D1056" t="s">
        <v>4341</v>
      </c>
      <c r="E1056" t="s">
        <v>4342</v>
      </c>
      <c r="F1056" t="s">
        <v>16</v>
      </c>
      <c r="G1056" t="s">
        <v>16</v>
      </c>
      <c r="H1056" t="s">
        <v>16</v>
      </c>
      <c r="I1056" t="s">
        <v>199</v>
      </c>
      <c r="J1056" t="s">
        <v>2060</v>
      </c>
    </row>
    <row r="1057" spans="1:10" x14ac:dyDescent="0.35">
      <c r="A1057" t="s">
        <v>4343</v>
      </c>
      <c r="B1057" t="s">
        <v>11</v>
      </c>
      <c r="C1057" t="s">
        <v>12</v>
      </c>
      <c r="D1057" t="s">
        <v>4344</v>
      </c>
      <c r="E1057" t="s">
        <v>4345</v>
      </c>
      <c r="F1057" t="s">
        <v>4346</v>
      </c>
      <c r="G1057" t="s">
        <v>16</v>
      </c>
      <c r="H1057" t="s">
        <v>16</v>
      </c>
      <c r="I1057" t="s">
        <v>199</v>
      </c>
      <c r="J1057" t="s">
        <v>4347</v>
      </c>
    </row>
    <row r="1058" spans="1:10" x14ac:dyDescent="0.35">
      <c r="A1058" t="s">
        <v>4343</v>
      </c>
      <c r="B1058" t="s">
        <v>20</v>
      </c>
      <c r="C1058" t="s">
        <v>21</v>
      </c>
      <c r="D1058" t="s">
        <v>4348</v>
      </c>
      <c r="E1058" t="s">
        <v>4349</v>
      </c>
      <c r="F1058" t="s">
        <v>4350</v>
      </c>
      <c r="G1058" t="s">
        <v>16</v>
      </c>
      <c r="H1058" t="s">
        <v>16</v>
      </c>
      <c r="I1058" t="s">
        <v>199</v>
      </c>
      <c r="J1058" t="s">
        <v>4347</v>
      </c>
    </row>
    <row r="1059" spans="1:10" x14ac:dyDescent="0.35">
      <c r="A1059" t="s">
        <v>4343</v>
      </c>
      <c r="B1059" t="s">
        <v>26</v>
      </c>
      <c r="C1059" t="s">
        <v>27</v>
      </c>
      <c r="D1059" t="s">
        <v>4351</v>
      </c>
      <c r="E1059" t="s">
        <v>4352</v>
      </c>
      <c r="F1059" t="s">
        <v>4353</v>
      </c>
      <c r="G1059" t="s">
        <v>16</v>
      </c>
      <c r="H1059" t="s">
        <v>16</v>
      </c>
      <c r="I1059" t="s">
        <v>199</v>
      </c>
      <c r="J1059" t="s">
        <v>4347</v>
      </c>
    </row>
    <row r="1060" spans="1:10" x14ac:dyDescent="0.35">
      <c r="A1060" t="s">
        <v>4343</v>
      </c>
      <c r="B1060" t="s">
        <v>32</v>
      </c>
      <c r="C1060" t="s">
        <v>33</v>
      </c>
      <c r="D1060" t="s">
        <v>4354</v>
      </c>
      <c r="E1060" t="s">
        <v>4355</v>
      </c>
      <c r="F1060" t="s">
        <v>4356</v>
      </c>
      <c r="G1060" t="s">
        <v>16</v>
      </c>
      <c r="H1060" t="s">
        <v>16</v>
      </c>
      <c r="I1060" t="s">
        <v>199</v>
      </c>
      <c r="J1060" t="s">
        <v>4347</v>
      </c>
    </row>
    <row r="1061" spans="1:10" x14ac:dyDescent="0.35">
      <c r="A1061" t="s">
        <v>4357</v>
      </c>
      <c r="B1061" t="s">
        <v>11</v>
      </c>
      <c r="C1061" t="s">
        <v>773</v>
      </c>
      <c r="D1061" t="s">
        <v>4358</v>
      </c>
      <c r="E1061" t="s">
        <v>4359</v>
      </c>
      <c r="F1061" t="s">
        <v>4360</v>
      </c>
      <c r="G1061" t="s">
        <v>4361</v>
      </c>
      <c r="H1061" t="s">
        <v>16</v>
      </c>
      <c r="I1061" t="s">
        <v>380</v>
      </c>
      <c r="J1061" t="s">
        <v>1236</v>
      </c>
    </row>
    <row r="1062" spans="1:10" x14ac:dyDescent="0.35">
      <c r="A1062" t="s">
        <v>4357</v>
      </c>
      <c r="B1062" t="s">
        <v>20</v>
      </c>
      <c r="C1062" t="s">
        <v>777</v>
      </c>
      <c r="D1062" t="s">
        <v>4362</v>
      </c>
      <c r="E1062" t="s">
        <v>4363</v>
      </c>
      <c r="F1062" t="s">
        <v>4364</v>
      </c>
      <c r="G1062" t="s">
        <v>4365</v>
      </c>
      <c r="H1062" t="s">
        <v>16</v>
      </c>
      <c r="I1062" t="s">
        <v>380</v>
      </c>
      <c r="J1062" t="s">
        <v>1236</v>
      </c>
    </row>
    <row r="1063" spans="1:10" x14ac:dyDescent="0.35">
      <c r="A1063" t="s">
        <v>4357</v>
      </c>
      <c r="B1063" t="s">
        <v>26</v>
      </c>
      <c r="C1063" t="s">
        <v>781</v>
      </c>
      <c r="D1063" t="s">
        <v>4366</v>
      </c>
      <c r="E1063" t="s">
        <v>4367</v>
      </c>
      <c r="F1063" t="s">
        <v>3810</v>
      </c>
      <c r="G1063" t="s">
        <v>4368</v>
      </c>
      <c r="H1063" t="s">
        <v>16</v>
      </c>
      <c r="I1063" t="s">
        <v>380</v>
      </c>
      <c r="J1063" t="s">
        <v>1236</v>
      </c>
    </row>
    <row r="1064" spans="1:10" x14ac:dyDescent="0.35">
      <c r="A1064" t="s">
        <v>4357</v>
      </c>
      <c r="B1064" t="s">
        <v>32</v>
      </c>
      <c r="C1064" t="s">
        <v>785</v>
      </c>
      <c r="D1064" t="s">
        <v>4369</v>
      </c>
      <c r="E1064" t="s">
        <v>4370</v>
      </c>
      <c r="F1064" t="s">
        <v>4371</v>
      </c>
      <c r="G1064" t="s">
        <v>1878</v>
      </c>
      <c r="H1064" t="s">
        <v>16</v>
      </c>
      <c r="I1064" t="s">
        <v>380</v>
      </c>
      <c r="J1064" t="s">
        <v>1236</v>
      </c>
    </row>
    <row r="1065" spans="1:10" x14ac:dyDescent="0.35">
      <c r="A1065" t="s">
        <v>4372</v>
      </c>
      <c r="B1065" t="s">
        <v>11</v>
      </c>
      <c r="C1065" t="s">
        <v>1683</v>
      </c>
      <c r="D1065" t="s">
        <v>4373</v>
      </c>
      <c r="E1065" t="s">
        <v>4374</v>
      </c>
      <c r="F1065" t="s">
        <v>4375</v>
      </c>
      <c r="G1065" t="s">
        <v>16</v>
      </c>
      <c r="H1065" t="s">
        <v>16</v>
      </c>
      <c r="I1065" t="s">
        <v>380</v>
      </c>
      <c r="J1065" t="s">
        <v>1236</v>
      </c>
    </row>
    <row r="1066" spans="1:10" x14ac:dyDescent="0.35">
      <c r="A1066" t="s">
        <v>4372</v>
      </c>
      <c r="B1066" t="s">
        <v>20</v>
      </c>
      <c r="C1066" t="s">
        <v>27</v>
      </c>
      <c r="D1066" t="s">
        <v>4376</v>
      </c>
      <c r="E1066" t="s">
        <v>4377</v>
      </c>
      <c r="F1066" t="s">
        <v>4378</v>
      </c>
      <c r="G1066" t="s">
        <v>16</v>
      </c>
      <c r="H1066" t="s">
        <v>16</v>
      </c>
      <c r="I1066" t="s">
        <v>380</v>
      </c>
      <c r="J1066" t="s">
        <v>1236</v>
      </c>
    </row>
    <row r="1067" spans="1:10" x14ac:dyDescent="0.35">
      <c r="A1067" t="s">
        <v>4372</v>
      </c>
      <c r="B1067" t="s">
        <v>26</v>
      </c>
      <c r="C1067" t="s">
        <v>33</v>
      </c>
      <c r="D1067" t="s">
        <v>4379</v>
      </c>
      <c r="E1067" t="s">
        <v>4380</v>
      </c>
      <c r="F1067" t="s">
        <v>4381</v>
      </c>
      <c r="G1067" t="s">
        <v>16</v>
      </c>
      <c r="H1067" t="s">
        <v>16</v>
      </c>
      <c r="I1067" t="s">
        <v>380</v>
      </c>
      <c r="J1067" t="s">
        <v>1236</v>
      </c>
    </row>
    <row r="1068" spans="1:10" x14ac:dyDescent="0.35">
      <c r="A1068" t="s">
        <v>4372</v>
      </c>
      <c r="B1068" t="s">
        <v>32</v>
      </c>
      <c r="C1068" t="s">
        <v>349</v>
      </c>
      <c r="D1068" t="s">
        <v>4382</v>
      </c>
      <c r="E1068" t="s">
        <v>4383</v>
      </c>
      <c r="F1068" t="s">
        <v>2423</v>
      </c>
      <c r="G1068" t="s">
        <v>16</v>
      </c>
      <c r="H1068" t="s">
        <v>16</v>
      </c>
      <c r="I1068" t="s">
        <v>380</v>
      </c>
      <c r="J1068" t="s">
        <v>1236</v>
      </c>
    </row>
    <row r="1069" spans="1:10" x14ac:dyDescent="0.35">
      <c r="A1069" t="s">
        <v>4384</v>
      </c>
      <c r="B1069" t="s">
        <v>11</v>
      </c>
      <c r="C1069" t="s">
        <v>12</v>
      </c>
      <c r="D1069" t="s">
        <v>4385</v>
      </c>
      <c r="E1069" t="s">
        <v>4386</v>
      </c>
      <c r="F1069" t="s">
        <v>4387</v>
      </c>
      <c r="G1069" t="s">
        <v>16</v>
      </c>
      <c r="H1069" t="s">
        <v>685</v>
      </c>
      <c r="I1069" t="s">
        <v>609</v>
      </c>
      <c r="J1069" t="s">
        <v>3694</v>
      </c>
    </row>
    <row r="1070" spans="1:10" x14ac:dyDescent="0.35">
      <c r="A1070" t="s">
        <v>4384</v>
      </c>
      <c r="B1070" t="s">
        <v>20</v>
      </c>
      <c r="C1070" t="s">
        <v>21</v>
      </c>
      <c r="D1070" t="s">
        <v>4388</v>
      </c>
      <c r="E1070" t="s">
        <v>4389</v>
      </c>
      <c r="F1070" t="s">
        <v>4390</v>
      </c>
      <c r="G1070" t="s">
        <v>16</v>
      </c>
      <c r="H1070" t="s">
        <v>4391</v>
      </c>
      <c r="I1070" t="s">
        <v>609</v>
      </c>
      <c r="J1070" t="s">
        <v>3694</v>
      </c>
    </row>
    <row r="1071" spans="1:10" x14ac:dyDescent="0.35">
      <c r="A1071" t="s">
        <v>4384</v>
      </c>
      <c r="B1071" t="s">
        <v>26</v>
      </c>
      <c r="C1071" t="s">
        <v>27</v>
      </c>
      <c r="D1071" t="s">
        <v>4392</v>
      </c>
      <c r="E1071" t="s">
        <v>4393</v>
      </c>
      <c r="F1071" t="s">
        <v>4394</v>
      </c>
      <c r="G1071" t="s">
        <v>16</v>
      </c>
      <c r="H1071" t="s">
        <v>4395</v>
      </c>
      <c r="I1071" t="s">
        <v>609</v>
      </c>
      <c r="J1071" t="s">
        <v>3694</v>
      </c>
    </row>
    <row r="1072" spans="1:10" x14ac:dyDescent="0.35">
      <c r="A1072" t="s">
        <v>4384</v>
      </c>
      <c r="B1072" t="s">
        <v>32</v>
      </c>
      <c r="C1072" t="s">
        <v>33</v>
      </c>
      <c r="D1072" t="s">
        <v>4396</v>
      </c>
      <c r="E1072" t="s">
        <v>4397</v>
      </c>
      <c r="F1072" t="s">
        <v>4398</v>
      </c>
      <c r="G1072" t="s">
        <v>16</v>
      </c>
      <c r="H1072" t="s">
        <v>4399</v>
      </c>
      <c r="I1072" t="s">
        <v>609</v>
      </c>
      <c r="J1072" t="s">
        <v>3694</v>
      </c>
    </row>
    <row r="1073" spans="1:10" x14ac:dyDescent="0.35">
      <c r="A1073" t="s">
        <v>4400</v>
      </c>
      <c r="B1073" t="s">
        <v>11</v>
      </c>
      <c r="C1073" t="s">
        <v>12</v>
      </c>
      <c r="D1073" t="s">
        <v>4401</v>
      </c>
      <c r="E1073" t="s">
        <v>4402</v>
      </c>
      <c r="F1073" t="s">
        <v>4403</v>
      </c>
      <c r="G1073" t="s">
        <v>4404</v>
      </c>
      <c r="H1073" t="s">
        <v>16</v>
      </c>
      <c r="I1073" t="s">
        <v>85</v>
      </c>
      <c r="J1073" t="s">
        <v>86</v>
      </c>
    </row>
    <row r="1074" spans="1:10" x14ac:dyDescent="0.35">
      <c r="A1074" t="s">
        <v>4400</v>
      </c>
      <c r="B1074" t="s">
        <v>20</v>
      </c>
      <c r="C1074" t="s">
        <v>21</v>
      </c>
      <c r="D1074" t="s">
        <v>4405</v>
      </c>
      <c r="E1074" t="s">
        <v>4406</v>
      </c>
      <c r="F1074" t="s">
        <v>4407</v>
      </c>
      <c r="G1074" t="s">
        <v>4408</v>
      </c>
      <c r="H1074" t="s">
        <v>16</v>
      </c>
      <c r="I1074" t="s">
        <v>85</v>
      </c>
      <c r="J1074" t="s">
        <v>86</v>
      </c>
    </row>
    <row r="1075" spans="1:10" x14ac:dyDescent="0.35">
      <c r="A1075" t="s">
        <v>4400</v>
      </c>
      <c r="B1075" t="s">
        <v>26</v>
      </c>
      <c r="C1075" t="s">
        <v>27</v>
      </c>
      <c r="D1075" t="s">
        <v>4409</v>
      </c>
      <c r="E1075" t="s">
        <v>4410</v>
      </c>
      <c r="F1075" t="s">
        <v>4411</v>
      </c>
      <c r="G1075" t="s">
        <v>4412</v>
      </c>
      <c r="H1075" t="s">
        <v>16</v>
      </c>
      <c r="I1075" t="s">
        <v>85</v>
      </c>
      <c r="J1075" t="s">
        <v>86</v>
      </c>
    </row>
    <row r="1076" spans="1:10" x14ac:dyDescent="0.35">
      <c r="A1076" t="s">
        <v>4400</v>
      </c>
      <c r="B1076" t="s">
        <v>32</v>
      </c>
      <c r="C1076" t="s">
        <v>33</v>
      </c>
      <c r="D1076" t="s">
        <v>4413</v>
      </c>
      <c r="E1076" t="s">
        <v>4414</v>
      </c>
      <c r="F1076" t="s">
        <v>4415</v>
      </c>
      <c r="G1076" t="s">
        <v>4416</v>
      </c>
      <c r="H1076" t="s">
        <v>16</v>
      </c>
      <c r="I1076" t="s">
        <v>85</v>
      </c>
      <c r="J1076" t="s">
        <v>86</v>
      </c>
    </row>
    <row r="1077" spans="1:10" x14ac:dyDescent="0.35">
      <c r="A1077" t="s">
        <v>4417</v>
      </c>
      <c r="B1077" t="s">
        <v>11</v>
      </c>
      <c r="C1077" t="s">
        <v>12</v>
      </c>
      <c r="D1077" t="s">
        <v>4418</v>
      </c>
      <c r="E1077" t="s">
        <v>4419</v>
      </c>
      <c r="F1077" t="s">
        <v>4420</v>
      </c>
      <c r="G1077" t="s">
        <v>16</v>
      </c>
      <c r="H1077" t="s">
        <v>4421</v>
      </c>
      <c r="I1077" t="s">
        <v>609</v>
      </c>
      <c r="J1077" t="s">
        <v>610</v>
      </c>
    </row>
    <row r="1078" spans="1:10" x14ac:dyDescent="0.35">
      <c r="A1078" t="s">
        <v>4417</v>
      </c>
      <c r="B1078" t="s">
        <v>20</v>
      </c>
      <c r="C1078" t="s">
        <v>21</v>
      </c>
      <c r="D1078" t="s">
        <v>4422</v>
      </c>
      <c r="E1078" t="s">
        <v>4423</v>
      </c>
      <c r="F1078" t="s">
        <v>1518</v>
      </c>
      <c r="G1078" t="s">
        <v>16</v>
      </c>
      <c r="H1078" t="s">
        <v>4424</v>
      </c>
      <c r="I1078" t="s">
        <v>609</v>
      </c>
      <c r="J1078" t="s">
        <v>610</v>
      </c>
    </row>
    <row r="1079" spans="1:10" x14ac:dyDescent="0.35">
      <c r="A1079" t="s">
        <v>4417</v>
      </c>
      <c r="B1079" t="s">
        <v>26</v>
      </c>
      <c r="C1079" t="s">
        <v>27</v>
      </c>
      <c r="D1079" t="s">
        <v>4425</v>
      </c>
      <c r="E1079" t="s">
        <v>4426</v>
      </c>
      <c r="F1079" t="s">
        <v>4427</v>
      </c>
      <c r="G1079" t="s">
        <v>16</v>
      </c>
      <c r="H1079" t="s">
        <v>4428</v>
      </c>
      <c r="I1079" t="s">
        <v>609</v>
      </c>
      <c r="J1079" t="s">
        <v>610</v>
      </c>
    </row>
    <row r="1080" spans="1:10" x14ac:dyDescent="0.35">
      <c r="A1080" t="s">
        <v>4417</v>
      </c>
      <c r="B1080" t="s">
        <v>32</v>
      </c>
      <c r="C1080" t="s">
        <v>33</v>
      </c>
      <c r="D1080" t="s">
        <v>4429</v>
      </c>
      <c r="E1080" t="s">
        <v>4430</v>
      </c>
      <c r="F1080" t="s">
        <v>4431</v>
      </c>
      <c r="G1080" t="s">
        <v>16</v>
      </c>
      <c r="H1080" t="s">
        <v>4432</v>
      </c>
      <c r="I1080" t="s">
        <v>609</v>
      </c>
      <c r="J1080" t="s">
        <v>610</v>
      </c>
    </row>
    <row r="1081" spans="1:10" x14ac:dyDescent="0.35">
      <c r="A1081" t="s">
        <v>4433</v>
      </c>
      <c r="B1081" t="s">
        <v>11</v>
      </c>
      <c r="C1081" t="s">
        <v>1083</v>
      </c>
      <c r="D1081" t="s">
        <v>4434</v>
      </c>
      <c r="E1081" t="s">
        <v>4435</v>
      </c>
      <c r="F1081" t="s">
        <v>4436</v>
      </c>
      <c r="G1081" t="s">
        <v>4437</v>
      </c>
      <c r="H1081" t="s">
        <v>16</v>
      </c>
      <c r="I1081" t="s">
        <v>63</v>
      </c>
      <c r="J1081" t="s">
        <v>4438</v>
      </c>
    </row>
    <row r="1082" spans="1:10" x14ac:dyDescent="0.35">
      <c r="A1082" t="s">
        <v>4433</v>
      </c>
      <c r="B1082" t="s">
        <v>20</v>
      </c>
      <c r="C1082" t="s">
        <v>1088</v>
      </c>
      <c r="D1082" t="s">
        <v>4439</v>
      </c>
      <c r="E1082" t="s">
        <v>4440</v>
      </c>
      <c r="F1082" t="s">
        <v>4441</v>
      </c>
      <c r="G1082" t="s">
        <v>4442</v>
      </c>
      <c r="H1082" t="s">
        <v>16</v>
      </c>
      <c r="I1082" t="s">
        <v>63</v>
      </c>
      <c r="J1082" t="s">
        <v>4438</v>
      </c>
    </row>
    <row r="1083" spans="1:10" x14ac:dyDescent="0.35">
      <c r="A1083" t="s">
        <v>4433</v>
      </c>
      <c r="B1083" t="s">
        <v>26</v>
      </c>
      <c r="C1083" t="s">
        <v>1093</v>
      </c>
      <c r="D1083" t="s">
        <v>4443</v>
      </c>
      <c r="E1083" t="s">
        <v>4444</v>
      </c>
      <c r="F1083" t="s">
        <v>4445</v>
      </c>
      <c r="G1083" t="s">
        <v>4446</v>
      </c>
      <c r="H1083" t="s">
        <v>16</v>
      </c>
      <c r="I1083" t="s">
        <v>63</v>
      </c>
      <c r="J1083" t="s">
        <v>4438</v>
      </c>
    </row>
    <row r="1084" spans="1:10" x14ac:dyDescent="0.35">
      <c r="A1084" t="s">
        <v>4433</v>
      </c>
      <c r="B1084" t="s">
        <v>32</v>
      </c>
      <c r="C1084" t="s">
        <v>1098</v>
      </c>
      <c r="D1084" t="s">
        <v>4447</v>
      </c>
      <c r="E1084" t="s">
        <v>4448</v>
      </c>
      <c r="F1084" t="s">
        <v>4449</v>
      </c>
      <c r="G1084" t="s">
        <v>4450</v>
      </c>
      <c r="H1084" t="s">
        <v>16</v>
      </c>
      <c r="I1084" t="s">
        <v>63</v>
      </c>
      <c r="J1084" t="s">
        <v>4438</v>
      </c>
    </row>
    <row r="1085" spans="1:10" x14ac:dyDescent="0.35">
      <c r="A1085" t="s">
        <v>4451</v>
      </c>
      <c r="B1085" t="s">
        <v>11</v>
      </c>
      <c r="C1085" t="s">
        <v>12</v>
      </c>
      <c r="D1085" t="s">
        <v>4452</v>
      </c>
      <c r="E1085" t="s">
        <v>4453</v>
      </c>
      <c r="F1085" t="s">
        <v>4454</v>
      </c>
      <c r="G1085" t="s">
        <v>16</v>
      </c>
      <c r="H1085" t="s">
        <v>4455</v>
      </c>
      <c r="I1085" t="s">
        <v>294</v>
      </c>
      <c r="J1085" t="s">
        <v>827</v>
      </c>
    </row>
    <row r="1086" spans="1:10" x14ac:dyDescent="0.35">
      <c r="A1086" t="s">
        <v>4451</v>
      </c>
      <c r="B1086" t="s">
        <v>20</v>
      </c>
      <c r="C1086" t="s">
        <v>21</v>
      </c>
      <c r="D1086" t="s">
        <v>4456</v>
      </c>
      <c r="E1086" t="s">
        <v>4457</v>
      </c>
      <c r="F1086" t="s">
        <v>4458</v>
      </c>
      <c r="G1086" t="s">
        <v>16</v>
      </c>
      <c r="H1086" t="s">
        <v>4459</v>
      </c>
      <c r="I1086" t="s">
        <v>294</v>
      </c>
      <c r="J1086" t="s">
        <v>827</v>
      </c>
    </row>
    <row r="1087" spans="1:10" x14ac:dyDescent="0.35">
      <c r="A1087" t="s">
        <v>4451</v>
      </c>
      <c r="B1087" t="s">
        <v>26</v>
      </c>
      <c r="C1087" t="s">
        <v>27</v>
      </c>
      <c r="D1087" t="s">
        <v>4460</v>
      </c>
      <c r="E1087" t="s">
        <v>4461</v>
      </c>
      <c r="F1087" t="s">
        <v>4462</v>
      </c>
      <c r="G1087" t="s">
        <v>16</v>
      </c>
      <c r="H1087" t="s">
        <v>4463</v>
      </c>
      <c r="I1087" t="s">
        <v>294</v>
      </c>
      <c r="J1087" t="s">
        <v>827</v>
      </c>
    </row>
    <row r="1088" spans="1:10" x14ac:dyDescent="0.35">
      <c r="A1088" t="s">
        <v>4451</v>
      </c>
      <c r="B1088" t="s">
        <v>32</v>
      </c>
      <c r="C1088" t="s">
        <v>33</v>
      </c>
      <c r="D1088" t="s">
        <v>4464</v>
      </c>
      <c r="E1088" t="s">
        <v>4465</v>
      </c>
      <c r="F1088" t="s">
        <v>4466</v>
      </c>
      <c r="G1088" t="s">
        <v>16</v>
      </c>
      <c r="H1088" t="s">
        <v>4467</v>
      </c>
      <c r="I1088" t="s">
        <v>294</v>
      </c>
      <c r="J1088" t="s">
        <v>827</v>
      </c>
    </row>
    <row r="1089" spans="1:10" x14ac:dyDescent="0.35">
      <c r="A1089" t="s">
        <v>4468</v>
      </c>
      <c r="B1089" t="s">
        <v>11</v>
      </c>
      <c r="C1089" t="s">
        <v>21</v>
      </c>
      <c r="D1089" t="s">
        <v>4469</v>
      </c>
      <c r="E1089" t="s">
        <v>4470</v>
      </c>
      <c r="F1089" t="s">
        <v>4471</v>
      </c>
      <c r="G1089" t="s">
        <v>4472</v>
      </c>
      <c r="H1089" t="s">
        <v>4473</v>
      </c>
      <c r="I1089" t="s">
        <v>85</v>
      </c>
      <c r="J1089" t="s">
        <v>3403</v>
      </c>
    </row>
    <row r="1090" spans="1:10" x14ac:dyDescent="0.35">
      <c r="A1090" t="s">
        <v>4468</v>
      </c>
      <c r="B1090" t="s">
        <v>20</v>
      </c>
      <c r="C1090" t="s">
        <v>27</v>
      </c>
      <c r="D1090" t="s">
        <v>4474</v>
      </c>
      <c r="E1090" t="s">
        <v>4475</v>
      </c>
      <c r="F1090" t="s">
        <v>4476</v>
      </c>
      <c r="G1090" t="s">
        <v>4477</v>
      </c>
      <c r="H1090" t="s">
        <v>4478</v>
      </c>
      <c r="I1090" t="s">
        <v>85</v>
      </c>
      <c r="J1090" t="s">
        <v>3403</v>
      </c>
    </row>
    <row r="1091" spans="1:10" x14ac:dyDescent="0.35">
      <c r="A1091" t="s">
        <v>4468</v>
      </c>
      <c r="B1091" t="s">
        <v>26</v>
      </c>
      <c r="C1091" t="s">
        <v>33</v>
      </c>
      <c r="D1091" t="s">
        <v>4479</v>
      </c>
      <c r="E1091" t="s">
        <v>4480</v>
      </c>
      <c r="F1091" t="s">
        <v>4481</v>
      </c>
      <c r="G1091" t="s">
        <v>4482</v>
      </c>
      <c r="H1091" t="s">
        <v>4483</v>
      </c>
      <c r="I1091" t="s">
        <v>85</v>
      </c>
      <c r="J1091" t="s">
        <v>3403</v>
      </c>
    </row>
    <row r="1092" spans="1:10" x14ac:dyDescent="0.35">
      <c r="A1092" t="s">
        <v>4468</v>
      </c>
      <c r="B1092" t="s">
        <v>32</v>
      </c>
      <c r="C1092" t="s">
        <v>349</v>
      </c>
      <c r="D1092" t="s">
        <v>4484</v>
      </c>
      <c r="E1092" t="s">
        <v>4485</v>
      </c>
      <c r="F1092" t="s">
        <v>4486</v>
      </c>
      <c r="G1092" t="s">
        <v>4487</v>
      </c>
      <c r="H1092" t="s">
        <v>4488</v>
      </c>
      <c r="I1092" t="s">
        <v>85</v>
      </c>
      <c r="J1092" t="s">
        <v>3403</v>
      </c>
    </row>
    <row r="1093" spans="1:10" x14ac:dyDescent="0.35">
      <c r="A1093" t="s">
        <v>4489</v>
      </c>
      <c r="B1093" t="s">
        <v>11</v>
      </c>
      <c r="C1093" t="s">
        <v>4490</v>
      </c>
      <c r="D1093" t="s">
        <v>4491</v>
      </c>
      <c r="E1093" t="s">
        <v>4311</v>
      </c>
      <c r="F1093" t="s">
        <v>1290</v>
      </c>
      <c r="G1093" t="s">
        <v>4492</v>
      </c>
      <c r="H1093" t="s">
        <v>16</v>
      </c>
      <c r="I1093" t="s">
        <v>63</v>
      </c>
      <c r="J1093" t="s">
        <v>176</v>
      </c>
    </row>
    <row r="1094" spans="1:10" x14ac:dyDescent="0.35">
      <c r="A1094" t="s">
        <v>4489</v>
      </c>
      <c r="B1094" t="s">
        <v>20</v>
      </c>
      <c r="C1094" t="s">
        <v>4493</v>
      </c>
      <c r="D1094" t="s">
        <v>4494</v>
      </c>
      <c r="E1094" t="s">
        <v>4495</v>
      </c>
      <c r="F1094" t="s">
        <v>4496</v>
      </c>
      <c r="G1094" t="s">
        <v>131</v>
      </c>
      <c r="H1094" t="s">
        <v>16</v>
      </c>
      <c r="I1094" t="s">
        <v>63</v>
      </c>
      <c r="J1094" t="s">
        <v>176</v>
      </c>
    </row>
    <row r="1095" spans="1:10" x14ac:dyDescent="0.35">
      <c r="A1095" t="s">
        <v>4489</v>
      </c>
      <c r="B1095" t="s">
        <v>26</v>
      </c>
      <c r="C1095" t="s">
        <v>4497</v>
      </c>
      <c r="D1095" t="s">
        <v>4498</v>
      </c>
      <c r="E1095" t="s">
        <v>4499</v>
      </c>
      <c r="F1095" t="s">
        <v>4500</v>
      </c>
      <c r="G1095" t="s">
        <v>483</v>
      </c>
      <c r="H1095" t="s">
        <v>16</v>
      </c>
      <c r="I1095" t="s">
        <v>63</v>
      </c>
      <c r="J1095" t="s">
        <v>176</v>
      </c>
    </row>
    <row r="1096" spans="1:10" x14ac:dyDescent="0.35">
      <c r="A1096" t="s">
        <v>4489</v>
      </c>
      <c r="B1096" t="s">
        <v>32</v>
      </c>
      <c r="C1096" t="s">
        <v>4501</v>
      </c>
      <c r="D1096" t="s">
        <v>4502</v>
      </c>
      <c r="E1096" t="s">
        <v>4503</v>
      </c>
      <c r="F1096" t="s">
        <v>4504</v>
      </c>
      <c r="G1096" t="s">
        <v>4505</v>
      </c>
      <c r="H1096" t="s">
        <v>16</v>
      </c>
      <c r="I1096" t="s">
        <v>63</v>
      </c>
      <c r="J1096" t="s">
        <v>176</v>
      </c>
    </row>
    <row r="1097" spans="1:10" x14ac:dyDescent="0.35">
      <c r="A1097" t="s">
        <v>4506</v>
      </c>
      <c r="B1097" t="s">
        <v>11</v>
      </c>
      <c r="C1097" t="s">
        <v>12</v>
      </c>
      <c r="D1097" t="s">
        <v>4507</v>
      </c>
      <c r="E1097" t="s">
        <v>4508</v>
      </c>
      <c r="F1097" t="s">
        <v>4509</v>
      </c>
      <c r="G1097" t="s">
        <v>16</v>
      </c>
      <c r="H1097" t="s">
        <v>4510</v>
      </c>
      <c r="I1097" t="s">
        <v>609</v>
      </c>
      <c r="J1097" t="s">
        <v>1283</v>
      </c>
    </row>
    <row r="1098" spans="1:10" x14ac:dyDescent="0.35">
      <c r="A1098" t="s">
        <v>4506</v>
      </c>
      <c r="B1098" t="s">
        <v>20</v>
      </c>
      <c r="C1098" t="s">
        <v>21</v>
      </c>
      <c r="D1098" t="s">
        <v>4511</v>
      </c>
      <c r="E1098" t="s">
        <v>4512</v>
      </c>
      <c r="F1098" t="s">
        <v>4513</v>
      </c>
      <c r="G1098" t="s">
        <v>16</v>
      </c>
      <c r="H1098" t="s">
        <v>4514</v>
      </c>
      <c r="I1098" t="s">
        <v>609</v>
      </c>
      <c r="J1098" t="s">
        <v>1283</v>
      </c>
    </row>
    <row r="1099" spans="1:10" x14ac:dyDescent="0.35">
      <c r="A1099" t="s">
        <v>4506</v>
      </c>
      <c r="B1099" t="s">
        <v>26</v>
      </c>
      <c r="C1099" t="s">
        <v>27</v>
      </c>
      <c r="D1099" t="s">
        <v>4515</v>
      </c>
      <c r="E1099" t="s">
        <v>4516</v>
      </c>
      <c r="F1099" t="s">
        <v>4517</v>
      </c>
      <c r="G1099" t="s">
        <v>16</v>
      </c>
      <c r="H1099" t="s">
        <v>4518</v>
      </c>
      <c r="I1099" t="s">
        <v>609</v>
      </c>
      <c r="J1099" t="s">
        <v>1283</v>
      </c>
    </row>
    <row r="1100" spans="1:10" x14ac:dyDescent="0.35">
      <c r="A1100" t="s">
        <v>4506</v>
      </c>
      <c r="B1100" t="s">
        <v>32</v>
      </c>
      <c r="C1100" t="s">
        <v>33</v>
      </c>
      <c r="D1100" t="s">
        <v>4519</v>
      </c>
      <c r="E1100" t="s">
        <v>4520</v>
      </c>
      <c r="F1100" t="s">
        <v>4521</v>
      </c>
      <c r="G1100" t="s">
        <v>16</v>
      </c>
      <c r="H1100" t="s">
        <v>4522</v>
      </c>
      <c r="I1100" t="s">
        <v>609</v>
      </c>
      <c r="J1100" t="s">
        <v>1283</v>
      </c>
    </row>
    <row r="1101" spans="1:10" x14ac:dyDescent="0.35">
      <c r="A1101" t="s">
        <v>4523</v>
      </c>
      <c r="B1101" t="s">
        <v>11</v>
      </c>
      <c r="C1101" t="s">
        <v>27</v>
      </c>
      <c r="D1101" t="s">
        <v>4524</v>
      </c>
      <c r="E1101" t="s">
        <v>4525</v>
      </c>
      <c r="F1101" t="s">
        <v>4526</v>
      </c>
      <c r="G1101" t="s">
        <v>4527</v>
      </c>
      <c r="H1101" t="s">
        <v>16</v>
      </c>
      <c r="I1101" t="s">
        <v>85</v>
      </c>
      <c r="J1101" t="s">
        <v>86</v>
      </c>
    </row>
    <row r="1102" spans="1:10" x14ac:dyDescent="0.35">
      <c r="A1102" t="s">
        <v>4523</v>
      </c>
      <c r="B1102" t="s">
        <v>20</v>
      </c>
      <c r="C1102" t="s">
        <v>33</v>
      </c>
      <c r="D1102" t="s">
        <v>4528</v>
      </c>
      <c r="E1102" t="s">
        <v>4529</v>
      </c>
      <c r="F1102" t="s">
        <v>4530</v>
      </c>
      <c r="G1102" t="s">
        <v>4531</v>
      </c>
      <c r="H1102" t="s">
        <v>16</v>
      </c>
      <c r="I1102" t="s">
        <v>85</v>
      </c>
      <c r="J1102" t="s">
        <v>86</v>
      </c>
    </row>
    <row r="1103" spans="1:10" x14ac:dyDescent="0.35">
      <c r="A1103" t="s">
        <v>4532</v>
      </c>
      <c r="B1103" t="s">
        <v>11</v>
      </c>
      <c r="C1103" t="s">
        <v>21</v>
      </c>
      <c r="D1103" t="s">
        <v>4533</v>
      </c>
      <c r="E1103" t="s">
        <v>4534</v>
      </c>
      <c r="F1103" t="s">
        <v>4535</v>
      </c>
      <c r="G1103" t="s">
        <v>16</v>
      </c>
      <c r="H1103" t="s">
        <v>3095</v>
      </c>
      <c r="I1103" t="s">
        <v>609</v>
      </c>
      <c r="J1103" t="s">
        <v>610</v>
      </c>
    </row>
    <row r="1104" spans="1:10" x14ac:dyDescent="0.35">
      <c r="A1104" t="s">
        <v>4532</v>
      </c>
      <c r="B1104" t="s">
        <v>20</v>
      </c>
      <c r="C1104" t="s">
        <v>27</v>
      </c>
      <c r="D1104" t="s">
        <v>4536</v>
      </c>
      <c r="E1104" t="s">
        <v>4537</v>
      </c>
      <c r="F1104" t="s">
        <v>1032</v>
      </c>
      <c r="G1104" t="s">
        <v>16</v>
      </c>
      <c r="H1104" t="s">
        <v>203</v>
      </c>
      <c r="I1104" t="s">
        <v>609</v>
      </c>
      <c r="J1104" t="s">
        <v>610</v>
      </c>
    </row>
    <row r="1105" spans="1:10" x14ac:dyDescent="0.35">
      <c r="A1105" t="s">
        <v>4532</v>
      </c>
      <c r="B1105" t="s">
        <v>26</v>
      </c>
      <c r="C1105" t="s">
        <v>33</v>
      </c>
      <c r="D1105" t="s">
        <v>4538</v>
      </c>
      <c r="E1105" t="s">
        <v>689</v>
      </c>
      <c r="F1105" t="s">
        <v>267</v>
      </c>
      <c r="G1105" t="s">
        <v>16</v>
      </c>
      <c r="H1105" t="s">
        <v>4539</v>
      </c>
      <c r="I1105" t="s">
        <v>609</v>
      </c>
      <c r="J1105" t="s">
        <v>610</v>
      </c>
    </row>
    <row r="1106" spans="1:10" x14ac:dyDescent="0.35">
      <c r="A1106" t="s">
        <v>4532</v>
      </c>
      <c r="B1106" t="s">
        <v>32</v>
      </c>
      <c r="C1106" t="s">
        <v>349</v>
      </c>
      <c r="D1106" t="s">
        <v>4540</v>
      </c>
      <c r="E1106" t="s">
        <v>4541</v>
      </c>
      <c r="F1106" t="s">
        <v>453</v>
      </c>
      <c r="G1106" t="s">
        <v>16</v>
      </c>
      <c r="H1106" t="s">
        <v>4542</v>
      </c>
      <c r="I1106" t="s">
        <v>609</v>
      </c>
      <c r="J1106" t="s">
        <v>610</v>
      </c>
    </row>
    <row r="1107" spans="1:10" x14ac:dyDescent="0.35">
      <c r="A1107" t="s">
        <v>4543</v>
      </c>
      <c r="B1107" t="s">
        <v>11</v>
      </c>
      <c r="C1107" t="s">
        <v>12</v>
      </c>
      <c r="D1107" t="s">
        <v>4544</v>
      </c>
      <c r="E1107" t="s">
        <v>4545</v>
      </c>
      <c r="F1107" t="s">
        <v>4546</v>
      </c>
      <c r="G1107" t="s">
        <v>16</v>
      </c>
      <c r="H1107" t="s">
        <v>4547</v>
      </c>
      <c r="I1107" t="s">
        <v>294</v>
      </c>
      <c r="J1107" t="s">
        <v>4202</v>
      </c>
    </row>
    <row r="1108" spans="1:10" x14ac:dyDescent="0.35">
      <c r="A1108" t="s">
        <v>4543</v>
      </c>
      <c r="B1108" t="s">
        <v>20</v>
      </c>
      <c r="C1108" t="s">
        <v>21</v>
      </c>
      <c r="D1108" t="s">
        <v>4548</v>
      </c>
      <c r="E1108" t="s">
        <v>4549</v>
      </c>
      <c r="F1108" t="s">
        <v>4550</v>
      </c>
      <c r="G1108" t="s">
        <v>16</v>
      </c>
      <c r="H1108" t="s">
        <v>1598</v>
      </c>
      <c r="I1108" t="s">
        <v>294</v>
      </c>
      <c r="J1108" t="s">
        <v>4202</v>
      </c>
    </row>
    <row r="1109" spans="1:10" x14ac:dyDescent="0.35">
      <c r="A1109" t="s">
        <v>4543</v>
      </c>
      <c r="B1109" t="s">
        <v>26</v>
      </c>
      <c r="C1109" t="s">
        <v>27</v>
      </c>
      <c r="D1109" t="s">
        <v>4551</v>
      </c>
      <c r="E1109" t="s">
        <v>4552</v>
      </c>
      <c r="F1109" t="s">
        <v>617</v>
      </c>
      <c r="G1109" t="s">
        <v>16</v>
      </c>
      <c r="H1109" t="s">
        <v>4553</v>
      </c>
      <c r="I1109" t="s">
        <v>294</v>
      </c>
      <c r="J1109" t="s">
        <v>4202</v>
      </c>
    </row>
    <row r="1110" spans="1:10" x14ac:dyDescent="0.35">
      <c r="A1110" t="s">
        <v>4543</v>
      </c>
      <c r="B1110" t="s">
        <v>32</v>
      </c>
      <c r="C1110" t="s">
        <v>33</v>
      </c>
      <c r="D1110" t="s">
        <v>4554</v>
      </c>
      <c r="E1110" t="s">
        <v>4555</v>
      </c>
      <c r="F1110" t="s">
        <v>1467</v>
      </c>
      <c r="G1110" t="s">
        <v>16</v>
      </c>
      <c r="H1110" t="s">
        <v>4556</v>
      </c>
      <c r="I1110" t="s">
        <v>294</v>
      </c>
      <c r="J1110" t="s">
        <v>4202</v>
      </c>
    </row>
    <row r="1111" spans="1:10" x14ac:dyDescent="0.35">
      <c r="A1111" t="s">
        <v>4557</v>
      </c>
      <c r="B1111" t="s">
        <v>11</v>
      </c>
      <c r="C1111" t="s">
        <v>12</v>
      </c>
      <c r="D1111" t="s">
        <v>4558</v>
      </c>
      <c r="E1111" t="s">
        <v>4559</v>
      </c>
      <c r="F1111" t="s">
        <v>3291</v>
      </c>
      <c r="G1111" t="s">
        <v>16</v>
      </c>
      <c r="H1111" t="s">
        <v>4560</v>
      </c>
      <c r="I1111" t="s">
        <v>258</v>
      </c>
      <c r="J1111" t="s">
        <v>259</v>
      </c>
    </row>
    <row r="1112" spans="1:10" x14ac:dyDescent="0.35">
      <c r="A1112" t="s">
        <v>4557</v>
      </c>
      <c r="B1112" t="s">
        <v>20</v>
      </c>
      <c r="C1112" t="s">
        <v>21</v>
      </c>
      <c r="D1112" t="s">
        <v>4561</v>
      </c>
      <c r="E1112" t="s">
        <v>4562</v>
      </c>
      <c r="F1112" t="s">
        <v>691</v>
      </c>
      <c r="G1112" t="s">
        <v>16</v>
      </c>
      <c r="H1112" t="s">
        <v>4563</v>
      </c>
      <c r="I1112" t="s">
        <v>258</v>
      </c>
      <c r="J1112" t="s">
        <v>259</v>
      </c>
    </row>
    <row r="1113" spans="1:10" x14ac:dyDescent="0.35">
      <c r="A1113" t="s">
        <v>4557</v>
      </c>
      <c r="B1113" t="s">
        <v>26</v>
      </c>
      <c r="C1113" t="s">
        <v>27</v>
      </c>
      <c r="D1113" t="s">
        <v>4564</v>
      </c>
      <c r="E1113" t="s">
        <v>4565</v>
      </c>
      <c r="F1113" t="s">
        <v>4566</v>
      </c>
      <c r="G1113" t="s">
        <v>16</v>
      </c>
      <c r="H1113" t="s">
        <v>4567</v>
      </c>
      <c r="I1113" t="s">
        <v>258</v>
      </c>
      <c r="J1113" t="s">
        <v>259</v>
      </c>
    </row>
    <row r="1114" spans="1:10" x14ac:dyDescent="0.35">
      <c r="A1114" t="s">
        <v>4557</v>
      </c>
      <c r="B1114" t="s">
        <v>32</v>
      </c>
      <c r="C1114" t="s">
        <v>33</v>
      </c>
      <c r="D1114" t="s">
        <v>4568</v>
      </c>
      <c r="E1114" t="s">
        <v>4569</v>
      </c>
      <c r="F1114" t="s">
        <v>4570</v>
      </c>
      <c r="G1114" t="s">
        <v>16</v>
      </c>
      <c r="H1114" t="s">
        <v>4571</v>
      </c>
      <c r="I1114" t="s">
        <v>258</v>
      </c>
      <c r="J1114" t="s">
        <v>259</v>
      </c>
    </row>
    <row r="1115" spans="1:10" x14ac:dyDescent="0.35">
      <c r="A1115" t="s">
        <v>4572</v>
      </c>
      <c r="B1115" t="s">
        <v>11</v>
      </c>
      <c r="C1115" t="s">
        <v>12</v>
      </c>
      <c r="D1115" t="s">
        <v>4573</v>
      </c>
      <c r="E1115" t="s">
        <v>4574</v>
      </c>
      <c r="F1115" t="s">
        <v>460</v>
      </c>
      <c r="G1115" t="s">
        <v>4575</v>
      </c>
      <c r="H1115" t="s">
        <v>4576</v>
      </c>
      <c r="I1115" t="s">
        <v>380</v>
      </c>
      <c r="J1115" t="s">
        <v>4577</v>
      </c>
    </row>
    <row r="1116" spans="1:10" x14ac:dyDescent="0.35">
      <c r="A1116" t="s">
        <v>4572</v>
      </c>
      <c r="B1116" t="s">
        <v>20</v>
      </c>
      <c r="C1116" t="s">
        <v>21</v>
      </c>
      <c r="D1116" t="s">
        <v>4578</v>
      </c>
      <c r="E1116" t="s">
        <v>4579</v>
      </c>
      <c r="F1116" t="s">
        <v>701</v>
      </c>
      <c r="G1116" t="s">
        <v>4580</v>
      </c>
      <c r="H1116" t="s">
        <v>4581</v>
      </c>
      <c r="I1116" t="s">
        <v>380</v>
      </c>
      <c r="J1116" t="s">
        <v>4577</v>
      </c>
    </row>
    <row r="1117" spans="1:10" x14ac:dyDescent="0.35">
      <c r="A1117" t="s">
        <v>4572</v>
      </c>
      <c r="B1117" t="s">
        <v>26</v>
      </c>
      <c r="C1117" t="s">
        <v>27</v>
      </c>
      <c r="D1117" t="s">
        <v>4582</v>
      </c>
      <c r="E1117" t="s">
        <v>4583</v>
      </c>
      <c r="F1117" t="s">
        <v>4584</v>
      </c>
      <c r="G1117" t="s">
        <v>4585</v>
      </c>
      <c r="H1117" t="s">
        <v>4586</v>
      </c>
      <c r="I1117" t="s">
        <v>380</v>
      </c>
      <c r="J1117" t="s">
        <v>4577</v>
      </c>
    </row>
    <row r="1118" spans="1:10" x14ac:dyDescent="0.35">
      <c r="A1118" t="s">
        <v>4572</v>
      </c>
      <c r="B1118" t="s">
        <v>32</v>
      </c>
      <c r="C1118" t="s">
        <v>33</v>
      </c>
      <c r="D1118" t="s">
        <v>4587</v>
      </c>
      <c r="E1118" t="s">
        <v>4588</v>
      </c>
      <c r="F1118" t="s">
        <v>4589</v>
      </c>
      <c r="G1118" t="s">
        <v>4590</v>
      </c>
      <c r="H1118" t="s">
        <v>4591</v>
      </c>
      <c r="I1118" t="s">
        <v>380</v>
      </c>
      <c r="J1118" t="s">
        <v>4577</v>
      </c>
    </row>
    <row r="1119" spans="1:10" x14ac:dyDescent="0.35">
      <c r="A1119" t="s">
        <v>4592</v>
      </c>
      <c r="B1119" t="s">
        <v>11</v>
      </c>
      <c r="C1119" t="s">
        <v>21</v>
      </c>
      <c r="D1119" t="s">
        <v>4593</v>
      </c>
      <c r="E1119" t="s">
        <v>4594</v>
      </c>
      <c r="F1119" t="s">
        <v>4595</v>
      </c>
      <c r="G1119" t="s">
        <v>4596</v>
      </c>
      <c r="H1119" t="s">
        <v>16</v>
      </c>
      <c r="I1119" t="s">
        <v>63</v>
      </c>
      <c r="J1119" t="s">
        <v>359</v>
      </c>
    </row>
    <row r="1120" spans="1:10" x14ac:dyDescent="0.35">
      <c r="A1120" t="s">
        <v>4592</v>
      </c>
      <c r="B1120" t="s">
        <v>20</v>
      </c>
      <c r="C1120" t="s">
        <v>27</v>
      </c>
      <c r="D1120" t="s">
        <v>4597</v>
      </c>
      <c r="E1120" t="s">
        <v>4598</v>
      </c>
      <c r="F1120" t="s">
        <v>4599</v>
      </c>
      <c r="G1120" t="s">
        <v>4600</v>
      </c>
      <c r="H1120" t="s">
        <v>16</v>
      </c>
      <c r="I1120" t="s">
        <v>63</v>
      </c>
      <c r="J1120" t="s">
        <v>359</v>
      </c>
    </row>
    <row r="1121" spans="1:10" x14ac:dyDescent="0.35">
      <c r="A1121" t="s">
        <v>4592</v>
      </c>
      <c r="B1121" t="s">
        <v>26</v>
      </c>
      <c r="C1121" t="s">
        <v>33</v>
      </c>
      <c r="D1121" t="s">
        <v>4601</v>
      </c>
      <c r="E1121" t="s">
        <v>4602</v>
      </c>
      <c r="F1121" t="s">
        <v>4603</v>
      </c>
      <c r="G1121" t="s">
        <v>4604</v>
      </c>
      <c r="H1121" t="s">
        <v>16</v>
      </c>
      <c r="I1121" t="s">
        <v>63</v>
      </c>
      <c r="J1121" t="s">
        <v>359</v>
      </c>
    </row>
    <row r="1122" spans="1:10" x14ac:dyDescent="0.35">
      <c r="A1122" t="s">
        <v>4592</v>
      </c>
      <c r="B1122" t="s">
        <v>32</v>
      </c>
      <c r="C1122" t="s">
        <v>349</v>
      </c>
      <c r="D1122" t="s">
        <v>4605</v>
      </c>
      <c r="E1122" t="s">
        <v>4606</v>
      </c>
      <c r="F1122" t="s">
        <v>4607</v>
      </c>
      <c r="G1122" t="s">
        <v>4608</v>
      </c>
      <c r="H1122" t="s">
        <v>16</v>
      </c>
      <c r="I1122" t="s">
        <v>63</v>
      </c>
      <c r="J1122" t="s">
        <v>359</v>
      </c>
    </row>
    <row r="1123" spans="1:10" x14ac:dyDescent="0.35">
      <c r="A1123" t="s">
        <v>4609</v>
      </c>
      <c r="B1123" t="s">
        <v>11</v>
      </c>
      <c r="C1123" t="s">
        <v>12</v>
      </c>
      <c r="D1123" t="s">
        <v>2227</v>
      </c>
      <c r="E1123" t="s">
        <v>4610</v>
      </c>
      <c r="F1123" t="s">
        <v>4611</v>
      </c>
      <c r="G1123" t="s">
        <v>16</v>
      </c>
      <c r="H1123" t="s">
        <v>4575</v>
      </c>
      <c r="I1123" t="s">
        <v>609</v>
      </c>
      <c r="J1123" t="s">
        <v>610</v>
      </c>
    </row>
    <row r="1124" spans="1:10" x14ac:dyDescent="0.35">
      <c r="A1124" t="s">
        <v>4609</v>
      </c>
      <c r="B1124" t="s">
        <v>20</v>
      </c>
      <c r="C1124" t="s">
        <v>21</v>
      </c>
      <c r="D1124" t="s">
        <v>4612</v>
      </c>
      <c r="E1124" t="s">
        <v>4613</v>
      </c>
      <c r="F1124" t="s">
        <v>4611</v>
      </c>
      <c r="G1124" t="s">
        <v>16</v>
      </c>
      <c r="H1124" t="s">
        <v>1440</v>
      </c>
      <c r="I1124" t="s">
        <v>609</v>
      </c>
      <c r="J1124" t="s">
        <v>610</v>
      </c>
    </row>
    <row r="1125" spans="1:10" x14ac:dyDescent="0.35">
      <c r="A1125" t="s">
        <v>4609</v>
      </c>
      <c r="B1125" t="s">
        <v>26</v>
      </c>
      <c r="C1125" t="s">
        <v>27</v>
      </c>
      <c r="D1125" t="s">
        <v>1953</v>
      </c>
      <c r="E1125" t="s">
        <v>4614</v>
      </c>
      <c r="F1125" t="s">
        <v>4615</v>
      </c>
      <c r="G1125" t="s">
        <v>16</v>
      </c>
      <c r="H1125" t="s">
        <v>4048</v>
      </c>
      <c r="I1125" t="s">
        <v>609</v>
      </c>
      <c r="J1125" t="s">
        <v>610</v>
      </c>
    </row>
    <row r="1126" spans="1:10" x14ac:dyDescent="0.35">
      <c r="A1126" t="s">
        <v>4609</v>
      </c>
      <c r="B1126" t="s">
        <v>32</v>
      </c>
      <c r="C1126" t="s">
        <v>33</v>
      </c>
      <c r="D1126" t="s">
        <v>4616</v>
      </c>
      <c r="E1126" t="s">
        <v>4617</v>
      </c>
      <c r="F1126" t="s">
        <v>4618</v>
      </c>
      <c r="G1126" t="s">
        <v>16</v>
      </c>
      <c r="H1126" t="s">
        <v>4619</v>
      </c>
      <c r="I1126" t="s">
        <v>609</v>
      </c>
      <c r="J1126" t="s">
        <v>610</v>
      </c>
    </row>
    <row r="1127" spans="1:10" x14ac:dyDescent="0.35">
      <c r="A1127" t="s">
        <v>4620</v>
      </c>
      <c r="B1127" t="s">
        <v>11</v>
      </c>
      <c r="C1127" t="s">
        <v>1683</v>
      </c>
      <c r="D1127" t="s">
        <v>4621</v>
      </c>
      <c r="E1127" t="s">
        <v>4622</v>
      </c>
      <c r="F1127" t="s">
        <v>4623</v>
      </c>
      <c r="G1127" t="s">
        <v>16</v>
      </c>
      <c r="H1127" t="s">
        <v>16</v>
      </c>
      <c r="I1127" t="s">
        <v>43</v>
      </c>
      <c r="J1127" t="s">
        <v>3033</v>
      </c>
    </row>
    <row r="1128" spans="1:10" x14ac:dyDescent="0.35">
      <c r="A1128" t="s">
        <v>4620</v>
      </c>
      <c r="B1128" t="s">
        <v>20</v>
      </c>
      <c r="C1128" t="s">
        <v>1688</v>
      </c>
      <c r="D1128" t="s">
        <v>4624</v>
      </c>
      <c r="E1128" t="s">
        <v>4625</v>
      </c>
      <c r="F1128" t="s">
        <v>4626</v>
      </c>
      <c r="G1128" t="s">
        <v>16</v>
      </c>
      <c r="H1128" t="s">
        <v>16</v>
      </c>
      <c r="I1128" t="s">
        <v>43</v>
      </c>
      <c r="J1128" t="s">
        <v>3033</v>
      </c>
    </row>
    <row r="1129" spans="1:10" x14ac:dyDescent="0.35">
      <c r="A1129" t="s">
        <v>4620</v>
      </c>
      <c r="B1129" t="s">
        <v>26</v>
      </c>
      <c r="C1129" t="s">
        <v>1074</v>
      </c>
      <c r="D1129" t="s">
        <v>4627</v>
      </c>
      <c r="E1129" t="s">
        <v>4628</v>
      </c>
      <c r="F1129" t="s">
        <v>4629</v>
      </c>
      <c r="G1129" t="s">
        <v>16</v>
      </c>
      <c r="H1129" t="s">
        <v>16</v>
      </c>
      <c r="I1129" t="s">
        <v>43</v>
      </c>
      <c r="J1129" t="s">
        <v>3033</v>
      </c>
    </row>
    <row r="1130" spans="1:10" x14ac:dyDescent="0.35">
      <c r="A1130" t="s">
        <v>4620</v>
      </c>
      <c r="B1130" t="s">
        <v>32</v>
      </c>
      <c r="C1130" t="s">
        <v>1695</v>
      </c>
      <c r="D1130" t="s">
        <v>4630</v>
      </c>
      <c r="E1130" t="s">
        <v>4631</v>
      </c>
      <c r="F1130" t="s">
        <v>4632</v>
      </c>
      <c r="G1130" t="s">
        <v>16</v>
      </c>
      <c r="H1130" t="s">
        <v>16</v>
      </c>
      <c r="I1130" t="s">
        <v>43</v>
      </c>
      <c r="J1130" t="s">
        <v>3033</v>
      </c>
    </row>
    <row r="1131" spans="1:10" x14ac:dyDescent="0.35">
      <c r="A1131" t="s">
        <v>4633</v>
      </c>
      <c r="B1131" t="s">
        <v>11</v>
      </c>
      <c r="C1131" t="s">
        <v>21</v>
      </c>
      <c r="D1131" t="s">
        <v>4634</v>
      </c>
      <c r="E1131" t="s">
        <v>4635</v>
      </c>
      <c r="F1131" t="s">
        <v>4636</v>
      </c>
      <c r="G1131" t="s">
        <v>16</v>
      </c>
      <c r="H1131" t="s">
        <v>4637</v>
      </c>
      <c r="I1131" t="s">
        <v>18</v>
      </c>
      <c r="J1131" t="s">
        <v>2032</v>
      </c>
    </row>
    <row r="1132" spans="1:10" x14ac:dyDescent="0.35">
      <c r="A1132" t="s">
        <v>4633</v>
      </c>
      <c r="B1132" t="s">
        <v>20</v>
      </c>
      <c r="C1132" t="s">
        <v>27</v>
      </c>
      <c r="D1132" t="s">
        <v>4638</v>
      </c>
      <c r="E1132" t="s">
        <v>4639</v>
      </c>
      <c r="F1132" t="s">
        <v>4640</v>
      </c>
      <c r="G1132" t="s">
        <v>16</v>
      </c>
      <c r="H1132" t="s">
        <v>4641</v>
      </c>
      <c r="I1132" t="s">
        <v>18</v>
      </c>
      <c r="J1132" t="s">
        <v>2032</v>
      </c>
    </row>
    <row r="1133" spans="1:10" x14ac:dyDescent="0.35">
      <c r="A1133" t="s">
        <v>4633</v>
      </c>
      <c r="B1133" t="s">
        <v>26</v>
      </c>
      <c r="C1133" t="s">
        <v>33</v>
      </c>
      <c r="D1133" t="s">
        <v>4642</v>
      </c>
      <c r="E1133" t="s">
        <v>4643</v>
      </c>
      <c r="F1133" t="s">
        <v>4644</v>
      </c>
      <c r="G1133" t="s">
        <v>16</v>
      </c>
      <c r="H1133" t="s">
        <v>3500</v>
      </c>
      <c r="I1133" t="s">
        <v>18</v>
      </c>
      <c r="J1133" t="s">
        <v>2032</v>
      </c>
    </row>
    <row r="1134" spans="1:10" x14ac:dyDescent="0.35">
      <c r="A1134" t="s">
        <v>4633</v>
      </c>
      <c r="B1134" t="s">
        <v>32</v>
      </c>
      <c r="C1134" t="s">
        <v>349</v>
      </c>
      <c r="D1134" t="s">
        <v>4645</v>
      </c>
      <c r="E1134" t="s">
        <v>1385</v>
      </c>
      <c r="F1134" t="s">
        <v>4646</v>
      </c>
      <c r="G1134" t="s">
        <v>16</v>
      </c>
      <c r="H1134" t="s">
        <v>855</v>
      </c>
      <c r="I1134" t="s">
        <v>18</v>
      </c>
      <c r="J1134" t="s">
        <v>2032</v>
      </c>
    </row>
    <row r="1135" spans="1:10" x14ac:dyDescent="0.35">
      <c r="A1135" t="s">
        <v>4647</v>
      </c>
      <c r="B1135" t="s">
        <v>11</v>
      </c>
      <c r="C1135" t="s">
        <v>12</v>
      </c>
      <c r="D1135" t="s">
        <v>4648</v>
      </c>
      <c r="E1135" t="s">
        <v>4649</v>
      </c>
      <c r="F1135" t="s">
        <v>4650</v>
      </c>
      <c r="G1135" t="s">
        <v>16</v>
      </c>
      <c r="H1135" t="s">
        <v>16</v>
      </c>
      <c r="I1135" t="s">
        <v>609</v>
      </c>
      <c r="J1135" t="s">
        <v>945</v>
      </c>
    </row>
    <row r="1136" spans="1:10" x14ac:dyDescent="0.35">
      <c r="A1136" t="s">
        <v>4647</v>
      </c>
      <c r="B1136" t="s">
        <v>20</v>
      </c>
      <c r="C1136" t="s">
        <v>21</v>
      </c>
      <c r="D1136" t="s">
        <v>1421</v>
      </c>
      <c r="E1136" t="s">
        <v>4651</v>
      </c>
      <c r="F1136" t="s">
        <v>4652</v>
      </c>
      <c r="G1136" t="s">
        <v>16</v>
      </c>
      <c r="H1136" t="s">
        <v>16</v>
      </c>
      <c r="I1136" t="s">
        <v>609</v>
      </c>
      <c r="J1136" t="s">
        <v>945</v>
      </c>
    </row>
    <row r="1137" spans="1:10" x14ac:dyDescent="0.35">
      <c r="A1137" t="s">
        <v>4647</v>
      </c>
      <c r="B1137" t="s">
        <v>26</v>
      </c>
      <c r="C1137" t="s">
        <v>27</v>
      </c>
      <c r="D1137" t="s">
        <v>4653</v>
      </c>
      <c r="E1137" t="s">
        <v>4654</v>
      </c>
      <c r="F1137" t="s">
        <v>4655</v>
      </c>
      <c r="G1137" t="s">
        <v>16</v>
      </c>
      <c r="H1137" t="s">
        <v>16</v>
      </c>
      <c r="I1137" t="s">
        <v>609</v>
      </c>
      <c r="J1137" t="s">
        <v>945</v>
      </c>
    </row>
    <row r="1138" spans="1:10" x14ac:dyDescent="0.35">
      <c r="A1138" t="s">
        <v>4647</v>
      </c>
      <c r="B1138" t="s">
        <v>32</v>
      </c>
      <c r="C1138" t="s">
        <v>33</v>
      </c>
      <c r="D1138" t="s">
        <v>4656</v>
      </c>
      <c r="E1138" t="s">
        <v>4657</v>
      </c>
      <c r="F1138" t="s">
        <v>4658</v>
      </c>
      <c r="G1138" t="s">
        <v>16</v>
      </c>
      <c r="H1138" t="s">
        <v>16</v>
      </c>
      <c r="I1138" t="s">
        <v>609</v>
      </c>
      <c r="J1138" t="s">
        <v>945</v>
      </c>
    </row>
    <row r="1139" spans="1:10" x14ac:dyDescent="0.35">
      <c r="A1139" t="s">
        <v>4659</v>
      </c>
      <c r="B1139" t="s">
        <v>11</v>
      </c>
      <c r="C1139" t="s">
        <v>21</v>
      </c>
      <c r="D1139" t="s">
        <v>4660</v>
      </c>
      <c r="E1139" t="s">
        <v>514</v>
      </c>
      <c r="F1139" t="s">
        <v>4661</v>
      </c>
      <c r="G1139" t="s">
        <v>16</v>
      </c>
      <c r="H1139" t="s">
        <v>1984</v>
      </c>
      <c r="I1139" t="s">
        <v>18</v>
      </c>
      <c r="J1139" t="s">
        <v>1666</v>
      </c>
    </row>
    <row r="1140" spans="1:10" x14ac:dyDescent="0.35">
      <c r="A1140" t="s">
        <v>4659</v>
      </c>
      <c r="B1140" t="s">
        <v>20</v>
      </c>
      <c r="C1140" t="s">
        <v>27</v>
      </c>
      <c r="D1140" t="s">
        <v>4662</v>
      </c>
      <c r="E1140" t="s">
        <v>4663</v>
      </c>
      <c r="F1140" t="s">
        <v>4664</v>
      </c>
      <c r="G1140" t="s">
        <v>16</v>
      </c>
      <c r="H1140" t="s">
        <v>4665</v>
      </c>
      <c r="I1140" t="s">
        <v>18</v>
      </c>
      <c r="J1140" t="s">
        <v>1666</v>
      </c>
    </row>
    <row r="1141" spans="1:10" x14ac:dyDescent="0.35">
      <c r="A1141" t="s">
        <v>4659</v>
      </c>
      <c r="B1141" t="s">
        <v>26</v>
      </c>
      <c r="C1141" t="s">
        <v>33</v>
      </c>
      <c r="D1141" t="s">
        <v>4666</v>
      </c>
      <c r="E1141" t="s">
        <v>4667</v>
      </c>
      <c r="F1141" t="s">
        <v>4668</v>
      </c>
      <c r="G1141" t="s">
        <v>16</v>
      </c>
      <c r="H1141" t="s">
        <v>4550</v>
      </c>
      <c r="I1141" t="s">
        <v>18</v>
      </c>
      <c r="J1141" t="s">
        <v>1666</v>
      </c>
    </row>
    <row r="1142" spans="1:10" x14ac:dyDescent="0.35">
      <c r="A1142" t="s">
        <v>4659</v>
      </c>
      <c r="B1142" t="s">
        <v>32</v>
      </c>
      <c r="C1142" t="s">
        <v>349</v>
      </c>
      <c r="D1142" t="s">
        <v>4669</v>
      </c>
      <c r="E1142" t="s">
        <v>4670</v>
      </c>
      <c r="F1142" t="s">
        <v>2125</v>
      </c>
      <c r="G1142" t="s">
        <v>16</v>
      </c>
      <c r="H1142" t="s">
        <v>4671</v>
      </c>
      <c r="I1142" t="s">
        <v>18</v>
      </c>
      <c r="J1142" t="s">
        <v>1666</v>
      </c>
    </row>
    <row r="1143" spans="1:10" x14ac:dyDescent="0.35">
      <c r="A1143" t="s">
        <v>4672</v>
      </c>
      <c r="B1143" t="s">
        <v>11</v>
      </c>
      <c r="C1143" t="s">
        <v>4673</v>
      </c>
      <c r="D1143" t="s">
        <v>4674</v>
      </c>
      <c r="E1143" t="s">
        <v>4675</v>
      </c>
      <c r="F1143" t="s">
        <v>4676</v>
      </c>
      <c r="G1143" t="s">
        <v>4677</v>
      </c>
      <c r="H1143" t="s">
        <v>16</v>
      </c>
      <c r="I1143" t="s">
        <v>63</v>
      </c>
      <c r="J1143" t="s">
        <v>359</v>
      </c>
    </row>
    <row r="1144" spans="1:10" x14ac:dyDescent="0.35">
      <c r="A1144" t="s">
        <v>4672</v>
      </c>
      <c r="B1144" t="s">
        <v>20</v>
      </c>
      <c r="C1144" t="s">
        <v>4678</v>
      </c>
      <c r="D1144" t="s">
        <v>4679</v>
      </c>
      <c r="E1144" t="s">
        <v>4680</v>
      </c>
      <c r="F1144" t="s">
        <v>4681</v>
      </c>
      <c r="G1144" t="s">
        <v>4682</v>
      </c>
      <c r="H1144" t="s">
        <v>16</v>
      </c>
      <c r="I1144" t="s">
        <v>63</v>
      </c>
      <c r="J1144" t="s">
        <v>359</v>
      </c>
    </row>
    <row r="1145" spans="1:10" x14ac:dyDescent="0.35">
      <c r="A1145" t="s">
        <v>4672</v>
      </c>
      <c r="B1145" t="s">
        <v>26</v>
      </c>
      <c r="C1145" t="s">
        <v>4683</v>
      </c>
      <c r="D1145" t="s">
        <v>4684</v>
      </c>
      <c r="E1145" t="s">
        <v>4685</v>
      </c>
      <c r="F1145" t="s">
        <v>1189</v>
      </c>
      <c r="G1145" t="s">
        <v>4686</v>
      </c>
      <c r="H1145" t="s">
        <v>16</v>
      </c>
      <c r="I1145" t="s">
        <v>63</v>
      </c>
      <c r="J1145" t="s">
        <v>359</v>
      </c>
    </row>
    <row r="1146" spans="1:10" x14ac:dyDescent="0.35">
      <c r="A1146" t="s">
        <v>4672</v>
      </c>
      <c r="B1146" t="s">
        <v>32</v>
      </c>
      <c r="C1146" t="s">
        <v>4687</v>
      </c>
      <c r="D1146" t="s">
        <v>4688</v>
      </c>
      <c r="E1146" t="s">
        <v>1029</v>
      </c>
      <c r="F1146" t="s">
        <v>4689</v>
      </c>
      <c r="G1146" t="s">
        <v>1021</v>
      </c>
      <c r="H1146" t="s">
        <v>16</v>
      </c>
      <c r="I1146" t="s">
        <v>63</v>
      </c>
      <c r="J1146" t="s">
        <v>359</v>
      </c>
    </row>
    <row r="1147" spans="1:10" x14ac:dyDescent="0.35">
      <c r="A1147" t="s">
        <v>4690</v>
      </c>
      <c r="B1147" t="s">
        <v>11</v>
      </c>
      <c r="C1147" t="s">
        <v>12</v>
      </c>
      <c r="D1147" t="s">
        <v>4691</v>
      </c>
      <c r="E1147" t="s">
        <v>4692</v>
      </c>
      <c r="F1147" t="s">
        <v>4693</v>
      </c>
      <c r="G1147" t="s">
        <v>16</v>
      </c>
      <c r="H1147" t="s">
        <v>16</v>
      </c>
      <c r="I1147" t="s">
        <v>380</v>
      </c>
      <c r="J1147" t="s">
        <v>4694</v>
      </c>
    </row>
    <row r="1148" spans="1:10" x14ac:dyDescent="0.35">
      <c r="A1148" t="s">
        <v>4690</v>
      </c>
      <c r="B1148" t="s">
        <v>20</v>
      </c>
      <c r="C1148" t="s">
        <v>21</v>
      </c>
      <c r="D1148" t="s">
        <v>4695</v>
      </c>
      <c r="E1148" t="s">
        <v>4696</v>
      </c>
      <c r="F1148" t="s">
        <v>4697</v>
      </c>
      <c r="G1148" t="s">
        <v>16</v>
      </c>
      <c r="H1148" t="s">
        <v>16</v>
      </c>
      <c r="I1148" t="s">
        <v>380</v>
      </c>
      <c r="J1148" t="s">
        <v>4694</v>
      </c>
    </row>
    <row r="1149" spans="1:10" x14ac:dyDescent="0.35">
      <c r="A1149" t="s">
        <v>4690</v>
      </c>
      <c r="B1149" t="s">
        <v>26</v>
      </c>
      <c r="C1149" t="s">
        <v>27</v>
      </c>
      <c r="D1149" t="s">
        <v>4698</v>
      </c>
      <c r="E1149" t="s">
        <v>4699</v>
      </c>
      <c r="F1149" t="s">
        <v>4700</v>
      </c>
      <c r="G1149" t="s">
        <v>16</v>
      </c>
      <c r="H1149" t="s">
        <v>16</v>
      </c>
      <c r="I1149" t="s">
        <v>380</v>
      </c>
      <c r="J1149" t="s">
        <v>4694</v>
      </c>
    </row>
    <row r="1150" spans="1:10" x14ac:dyDescent="0.35">
      <c r="A1150" t="s">
        <v>4690</v>
      </c>
      <c r="B1150" t="s">
        <v>32</v>
      </c>
      <c r="C1150" t="s">
        <v>33</v>
      </c>
      <c r="D1150" t="s">
        <v>4701</v>
      </c>
      <c r="E1150" t="s">
        <v>4702</v>
      </c>
      <c r="F1150" t="s">
        <v>4703</v>
      </c>
      <c r="G1150" t="s">
        <v>16</v>
      </c>
      <c r="H1150" t="s">
        <v>16</v>
      </c>
      <c r="I1150" t="s">
        <v>380</v>
      </c>
      <c r="J1150" t="s">
        <v>4694</v>
      </c>
    </row>
    <row r="1151" spans="1:10" x14ac:dyDescent="0.35">
      <c r="A1151" t="s">
        <v>4704</v>
      </c>
      <c r="B1151" t="s">
        <v>11</v>
      </c>
      <c r="C1151" t="s">
        <v>4705</v>
      </c>
      <c r="D1151" t="s">
        <v>4706</v>
      </c>
      <c r="E1151" t="s">
        <v>4707</v>
      </c>
      <c r="F1151" t="s">
        <v>4708</v>
      </c>
      <c r="G1151" t="s">
        <v>4709</v>
      </c>
      <c r="H1151" t="s">
        <v>16</v>
      </c>
      <c r="I1151" t="s">
        <v>63</v>
      </c>
      <c r="J1151" t="s">
        <v>176</v>
      </c>
    </row>
    <row r="1152" spans="1:10" x14ac:dyDescent="0.35">
      <c r="A1152" t="s">
        <v>4704</v>
      </c>
      <c r="B1152" t="s">
        <v>20</v>
      </c>
      <c r="C1152" t="s">
        <v>4710</v>
      </c>
      <c r="D1152" t="s">
        <v>4711</v>
      </c>
      <c r="E1152" t="s">
        <v>4712</v>
      </c>
      <c r="F1152" t="s">
        <v>4713</v>
      </c>
      <c r="G1152" t="s">
        <v>4714</v>
      </c>
      <c r="H1152" t="s">
        <v>16</v>
      </c>
      <c r="I1152" t="s">
        <v>63</v>
      </c>
      <c r="J1152" t="s">
        <v>176</v>
      </c>
    </row>
    <row r="1153" spans="1:10" x14ac:dyDescent="0.35">
      <c r="A1153" t="s">
        <v>4704</v>
      </c>
      <c r="B1153" t="s">
        <v>26</v>
      </c>
      <c r="C1153" t="s">
        <v>4715</v>
      </c>
      <c r="D1153" t="s">
        <v>4716</v>
      </c>
      <c r="E1153" t="s">
        <v>4717</v>
      </c>
      <c r="F1153" t="s">
        <v>756</v>
      </c>
      <c r="G1153" t="s">
        <v>4718</v>
      </c>
      <c r="H1153" t="s">
        <v>16</v>
      </c>
      <c r="I1153" t="s">
        <v>63</v>
      </c>
      <c r="J1153" t="s">
        <v>176</v>
      </c>
    </row>
    <row r="1154" spans="1:10" x14ac:dyDescent="0.35">
      <c r="A1154" t="s">
        <v>4704</v>
      </c>
      <c r="B1154" t="s">
        <v>32</v>
      </c>
      <c r="C1154" t="s">
        <v>247</v>
      </c>
      <c r="D1154" t="s">
        <v>4719</v>
      </c>
      <c r="E1154" t="s">
        <v>4720</v>
      </c>
      <c r="F1154" t="s">
        <v>4721</v>
      </c>
      <c r="G1154" t="s">
        <v>4722</v>
      </c>
      <c r="H1154" t="s">
        <v>16</v>
      </c>
      <c r="I1154" t="s">
        <v>63</v>
      </c>
      <c r="J1154" t="s">
        <v>176</v>
      </c>
    </row>
    <row r="1155" spans="1:10" x14ac:dyDescent="0.35">
      <c r="A1155" t="s">
        <v>4723</v>
      </c>
      <c r="B1155" t="s">
        <v>11</v>
      </c>
      <c r="C1155" t="s">
        <v>12</v>
      </c>
      <c r="D1155" t="s">
        <v>4724</v>
      </c>
      <c r="E1155" t="s">
        <v>4725</v>
      </c>
      <c r="F1155" t="s">
        <v>4726</v>
      </c>
      <c r="G1155" t="s">
        <v>16</v>
      </c>
      <c r="H1155" t="s">
        <v>16</v>
      </c>
      <c r="I1155" t="s">
        <v>43</v>
      </c>
      <c r="J1155" t="s">
        <v>4727</v>
      </c>
    </row>
    <row r="1156" spans="1:10" x14ac:dyDescent="0.35">
      <c r="A1156" t="s">
        <v>4723</v>
      </c>
      <c r="B1156" t="s">
        <v>20</v>
      </c>
      <c r="C1156" t="s">
        <v>21</v>
      </c>
      <c r="D1156" t="s">
        <v>4728</v>
      </c>
      <c r="E1156" t="s">
        <v>4729</v>
      </c>
      <c r="F1156" t="s">
        <v>4730</v>
      </c>
      <c r="G1156" t="s">
        <v>16</v>
      </c>
      <c r="H1156" t="s">
        <v>16</v>
      </c>
      <c r="I1156" t="s">
        <v>43</v>
      </c>
      <c r="J1156" t="s">
        <v>4727</v>
      </c>
    </row>
    <row r="1157" spans="1:10" x14ac:dyDescent="0.35">
      <c r="A1157" t="s">
        <v>4723</v>
      </c>
      <c r="B1157" t="s">
        <v>26</v>
      </c>
      <c r="C1157" t="s">
        <v>27</v>
      </c>
      <c r="D1157" t="s">
        <v>4731</v>
      </c>
      <c r="E1157" t="s">
        <v>4732</v>
      </c>
      <c r="F1157" t="s">
        <v>4733</v>
      </c>
      <c r="G1157" t="s">
        <v>16</v>
      </c>
      <c r="H1157" t="s">
        <v>16</v>
      </c>
      <c r="I1157" t="s">
        <v>43</v>
      </c>
      <c r="J1157" t="s">
        <v>4727</v>
      </c>
    </row>
    <row r="1158" spans="1:10" x14ac:dyDescent="0.35">
      <c r="A1158" t="s">
        <v>4723</v>
      </c>
      <c r="B1158" t="s">
        <v>32</v>
      </c>
      <c r="C1158" t="s">
        <v>33</v>
      </c>
      <c r="D1158" t="s">
        <v>4734</v>
      </c>
      <c r="E1158" t="s">
        <v>4735</v>
      </c>
      <c r="F1158" t="s">
        <v>1185</v>
      </c>
      <c r="G1158" t="s">
        <v>16</v>
      </c>
      <c r="H1158" t="s">
        <v>16</v>
      </c>
      <c r="I1158" t="s">
        <v>43</v>
      </c>
      <c r="J1158" t="s">
        <v>4727</v>
      </c>
    </row>
    <row r="1159" spans="1:10" x14ac:dyDescent="0.35">
      <c r="A1159" t="s">
        <v>4736</v>
      </c>
      <c r="B1159" t="s">
        <v>11</v>
      </c>
      <c r="C1159" t="s">
        <v>12</v>
      </c>
      <c r="D1159" t="s">
        <v>4737</v>
      </c>
      <c r="E1159" t="s">
        <v>4738</v>
      </c>
      <c r="F1159" t="s">
        <v>4739</v>
      </c>
      <c r="G1159" t="s">
        <v>16</v>
      </c>
      <c r="H1159" t="s">
        <v>4740</v>
      </c>
      <c r="I1159" t="s">
        <v>324</v>
      </c>
      <c r="J1159" t="s">
        <v>2743</v>
      </c>
    </row>
    <row r="1160" spans="1:10" x14ac:dyDescent="0.35">
      <c r="A1160" t="s">
        <v>4736</v>
      </c>
      <c r="B1160" t="s">
        <v>20</v>
      </c>
      <c r="C1160" t="s">
        <v>21</v>
      </c>
      <c r="D1160" t="s">
        <v>4741</v>
      </c>
      <c r="E1160" t="s">
        <v>4742</v>
      </c>
      <c r="F1160" t="s">
        <v>4743</v>
      </c>
      <c r="G1160" t="s">
        <v>16</v>
      </c>
      <c r="H1160" t="s">
        <v>4744</v>
      </c>
      <c r="I1160" t="s">
        <v>324</v>
      </c>
      <c r="J1160" t="s">
        <v>2743</v>
      </c>
    </row>
    <row r="1161" spans="1:10" x14ac:dyDescent="0.35">
      <c r="A1161" t="s">
        <v>4736</v>
      </c>
      <c r="B1161" t="s">
        <v>26</v>
      </c>
      <c r="C1161" t="s">
        <v>27</v>
      </c>
      <c r="D1161" t="s">
        <v>4745</v>
      </c>
      <c r="E1161" t="s">
        <v>4746</v>
      </c>
      <c r="F1161" t="s">
        <v>4747</v>
      </c>
      <c r="G1161" t="s">
        <v>16</v>
      </c>
      <c r="H1161" t="s">
        <v>4748</v>
      </c>
      <c r="I1161" t="s">
        <v>324</v>
      </c>
      <c r="J1161" t="s">
        <v>2743</v>
      </c>
    </row>
    <row r="1162" spans="1:10" x14ac:dyDescent="0.35">
      <c r="A1162" t="s">
        <v>4736</v>
      </c>
      <c r="B1162" t="s">
        <v>32</v>
      </c>
      <c r="C1162" t="s">
        <v>33</v>
      </c>
      <c r="D1162" t="s">
        <v>4749</v>
      </c>
      <c r="E1162" t="s">
        <v>4750</v>
      </c>
      <c r="F1162" t="s">
        <v>4751</v>
      </c>
      <c r="G1162" t="s">
        <v>16</v>
      </c>
      <c r="H1162" t="s">
        <v>4752</v>
      </c>
      <c r="I1162" t="s">
        <v>324</v>
      </c>
      <c r="J1162" t="s">
        <v>2743</v>
      </c>
    </row>
    <row r="1163" spans="1:10" x14ac:dyDescent="0.35">
      <c r="A1163" t="s">
        <v>4753</v>
      </c>
      <c r="B1163" t="s">
        <v>11</v>
      </c>
      <c r="C1163" t="s">
        <v>12</v>
      </c>
      <c r="D1163" t="s">
        <v>4754</v>
      </c>
      <c r="E1163" t="s">
        <v>4755</v>
      </c>
      <c r="F1163" t="s">
        <v>4756</v>
      </c>
      <c r="G1163" t="s">
        <v>16</v>
      </c>
      <c r="H1163" t="s">
        <v>4757</v>
      </c>
      <c r="I1163" t="s">
        <v>609</v>
      </c>
      <c r="J1163" t="s">
        <v>610</v>
      </c>
    </row>
    <row r="1164" spans="1:10" x14ac:dyDescent="0.35">
      <c r="A1164" t="s">
        <v>4753</v>
      </c>
      <c r="B1164" t="s">
        <v>20</v>
      </c>
      <c r="C1164" t="s">
        <v>21</v>
      </c>
      <c r="D1164" t="s">
        <v>4758</v>
      </c>
      <c r="E1164" t="s">
        <v>4759</v>
      </c>
      <c r="F1164" t="s">
        <v>4760</v>
      </c>
      <c r="G1164" t="s">
        <v>16</v>
      </c>
      <c r="H1164" t="s">
        <v>4761</v>
      </c>
      <c r="I1164" t="s">
        <v>609</v>
      </c>
      <c r="J1164" t="s">
        <v>610</v>
      </c>
    </row>
    <row r="1165" spans="1:10" x14ac:dyDescent="0.35">
      <c r="A1165" t="s">
        <v>4753</v>
      </c>
      <c r="B1165" t="s">
        <v>26</v>
      </c>
      <c r="C1165" t="s">
        <v>27</v>
      </c>
      <c r="D1165" t="s">
        <v>4762</v>
      </c>
      <c r="E1165" t="s">
        <v>4763</v>
      </c>
      <c r="F1165" t="s">
        <v>4764</v>
      </c>
      <c r="G1165" t="s">
        <v>16</v>
      </c>
      <c r="H1165" t="s">
        <v>4765</v>
      </c>
      <c r="I1165" t="s">
        <v>609</v>
      </c>
      <c r="J1165" t="s">
        <v>610</v>
      </c>
    </row>
    <row r="1166" spans="1:10" x14ac:dyDescent="0.35">
      <c r="A1166" t="s">
        <v>4753</v>
      </c>
      <c r="B1166" t="s">
        <v>32</v>
      </c>
      <c r="C1166" t="s">
        <v>33</v>
      </c>
      <c r="D1166" t="s">
        <v>4766</v>
      </c>
      <c r="E1166" t="s">
        <v>4767</v>
      </c>
      <c r="F1166" t="s">
        <v>4768</v>
      </c>
      <c r="G1166" t="s">
        <v>16</v>
      </c>
      <c r="H1166" t="s">
        <v>4769</v>
      </c>
      <c r="I1166" t="s">
        <v>609</v>
      </c>
      <c r="J1166" t="s">
        <v>610</v>
      </c>
    </row>
    <row r="1167" spans="1:10" x14ac:dyDescent="0.35">
      <c r="A1167" t="s">
        <v>4770</v>
      </c>
      <c r="B1167" t="s">
        <v>11</v>
      </c>
      <c r="C1167" t="s">
        <v>27</v>
      </c>
      <c r="D1167" t="s">
        <v>4771</v>
      </c>
      <c r="E1167" t="s">
        <v>4772</v>
      </c>
      <c r="F1167" t="s">
        <v>4773</v>
      </c>
      <c r="G1167" t="s">
        <v>16</v>
      </c>
      <c r="H1167" t="s">
        <v>4774</v>
      </c>
      <c r="I1167" t="s">
        <v>43</v>
      </c>
      <c r="J1167" t="s">
        <v>3473</v>
      </c>
    </row>
    <row r="1168" spans="1:10" x14ac:dyDescent="0.35">
      <c r="A1168" t="s">
        <v>4770</v>
      </c>
      <c r="B1168" t="s">
        <v>20</v>
      </c>
      <c r="C1168" t="s">
        <v>33</v>
      </c>
      <c r="D1168" t="s">
        <v>4775</v>
      </c>
      <c r="E1168" t="s">
        <v>4776</v>
      </c>
      <c r="F1168" t="s">
        <v>4777</v>
      </c>
      <c r="G1168" t="s">
        <v>16</v>
      </c>
      <c r="H1168" t="s">
        <v>4778</v>
      </c>
      <c r="I1168" t="s">
        <v>43</v>
      </c>
      <c r="J1168" t="s">
        <v>3473</v>
      </c>
    </row>
    <row r="1169" spans="1:10" x14ac:dyDescent="0.35">
      <c r="A1169" t="s">
        <v>4770</v>
      </c>
      <c r="B1169" t="s">
        <v>26</v>
      </c>
      <c r="C1169" t="s">
        <v>349</v>
      </c>
      <c r="D1169" t="s">
        <v>4779</v>
      </c>
      <c r="E1169" t="s">
        <v>4780</v>
      </c>
      <c r="F1169" t="s">
        <v>4781</v>
      </c>
      <c r="G1169" t="s">
        <v>16</v>
      </c>
      <c r="H1169" t="s">
        <v>4782</v>
      </c>
      <c r="I1169" t="s">
        <v>43</v>
      </c>
      <c r="J1169" t="s">
        <v>3473</v>
      </c>
    </row>
    <row r="1170" spans="1:10" x14ac:dyDescent="0.35">
      <c r="A1170" t="s">
        <v>4783</v>
      </c>
      <c r="B1170" t="s">
        <v>11</v>
      </c>
      <c r="C1170" t="s">
        <v>12</v>
      </c>
      <c r="D1170" t="s">
        <v>4784</v>
      </c>
      <c r="E1170" t="s">
        <v>4785</v>
      </c>
      <c r="F1170" t="s">
        <v>4786</v>
      </c>
      <c r="G1170" t="s">
        <v>16</v>
      </c>
      <c r="H1170" t="s">
        <v>16</v>
      </c>
      <c r="I1170" t="s">
        <v>43</v>
      </c>
      <c r="J1170" t="s">
        <v>574</v>
      </c>
    </row>
    <row r="1171" spans="1:10" x14ac:dyDescent="0.35">
      <c r="A1171" t="s">
        <v>4783</v>
      </c>
      <c r="B1171" t="s">
        <v>20</v>
      </c>
      <c r="C1171" t="s">
        <v>21</v>
      </c>
      <c r="D1171" t="s">
        <v>4787</v>
      </c>
      <c r="E1171" t="s">
        <v>4788</v>
      </c>
      <c r="F1171" t="s">
        <v>4789</v>
      </c>
      <c r="G1171" t="s">
        <v>16</v>
      </c>
      <c r="H1171" t="s">
        <v>16</v>
      </c>
      <c r="I1171" t="s">
        <v>43</v>
      </c>
      <c r="J1171" t="s">
        <v>574</v>
      </c>
    </row>
    <row r="1172" spans="1:10" x14ac:dyDescent="0.35">
      <c r="A1172" t="s">
        <v>4783</v>
      </c>
      <c r="B1172" t="s">
        <v>26</v>
      </c>
      <c r="C1172" t="s">
        <v>27</v>
      </c>
      <c r="D1172" t="s">
        <v>4790</v>
      </c>
      <c r="E1172" t="s">
        <v>4791</v>
      </c>
      <c r="F1172" t="s">
        <v>4792</v>
      </c>
      <c r="G1172" t="s">
        <v>16</v>
      </c>
      <c r="H1172" t="s">
        <v>16</v>
      </c>
      <c r="I1172" t="s">
        <v>43</v>
      </c>
      <c r="J1172" t="s">
        <v>574</v>
      </c>
    </row>
    <row r="1173" spans="1:10" x14ac:dyDescent="0.35">
      <c r="A1173" t="s">
        <v>4783</v>
      </c>
      <c r="B1173" t="s">
        <v>32</v>
      </c>
      <c r="C1173" t="s">
        <v>33</v>
      </c>
      <c r="D1173" t="s">
        <v>4793</v>
      </c>
      <c r="E1173" t="s">
        <v>4794</v>
      </c>
      <c r="F1173" t="s">
        <v>4795</v>
      </c>
      <c r="G1173" t="s">
        <v>16</v>
      </c>
      <c r="H1173" t="s">
        <v>16</v>
      </c>
      <c r="I1173" t="s">
        <v>43</v>
      </c>
      <c r="J1173" t="s">
        <v>574</v>
      </c>
    </row>
    <row r="1174" spans="1:10" x14ac:dyDescent="0.35">
      <c r="A1174" t="s">
        <v>4796</v>
      </c>
      <c r="B1174" t="s">
        <v>11</v>
      </c>
      <c r="C1174" t="s">
        <v>12</v>
      </c>
      <c r="D1174" t="s">
        <v>4797</v>
      </c>
      <c r="E1174" t="s">
        <v>135</v>
      </c>
      <c r="F1174" t="s">
        <v>1173</v>
      </c>
      <c r="G1174" t="s">
        <v>16</v>
      </c>
      <c r="H1174" t="s">
        <v>4798</v>
      </c>
      <c r="I1174" t="s">
        <v>609</v>
      </c>
      <c r="J1174" t="s">
        <v>610</v>
      </c>
    </row>
    <row r="1175" spans="1:10" x14ac:dyDescent="0.35">
      <c r="A1175" t="s">
        <v>4796</v>
      </c>
      <c r="B1175" t="s">
        <v>20</v>
      </c>
      <c r="C1175" t="s">
        <v>21</v>
      </c>
      <c r="D1175" t="s">
        <v>4799</v>
      </c>
      <c r="E1175" t="s">
        <v>1977</v>
      </c>
      <c r="F1175" t="s">
        <v>4800</v>
      </c>
      <c r="G1175" t="s">
        <v>16</v>
      </c>
      <c r="H1175" t="s">
        <v>4801</v>
      </c>
      <c r="I1175" t="s">
        <v>609</v>
      </c>
      <c r="J1175" t="s">
        <v>610</v>
      </c>
    </row>
    <row r="1176" spans="1:10" x14ac:dyDescent="0.35">
      <c r="A1176" t="s">
        <v>4796</v>
      </c>
      <c r="B1176" t="s">
        <v>26</v>
      </c>
      <c r="C1176" t="s">
        <v>27</v>
      </c>
      <c r="D1176" t="s">
        <v>4802</v>
      </c>
      <c r="E1176" t="s">
        <v>4803</v>
      </c>
      <c r="F1176" t="s">
        <v>4804</v>
      </c>
      <c r="G1176" t="s">
        <v>16</v>
      </c>
      <c r="H1176" t="s">
        <v>4805</v>
      </c>
      <c r="I1176" t="s">
        <v>609</v>
      </c>
      <c r="J1176" t="s">
        <v>610</v>
      </c>
    </row>
    <row r="1177" spans="1:10" x14ac:dyDescent="0.35">
      <c r="A1177" t="s">
        <v>4796</v>
      </c>
      <c r="B1177" t="s">
        <v>32</v>
      </c>
      <c r="C1177" t="s">
        <v>33</v>
      </c>
      <c r="D1177" t="s">
        <v>4806</v>
      </c>
      <c r="E1177" t="s">
        <v>4807</v>
      </c>
      <c r="F1177" t="s">
        <v>4808</v>
      </c>
      <c r="G1177" t="s">
        <v>16</v>
      </c>
      <c r="H1177" t="s">
        <v>4809</v>
      </c>
      <c r="I1177" t="s">
        <v>609</v>
      </c>
      <c r="J1177" t="s">
        <v>610</v>
      </c>
    </row>
    <row r="1178" spans="1:10" x14ac:dyDescent="0.35">
      <c r="A1178" t="s">
        <v>4810</v>
      </c>
      <c r="B1178" t="s">
        <v>11</v>
      </c>
      <c r="C1178" t="s">
        <v>12</v>
      </c>
      <c r="D1178" t="s">
        <v>4811</v>
      </c>
      <c r="E1178" t="s">
        <v>4812</v>
      </c>
      <c r="F1178" t="s">
        <v>4813</v>
      </c>
      <c r="G1178" t="s">
        <v>16</v>
      </c>
      <c r="H1178" t="s">
        <v>4814</v>
      </c>
      <c r="I1178" t="s">
        <v>294</v>
      </c>
      <c r="J1178" t="s">
        <v>4815</v>
      </c>
    </row>
    <row r="1179" spans="1:10" x14ac:dyDescent="0.35">
      <c r="A1179" t="s">
        <v>4810</v>
      </c>
      <c r="B1179" t="s">
        <v>20</v>
      </c>
      <c r="C1179" t="s">
        <v>21</v>
      </c>
      <c r="D1179" t="s">
        <v>4816</v>
      </c>
      <c r="E1179" t="s">
        <v>4817</v>
      </c>
      <c r="F1179" t="s">
        <v>4818</v>
      </c>
      <c r="G1179" t="s">
        <v>16</v>
      </c>
      <c r="H1179" t="s">
        <v>4819</v>
      </c>
      <c r="I1179" t="s">
        <v>294</v>
      </c>
      <c r="J1179" t="s">
        <v>4815</v>
      </c>
    </row>
    <row r="1180" spans="1:10" x14ac:dyDescent="0.35">
      <c r="A1180" t="s">
        <v>4810</v>
      </c>
      <c r="B1180" t="s">
        <v>26</v>
      </c>
      <c r="C1180" t="s">
        <v>27</v>
      </c>
      <c r="D1180" t="s">
        <v>4820</v>
      </c>
      <c r="E1180" t="s">
        <v>4821</v>
      </c>
      <c r="F1180" t="s">
        <v>4822</v>
      </c>
      <c r="G1180" t="s">
        <v>16</v>
      </c>
      <c r="H1180" t="s">
        <v>4823</v>
      </c>
      <c r="I1180" t="s">
        <v>294</v>
      </c>
      <c r="J1180" t="s">
        <v>4815</v>
      </c>
    </row>
    <row r="1181" spans="1:10" x14ac:dyDescent="0.35">
      <c r="A1181" t="s">
        <v>4810</v>
      </c>
      <c r="B1181" t="s">
        <v>32</v>
      </c>
      <c r="C1181" t="s">
        <v>33</v>
      </c>
      <c r="D1181" t="s">
        <v>4824</v>
      </c>
      <c r="E1181" t="s">
        <v>4825</v>
      </c>
      <c r="F1181" t="s">
        <v>4826</v>
      </c>
      <c r="G1181" t="s">
        <v>16</v>
      </c>
      <c r="H1181" t="s">
        <v>4827</v>
      </c>
      <c r="I1181" t="s">
        <v>294</v>
      </c>
      <c r="J1181" t="s">
        <v>4815</v>
      </c>
    </row>
    <row r="1182" spans="1:10" x14ac:dyDescent="0.35">
      <c r="A1182" t="s">
        <v>4828</v>
      </c>
      <c r="B1182" t="s">
        <v>11</v>
      </c>
      <c r="C1182" t="s">
        <v>12</v>
      </c>
      <c r="D1182" t="s">
        <v>4829</v>
      </c>
      <c r="E1182" t="s">
        <v>4830</v>
      </c>
      <c r="F1182" t="s">
        <v>4831</v>
      </c>
      <c r="G1182" t="s">
        <v>4832</v>
      </c>
      <c r="H1182" t="s">
        <v>16</v>
      </c>
      <c r="I1182" t="s">
        <v>18</v>
      </c>
      <c r="J1182" t="s">
        <v>4833</v>
      </c>
    </row>
    <row r="1183" spans="1:10" x14ac:dyDescent="0.35">
      <c r="A1183" t="s">
        <v>4828</v>
      </c>
      <c r="B1183" t="s">
        <v>20</v>
      </c>
      <c r="C1183" t="s">
        <v>21</v>
      </c>
      <c r="D1183" t="s">
        <v>4834</v>
      </c>
      <c r="E1183" t="s">
        <v>4835</v>
      </c>
      <c r="F1183" t="s">
        <v>4836</v>
      </c>
      <c r="G1183" t="s">
        <v>4837</v>
      </c>
      <c r="H1183" t="s">
        <v>16</v>
      </c>
      <c r="I1183" t="s">
        <v>18</v>
      </c>
      <c r="J1183" t="s">
        <v>4833</v>
      </c>
    </row>
    <row r="1184" spans="1:10" x14ac:dyDescent="0.35">
      <c r="A1184" t="s">
        <v>4828</v>
      </c>
      <c r="B1184" t="s">
        <v>26</v>
      </c>
      <c r="C1184" t="s">
        <v>27</v>
      </c>
      <c r="D1184" t="s">
        <v>4838</v>
      </c>
      <c r="E1184" t="s">
        <v>4839</v>
      </c>
      <c r="F1184" t="s">
        <v>4840</v>
      </c>
      <c r="G1184" t="s">
        <v>4841</v>
      </c>
      <c r="H1184" t="s">
        <v>16</v>
      </c>
      <c r="I1184" t="s">
        <v>18</v>
      </c>
      <c r="J1184" t="s">
        <v>4833</v>
      </c>
    </row>
    <row r="1185" spans="1:10" x14ac:dyDescent="0.35">
      <c r="A1185" t="s">
        <v>4828</v>
      </c>
      <c r="B1185" t="s">
        <v>32</v>
      </c>
      <c r="C1185" t="s">
        <v>33</v>
      </c>
      <c r="D1185" t="s">
        <v>4842</v>
      </c>
      <c r="E1185" t="s">
        <v>4843</v>
      </c>
      <c r="F1185" t="s">
        <v>4844</v>
      </c>
      <c r="G1185" t="s">
        <v>4845</v>
      </c>
      <c r="H1185" t="s">
        <v>16</v>
      </c>
      <c r="I1185" t="s">
        <v>18</v>
      </c>
      <c r="J1185" t="s">
        <v>4833</v>
      </c>
    </row>
    <row r="1186" spans="1:10" x14ac:dyDescent="0.35">
      <c r="A1186" t="s">
        <v>4846</v>
      </c>
      <c r="B1186" t="s">
        <v>11</v>
      </c>
      <c r="C1186" t="s">
        <v>12</v>
      </c>
      <c r="D1186" t="s">
        <v>4847</v>
      </c>
      <c r="E1186" t="s">
        <v>4848</v>
      </c>
      <c r="F1186" t="s">
        <v>4849</v>
      </c>
      <c r="G1186" t="s">
        <v>4850</v>
      </c>
      <c r="H1186" t="s">
        <v>4851</v>
      </c>
      <c r="I1186" t="s">
        <v>18</v>
      </c>
      <c r="J1186" t="s">
        <v>1108</v>
      </c>
    </row>
    <row r="1187" spans="1:10" x14ac:dyDescent="0.35">
      <c r="A1187" t="s">
        <v>4846</v>
      </c>
      <c r="B1187" t="s">
        <v>20</v>
      </c>
      <c r="C1187" t="s">
        <v>21</v>
      </c>
      <c r="D1187" t="s">
        <v>1993</v>
      </c>
      <c r="E1187" t="s">
        <v>4852</v>
      </c>
      <c r="F1187" t="s">
        <v>4853</v>
      </c>
      <c r="G1187" t="s">
        <v>4854</v>
      </c>
      <c r="H1187" t="s">
        <v>4855</v>
      </c>
      <c r="I1187" t="s">
        <v>18</v>
      </c>
      <c r="J1187" t="s">
        <v>1108</v>
      </c>
    </row>
    <row r="1188" spans="1:10" x14ac:dyDescent="0.35">
      <c r="A1188" t="s">
        <v>4846</v>
      </c>
      <c r="B1188" t="s">
        <v>26</v>
      </c>
      <c r="C1188" t="s">
        <v>27</v>
      </c>
      <c r="D1188" t="s">
        <v>4856</v>
      </c>
      <c r="E1188" t="s">
        <v>4857</v>
      </c>
      <c r="F1188" t="s">
        <v>4858</v>
      </c>
      <c r="G1188" t="s">
        <v>4859</v>
      </c>
      <c r="H1188" t="s">
        <v>4860</v>
      </c>
      <c r="I1188" t="s">
        <v>18</v>
      </c>
      <c r="J1188" t="s">
        <v>1108</v>
      </c>
    </row>
    <row r="1189" spans="1:10" x14ac:dyDescent="0.35">
      <c r="A1189" t="s">
        <v>4846</v>
      </c>
      <c r="B1189" t="s">
        <v>32</v>
      </c>
      <c r="C1189" t="s">
        <v>33</v>
      </c>
      <c r="D1189" t="s">
        <v>4861</v>
      </c>
      <c r="E1189" t="s">
        <v>4862</v>
      </c>
      <c r="F1189" t="s">
        <v>4863</v>
      </c>
      <c r="G1189" t="s">
        <v>4864</v>
      </c>
      <c r="H1189" t="s">
        <v>4865</v>
      </c>
      <c r="I1189" t="s">
        <v>18</v>
      </c>
      <c r="J1189" t="s">
        <v>1108</v>
      </c>
    </row>
    <row r="1190" spans="1:10" x14ac:dyDescent="0.35">
      <c r="A1190" t="s">
        <v>4866</v>
      </c>
      <c r="B1190" t="s">
        <v>11</v>
      </c>
      <c r="C1190" t="s">
        <v>21</v>
      </c>
      <c r="D1190" t="s">
        <v>4867</v>
      </c>
      <c r="E1190" t="s">
        <v>4868</v>
      </c>
      <c r="F1190" t="s">
        <v>16</v>
      </c>
      <c r="G1190" t="s">
        <v>16</v>
      </c>
      <c r="H1190" t="s">
        <v>4869</v>
      </c>
      <c r="I1190" t="s">
        <v>258</v>
      </c>
      <c r="J1190" t="s">
        <v>259</v>
      </c>
    </row>
    <row r="1191" spans="1:10" x14ac:dyDescent="0.35">
      <c r="A1191" t="s">
        <v>4866</v>
      </c>
      <c r="B1191" t="s">
        <v>20</v>
      </c>
      <c r="C1191" t="s">
        <v>27</v>
      </c>
      <c r="D1191" t="s">
        <v>4870</v>
      </c>
      <c r="E1191" t="s">
        <v>4871</v>
      </c>
      <c r="F1191" t="s">
        <v>16</v>
      </c>
      <c r="G1191" t="s">
        <v>16</v>
      </c>
      <c r="H1191" t="s">
        <v>4872</v>
      </c>
      <c r="I1191" t="s">
        <v>258</v>
      </c>
      <c r="J1191" t="s">
        <v>259</v>
      </c>
    </row>
    <row r="1192" spans="1:10" x14ac:dyDescent="0.35">
      <c r="A1192" t="s">
        <v>4866</v>
      </c>
      <c r="B1192" t="s">
        <v>26</v>
      </c>
      <c r="C1192" t="s">
        <v>33</v>
      </c>
      <c r="D1192" t="s">
        <v>4873</v>
      </c>
      <c r="E1192" t="s">
        <v>4874</v>
      </c>
      <c r="F1192" t="s">
        <v>16</v>
      </c>
      <c r="G1192" t="s">
        <v>16</v>
      </c>
      <c r="H1192" t="s">
        <v>4875</v>
      </c>
      <c r="I1192" t="s">
        <v>258</v>
      </c>
      <c r="J1192" t="s">
        <v>259</v>
      </c>
    </row>
    <row r="1193" spans="1:10" x14ac:dyDescent="0.35">
      <c r="A1193" t="s">
        <v>4866</v>
      </c>
      <c r="B1193" t="s">
        <v>32</v>
      </c>
      <c r="C1193" t="s">
        <v>349</v>
      </c>
      <c r="D1193" t="s">
        <v>4876</v>
      </c>
      <c r="E1193" t="s">
        <v>4877</v>
      </c>
      <c r="F1193" t="s">
        <v>16</v>
      </c>
      <c r="G1193" t="s">
        <v>16</v>
      </c>
      <c r="H1193" t="s">
        <v>4878</v>
      </c>
      <c r="I1193" t="s">
        <v>258</v>
      </c>
      <c r="J1193" t="s">
        <v>259</v>
      </c>
    </row>
    <row r="1194" spans="1:10" x14ac:dyDescent="0.35">
      <c r="A1194" t="s">
        <v>4879</v>
      </c>
      <c r="B1194" t="s">
        <v>11</v>
      </c>
      <c r="C1194" t="s">
        <v>12</v>
      </c>
      <c r="D1194" t="s">
        <v>4880</v>
      </c>
      <c r="E1194" t="s">
        <v>4881</v>
      </c>
      <c r="F1194" t="s">
        <v>4882</v>
      </c>
      <c r="G1194" t="s">
        <v>16</v>
      </c>
      <c r="H1194" t="s">
        <v>4883</v>
      </c>
      <c r="I1194" t="s">
        <v>43</v>
      </c>
      <c r="J1194" t="s">
        <v>559</v>
      </c>
    </row>
    <row r="1195" spans="1:10" x14ac:dyDescent="0.35">
      <c r="A1195" t="s">
        <v>4879</v>
      </c>
      <c r="B1195" t="s">
        <v>20</v>
      </c>
      <c r="C1195" t="s">
        <v>21</v>
      </c>
      <c r="D1195" t="s">
        <v>4884</v>
      </c>
      <c r="E1195" t="s">
        <v>4885</v>
      </c>
      <c r="F1195" t="s">
        <v>4886</v>
      </c>
      <c r="G1195" t="s">
        <v>16</v>
      </c>
      <c r="H1195" t="s">
        <v>4887</v>
      </c>
      <c r="I1195" t="s">
        <v>43</v>
      </c>
      <c r="J1195" t="s">
        <v>559</v>
      </c>
    </row>
    <row r="1196" spans="1:10" x14ac:dyDescent="0.35">
      <c r="A1196" t="s">
        <v>4879</v>
      </c>
      <c r="B1196" t="s">
        <v>26</v>
      </c>
      <c r="C1196" t="s">
        <v>27</v>
      </c>
      <c r="D1196" t="s">
        <v>4888</v>
      </c>
      <c r="E1196" t="s">
        <v>4889</v>
      </c>
      <c r="F1196" t="s">
        <v>4890</v>
      </c>
      <c r="G1196" t="s">
        <v>16</v>
      </c>
      <c r="H1196" t="s">
        <v>4891</v>
      </c>
      <c r="I1196" t="s">
        <v>43</v>
      </c>
      <c r="J1196" t="s">
        <v>559</v>
      </c>
    </row>
    <row r="1197" spans="1:10" x14ac:dyDescent="0.35">
      <c r="A1197" t="s">
        <v>4879</v>
      </c>
      <c r="B1197" t="s">
        <v>32</v>
      </c>
      <c r="C1197" t="s">
        <v>33</v>
      </c>
      <c r="D1197" t="s">
        <v>4892</v>
      </c>
      <c r="E1197" t="s">
        <v>4893</v>
      </c>
      <c r="F1197" t="s">
        <v>4894</v>
      </c>
      <c r="G1197" t="s">
        <v>16</v>
      </c>
      <c r="H1197" t="s">
        <v>4895</v>
      </c>
      <c r="I1197" t="s">
        <v>43</v>
      </c>
      <c r="J1197" t="s">
        <v>559</v>
      </c>
    </row>
    <row r="1198" spans="1:10" x14ac:dyDescent="0.35">
      <c r="A1198" t="s">
        <v>4896</v>
      </c>
      <c r="B1198" t="s">
        <v>11</v>
      </c>
      <c r="C1198" t="s">
        <v>4897</v>
      </c>
      <c r="D1198" t="s">
        <v>4898</v>
      </c>
      <c r="E1198" t="s">
        <v>4899</v>
      </c>
      <c r="F1198" t="s">
        <v>16</v>
      </c>
      <c r="G1198" t="s">
        <v>16</v>
      </c>
      <c r="H1198" t="s">
        <v>16</v>
      </c>
      <c r="I1198" t="s">
        <v>85</v>
      </c>
      <c r="J1198" t="s">
        <v>1532</v>
      </c>
    </row>
    <row r="1199" spans="1:10" x14ac:dyDescent="0.35">
      <c r="A1199" t="s">
        <v>4896</v>
      </c>
      <c r="B1199" t="s">
        <v>20</v>
      </c>
      <c r="C1199" t="s">
        <v>4900</v>
      </c>
      <c r="D1199" t="s">
        <v>4901</v>
      </c>
      <c r="E1199" t="s">
        <v>4902</v>
      </c>
      <c r="F1199" t="s">
        <v>16</v>
      </c>
      <c r="G1199" t="s">
        <v>16</v>
      </c>
      <c r="H1199" t="s">
        <v>16</v>
      </c>
      <c r="I1199" t="s">
        <v>85</v>
      </c>
      <c r="J1199" t="s">
        <v>1532</v>
      </c>
    </row>
    <row r="1200" spans="1:10" x14ac:dyDescent="0.35">
      <c r="A1200" t="s">
        <v>4896</v>
      </c>
      <c r="B1200" t="s">
        <v>26</v>
      </c>
      <c r="C1200" t="s">
        <v>4903</v>
      </c>
      <c r="D1200" t="s">
        <v>4904</v>
      </c>
      <c r="E1200" t="s">
        <v>4905</v>
      </c>
      <c r="F1200" t="s">
        <v>16</v>
      </c>
      <c r="G1200" t="s">
        <v>16</v>
      </c>
      <c r="H1200" t="s">
        <v>16</v>
      </c>
      <c r="I1200" t="s">
        <v>85</v>
      </c>
      <c r="J1200" t="s">
        <v>1532</v>
      </c>
    </row>
    <row r="1201" spans="1:10" x14ac:dyDescent="0.35">
      <c r="A1201" t="s">
        <v>4896</v>
      </c>
      <c r="B1201" t="s">
        <v>32</v>
      </c>
      <c r="C1201" t="s">
        <v>3256</v>
      </c>
      <c r="D1201" t="s">
        <v>4906</v>
      </c>
      <c r="E1201" t="s">
        <v>4907</v>
      </c>
      <c r="F1201" t="s">
        <v>16</v>
      </c>
      <c r="G1201" t="s">
        <v>16</v>
      </c>
      <c r="H1201" t="s">
        <v>16</v>
      </c>
      <c r="I1201" t="s">
        <v>85</v>
      </c>
      <c r="J1201" t="s">
        <v>1532</v>
      </c>
    </row>
    <row r="1202" spans="1:10" x14ac:dyDescent="0.35">
      <c r="A1202" t="s">
        <v>4908</v>
      </c>
      <c r="B1202" t="s">
        <v>11</v>
      </c>
      <c r="C1202" t="s">
        <v>12</v>
      </c>
      <c r="D1202" t="s">
        <v>4909</v>
      </c>
      <c r="E1202" t="s">
        <v>4910</v>
      </c>
      <c r="F1202" t="s">
        <v>4911</v>
      </c>
      <c r="G1202" t="s">
        <v>16</v>
      </c>
      <c r="H1202" t="s">
        <v>4550</v>
      </c>
      <c r="I1202" t="s">
        <v>258</v>
      </c>
      <c r="J1202" t="s">
        <v>277</v>
      </c>
    </row>
    <row r="1203" spans="1:10" x14ac:dyDescent="0.35">
      <c r="A1203" t="s">
        <v>4908</v>
      </c>
      <c r="B1203" t="s">
        <v>20</v>
      </c>
      <c r="C1203" t="s">
        <v>21</v>
      </c>
      <c r="D1203" t="s">
        <v>852</v>
      </c>
      <c r="E1203" t="s">
        <v>4912</v>
      </c>
      <c r="F1203" t="s">
        <v>4913</v>
      </c>
      <c r="G1203" t="s">
        <v>16</v>
      </c>
      <c r="H1203" t="s">
        <v>4914</v>
      </c>
      <c r="I1203" t="s">
        <v>258</v>
      </c>
      <c r="J1203" t="s">
        <v>277</v>
      </c>
    </row>
    <row r="1204" spans="1:10" x14ac:dyDescent="0.35">
      <c r="A1204" t="s">
        <v>4908</v>
      </c>
      <c r="B1204" t="s">
        <v>26</v>
      </c>
      <c r="C1204" t="s">
        <v>27</v>
      </c>
      <c r="D1204" t="s">
        <v>4915</v>
      </c>
      <c r="E1204" t="s">
        <v>4916</v>
      </c>
      <c r="F1204" t="s">
        <v>16</v>
      </c>
      <c r="G1204" t="s">
        <v>16</v>
      </c>
      <c r="H1204" t="s">
        <v>4917</v>
      </c>
      <c r="I1204" t="s">
        <v>258</v>
      </c>
      <c r="J1204" t="s">
        <v>277</v>
      </c>
    </row>
    <row r="1205" spans="1:10" x14ac:dyDescent="0.35">
      <c r="A1205" t="s">
        <v>4908</v>
      </c>
      <c r="B1205" t="s">
        <v>32</v>
      </c>
      <c r="C1205" t="s">
        <v>33</v>
      </c>
      <c r="D1205" t="s">
        <v>4918</v>
      </c>
      <c r="E1205" t="s">
        <v>4919</v>
      </c>
      <c r="F1205" t="s">
        <v>16</v>
      </c>
      <c r="G1205" t="s">
        <v>16</v>
      </c>
      <c r="H1205" t="s">
        <v>4920</v>
      </c>
      <c r="I1205" t="s">
        <v>258</v>
      </c>
      <c r="J1205" t="s">
        <v>277</v>
      </c>
    </row>
    <row r="1206" spans="1:10" x14ac:dyDescent="0.35">
      <c r="A1206" t="s">
        <v>4921</v>
      </c>
      <c r="B1206" t="s">
        <v>11</v>
      </c>
      <c r="C1206" t="s">
        <v>45</v>
      </c>
      <c r="D1206" t="s">
        <v>4922</v>
      </c>
      <c r="E1206" t="s">
        <v>4923</v>
      </c>
      <c r="F1206" t="s">
        <v>4924</v>
      </c>
      <c r="G1206" t="s">
        <v>16</v>
      </c>
      <c r="H1206" t="s">
        <v>4925</v>
      </c>
      <c r="I1206" t="s">
        <v>199</v>
      </c>
      <c r="J1206" t="s">
        <v>2060</v>
      </c>
    </row>
    <row r="1207" spans="1:10" x14ac:dyDescent="0.35">
      <c r="A1207" t="s">
        <v>4921</v>
      </c>
      <c r="B1207" t="s">
        <v>20</v>
      </c>
      <c r="C1207" t="s">
        <v>2924</v>
      </c>
      <c r="D1207" t="s">
        <v>4926</v>
      </c>
      <c r="E1207" t="s">
        <v>4927</v>
      </c>
      <c r="F1207" t="s">
        <v>4928</v>
      </c>
      <c r="G1207" t="s">
        <v>16</v>
      </c>
      <c r="H1207" t="s">
        <v>4929</v>
      </c>
      <c r="I1207" t="s">
        <v>199</v>
      </c>
      <c r="J1207" t="s">
        <v>2060</v>
      </c>
    </row>
    <row r="1208" spans="1:10" x14ac:dyDescent="0.35">
      <c r="A1208" t="s">
        <v>4921</v>
      </c>
      <c r="B1208" t="s">
        <v>26</v>
      </c>
      <c r="C1208" t="s">
        <v>2929</v>
      </c>
      <c r="D1208" t="s">
        <v>4930</v>
      </c>
      <c r="E1208" t="s">
        <v>4931</v>
      </c>
      <c r="F1208" t="s">
        <v>4932</v>
      </c>
      <c r="G1208" t="s">
        <v>16</v>
      </c>
      <c r="H1208" t="s">
        <v>1900</v>
      </c>
      <c r="I1208" t="s">
        <v>199</v>
      </c>
      <c r="J1208" t="s">
        <v>2060</v>
      </c>
    </row>
    <row r="1209" spans="1:10" x14ac:dyDescent="0.35">
      <c r="A1209" t="s">
        <v>4921</v>
      </c>
      <c r="B1209" t="s">
        <v>32</v>
      </c>
      <c r="C1209" t="s">
        <v>349</v>
      </c>
      <c r="D1209" t="s">
        <v>4933</v>
      </c>
      <c r="E1209" t="s">
        <v>4934</v>
      </c>
      <c r="F1209" t="s">
        <v>4935</v>
      </c>
      <c r="G1209" t="s">
        <v>16</v>
      </c>
      <c r="H1209" t="s">
        <v>4936</v>
      </c>
      <c r="I1209" t="s">
        <v>199</v>
      </c>
      <c r="J1209" t="s">
        <v>2060</v>
      </c>
    </row>
    <row r="1210" spans="1:10" x14ac:dyDescent="0.35">
      <c r="A1210" t="s">
        <v>4937</v>
      </c>
      <c r="B1210" t="s">
        <v>11</v>
      </c>
      <c r="C1210" t="s">
        <v>12</v>
      </c>
      <c r="D1210" t="s">
        <v>4938</v>
      </c>
      <c r="E1210" t="s">
        <v>4939</v>
      </c>
      <c r="F1210" t="s">
        <v>4940</v>
      </c>
      <c r="G1210" t="s">
        <v>4941</v>
      </c>
      <c r="H1210" t="s">
        <v>1476</v>
      </c>
      <c r="I1210" t="s">
        <v>85</v>
      </c>
      <c r="J1210" t="s">
        <v>86</v>
      </c>
    </row>
    <row r="1211" spans="1:10" x14ac:dyDescent="0.35">
      <c r="A1211" t="s">
        <v>4937</v>
      </c>
      <c r="B1211" t="s">
        <v>20</v>
      </c>
      <c r="C1211" t="s">
        <v>21</v>
      </c>
      <c r="D1211" t="s">
        <v>4942</v>
      </c>
      <c r="E1211" t="s">
        <v>4943</v>
      </c>
      <c r="F1211" t="s">
        <v>4944</v>
      </c>
      <c r="G1211" t="s">
        <v>4945</v>
      </c>
      <c r="H1211" t="s">
        <v>4946</v>
      </c>
      <c r="I1211" t="s">
        <v>85</v>
      </c>
      <c r="J1211" t="s">
        <v>86</v>
      </c>
    </row>
    <row r="1212" spans="1:10" x14ac:dyDescent="0.35">
      <c r="A1212" t="s">
        <v>4937</v>
      </c>
      <c r="B1212" t="s">
        <v>26</v>
      </c>
      <c r="C1212" t="s">
        <v>27</v>
      </c>
      <c r="D1212" t="s">
        <v>4947</v>
      </c>
      <c r="E1212" t="s">
        <v>4948</v>
      </c>
      <c r="F1212" t="s">
        <v>4949</v>
      </c>
      <c r="G1212" t="s">
        <v>4950</v>
      </c>
      <c r="H1212" t="s">
        <v>3622</v>
      </c>
      <c r="I1212" t="s">
        <v>85</v>
      </c>
      <c r="J1212" t="s">
        <v>86</v>
      </c>
    </row>
    <row r="1213" spans="1:10" x14ac:dyDescent="0.35">
      <c r="A1213" t="s">
        <v>4937</v>
      </c>
      <c r="B1213" t="s">
        <v>32</v>
      </c>
      <c r="C1213" t="s">
        <v>33</v>
      </c>
      <c r="D1213" t="s">
        <v>4951</v>
      </c>
      <c r="E1213" t="s">
        <v>2262</v>
      </c>
      <c r="F1213" t="s">
        <v>4952</v>
      </c>
      <c r="G1213" t="s">
        <v>4953</v>
      </c>
      <c r="H1213" t="s">
        <v>4954</v>
      </c>
      <c r="I1213" t="s">
        <v>85</v>
      </c>
      <c r="J1213" t="s">
        <v>86</v>
      </c>
    </row>
    <row r="1214" spans="1:10" x14ac:dyDescent="0.35">
      <c r="A1214" t="s">
        <v>4955</v>
      </c>
      <c r="B1214" t="s">
        <v>11</v>
      </c>
      <c r="C1214" t="s">
        <v>21</v>
      </c>
      <c r="D1214" t="s">
        <v>4956</v>
      </c>
      <c r="E1214" t="s">
        <v>4957</v>
      </c>
      <c r="F1214" t="s">
        <v>4958</v>
      </c>
      <c r="G1214" t="s">
        <v>16</v>
      </c>
      <c r="H1214" t="s">
        <v>4959</v>
      </c>
      <c r="I1214" t="s">
        <v>294</v>
      </c>
      <c r="J1214" t="s">
        <v>4202</v>
      </c>
    </row>
    <row r="1215" spans="1:10" x14ac:dyDescent="0.35">
      <c r="A1215" t="s">
        <v>4955</v>
      </c>
      <c r="B1215" t="s">
        <v>20</v>
      </c>
      <c r="C1215" t="s">
        <v>27</v>
      </c>
      <c r="D1215" t="s">
        <v>4960</v>
      </c>
      <c r="E1215" t="s">
        <v>4961</v>
      </c>
      <c r="F1215" t="s">
        <v>4962</v>
      </c>
      <c r="G1215" t="s">
        <v>16</v>
      </c>
      <c r="H1215" t="s">
        <v>4963</v>
      </c>
      <c r="I1215" t="s">
        <v>294</v>
      </c>
      <c r="J1215" t="s">
        <v>4202</v>
      </c>
    </row>
    <row r="1216" spans="1:10" x14ac:dyDescent="0.35">
      <c r="A1216" t="s">
        <v>4955</v>
      </c>
      <c r="B1216" t="s">
        <v>26</v>
      </c>
      <c r="C1216" t="s">
        <v>33</v>
      </c>
      <c r="D1216" t="s">
        <v>4964</v>
      </c>
      <c r="E1216" t="s">
        <v>4965</v>
      </c>
      <c r="F1216" t="s">
        <v>4966</v>
      </c>
      <c r="G1216" t="s">
        <v>16</v>
      </c>
      <c r="H1216" t="s">
        <v>4967</v>
      </c>
      <c r="I1216" t="s">
        <v>294</v>
      </c>
      <c r="J1216" t="s">
        <v>4202</v>
      </c>
    </row>
    <row r="1217" spans="1:10" x14ac:dyDescent="0.35">
      <c r="A1217" t="s">
        <v>4955</v>
      </c>
      <c r="B1217" t="s">
        <v>32</v>
      </c>
      <c r="C1217" t="s">
        <v>349</v>
      </c>
      <c r="D1217" t="s">
        <v>4968</v>
      </c>
      <c r="E1217" t="s">
        <v>4969</v>
      </c>
      <c r="F1217" t="s">
        <v>4970</v>
      </c>
      <c r="G1217" t="s">
        <v>16</v>
      </c>
      <c r="H1217" t="s">
        <v>4971</v>
      </c>
      <c r="I1217" t="s">
        <v>294</v>
      </c>
      <c r="J1217" t="s">
        <v>4202</v>
      </c>
    </row>
    <row r="1218" spans="1:10" x14ac:dyDescent="0.35">
      <c r="A1218" t="s">
        <v>4972</v>
      </c>
      <c r="B1218" t="s">
        <v>11</v>
      </c>
      <c r="C1218" t="s">
        <v>21</v>
      </c>
      <c r="D1218" t="s">
        <v>4973</v>
      </c>
      <c r="E1218" t="s">
        <v>4974</v>
      </c>
      <c r="F1218" t="s">
        <v>4975</v>
      </c>
      <c r="G1218" t="s">
        <v>4976</v>
      </c>
      <c r="H1218" t="s">
        <v>16</v>
      </c>
      <c r="I1218" t="s">
        <v>199</v>
      </c>
      <c r="J1218" t="s">
        <v>1573</v>
      </c>
    </row>
    <row r="1219" spans="1:10" x14ac:dyDescent="0.35">
      <c r="A1219" t="s">
        <v>4972</v>
      </c>
      <c r="B1219" t="s">
        <v>20</v>
      </c>
      <c r="C1219" t="s">
        <v>27</v>
      </c>
      <c r="D1219" t="s">
        <v>4977</v>
      </c>
      <c r="E1219" t="s">
        <v>4978</v>
      </c>
      <c r="F1219" t="s">
        <v>4979</v>
      </c>
      <c r="G1219" t="s">
        <v>4980</v>
      </c>
      <c r="H1219" t="s">
        <v>16</v>
      </c>
      <c r="I1219" t="s">
        <v>199</v>
      </c>
      <c r="J1219" t="s">
        <v>1573</v>
      </c>
    </row>
    <row r="1220" spans="1:10" x14ac:dyDescent="0.35">
      <c r="A1220" t="s">
        <v>4972</v>
      </c>
      <c r="B1220" t="s">
        <v>26</v>
      </c>
      <c r="C1220" t="s">
        <v>33</v>
      </c>
      <c r="D1220" t="s">
        <v>4981</v>
      </c>
      <c r="E1220" t="s">
        <v>4982</v>
      </c>
      <c r="F1220" t="s">
        <v>4983</v>
      </c>
      <c r="G1220" t="s">
        <v>4984</v>
      </c>
      <c r="H1220" t="s">
        <v>16</v>
      </c>
      <c r="I1220" t="s">
        <v>199</v>
      </c>
      <c r="J1220" t="s">
        <v>1573</v>
      </c>
    </row>
    <row r="1221" spans="1:10" x14ac:dyDescent="0.35">
      <c r="A1221" t="s">
        <v>4972</v>
      </c>
      <c r="B1221" t="s">
        <v>32</v>
      </c>
      <c r="C1221" t="s">
        <v>349</v>
      </c>
      <c r="D1221" t="s">
        <v>4985</v>
      </c>
      <c r="E1221" t="s">
        <v>4986</v>
      </c>
      <c r="F1221" t="s">
        <v>4987</v>
      </c>
      <c r="G1221" t="s">
        <v>4988</v>
      </c>
      <c r="H1221" t="s">
        <v>16</v>
      </c>
      <c r="I1221" t="s">
        <v>199</v>
      </c>
      <c r="J1221" t="s">
        <v>1573</v>
      </c>
    </row>
    <row r="1222" spans="1:10" x14ac:dyDescent="0.35">
      <c r="A1222" t="s">
        <v>4989</v>
      </c>
      <c r="B1222" t="s">
        <v>11</v>
      </c>
      <c r="C1222" t="s">
        <v>12</v>
      </c>
      <c r="D1222" t="s">
        <v>4990</v>
      </c>
      <c r="E1222" t="s">
        <v>4991</v>
      </c>
      <c r="F1222" t="s">
        <v>4992</v>
      </c>
      <c r="G1222" t="s">
        <v>16</v>
      </c>
      <c r="H1222" t="s">
        <v>4993</v>
      </c>
      <c r="I1222" t="s">
        <v>294</v>
      </c>
      <c r="J1222" t="s">
        <v>309</v>
      </c>
    </row>
    <row r="1223" spans="1:10" x14ac:dyDescent="0.35">
      <c r="A1223" t="s">
        <v>4989</v>
      </c>
      <c r="B1223" t="s">
        <v>20</v>
      </c>
      <c r="C1223" t="s">
        <v>21</v>
      </c>
      <c r="D1223" t="s">
        <v>4994</v>
      </c>
      <c r="E1223" t="s">
        <v>4995</v>
      </c>
      <c r="F1223" t="s">
        <v>4996</v>
      </c>
      <c r="G1223" t="s">
        <v>16</v>
      </c>
      <c r="H1223" t="s">
        <v>4997</v>
      </c>
      <c r="I1223" t="s">
        <v>294</v>
      </c>
      <c r="J1223" t="s">
        <v>309</v>
      </c>
    </row>
    <row r="1224" spans="1:10" x14ac:dyDescent="0.35">
      <c r="A1224" t="s">
        <v>4989</v>
      </c>
      <c r="B1224" t="s">
        <v>26</v>
      </c>
      <c r="C1224" t="s">
        <v>27</v>
      </c>
      <c r="D1224" t="s">
        <v>4998</v>
      </c>
      <c r="E1224" t="s">
        <v>4999</v>
      </c>
      <c r="F1224" t="s">
        <v>5000</v>
      </c>
      <c r="G1224" t="s">
        <v>16</v>
      </c>
      <c r="H1224" t="s">
        <v>5001</v>
      </c>
      <c r="I1224" t="s">
        <v>294</v>
      </c>
      <c r="J1224" t="s">
        <v>309</v>
      </c>
    </row>
    <row r="1225" spans="1:10" x14ac:dyDescent="0.35">
      <c r="A1225" t="s">
        <v>4989</v>
      </c>
      <c r="B1225" t="s">
        <v>32</v>
      </c>
      <c r="C1225" t="s">
        <v>33</v>
      </c>
      <c r="D1225" t="s">
        <v>5002</v>
      </c>
      <c r="E1225" t="s">
        <v>5003</v>
      </c>
      <c r="F1225" t="s">
        <v>5004</v>
      </c>
      <c r="G1225" t="s">
        <v>16</v>
      </c>
      <c r="H1225" t="s">
        <v>5005</v>
      </c>
      <c r="I1225" t="s">
        <v>294</v>
      </c>
      <c r="J1225" t="s">
        <v>309</v>
      </c>
    </row>
    <row r="1226" spans="1:10" x14ac:dyDescent="0.35">
      <c r="A1226" t="s">
        <v>5006</v>
      </c>
      <c r="B1226" t="s">
        <v>11</v>
      </c>
      <c r="C1226" t="s">
        <v>1083</v>
      </c>
      <c r="D1226" t="s">
        <v>5007</v>
      </c>
      <c r="E1226" t="s">
        <v>5008</v>
      </c>
      <c r="F1226" t="s">
        <v>5009</v>
      </c>
      <c r="G1226" t="s">
        <v>16</v>
      </c>
      <c r="H1226" t="s">
        <v>16</v>
      </c>
      <c r="I1226" t="s">
        <v>18</v>
      </c>
      <c r="J1226" t="s">
        <v>1516</v>
      </c>
    </row>
    <row r="1227" spans="1:10" x14ac:dyDescent="0.35">
      <c r="A1227" t="s">
        <v>5006</v>
      </c>
      <c r="B1227" t="s">
        <v>20</v>
      </c>
      <c r="C1227" t="s">
        <v>1088</v>
      </c>
      <c r="D1227" t="s">
        <v>5010</v>
      </c>
      <c r="E1227" t="s">
        <v>5011</v>
      </c>
      <c r="F1227" t="s">
        <v>5012</v>
      </c>
      <c r="G1227" t="s">
        <v>16</v>
      </c>
      <c r="H1227" t="s">
        <v>16</v>
      </c>
      <c r="I1227" t="s">
        <v>18</v>
      </c>
      <c r="J1227" t="s">
        <v>1516</v>
      </c>
    </row>
    <row r="1228" spans="1:10" x14ac:dyDescent="0.35">
      <c r="A1228" t="s">
        <v>5006</v>
      </c>
      <c r="B1228" t="s">
        <v>26</v>
      </c>
      <c r="C1228" t="s">
        <v>1093</v>
      </c>
      <c r="D1228" t="s">
        <v>5013</v>
      </c>
      <c r="E1228" t="s">
        <v>5014</v>
      </c>
      <c r="F1228" t="s">
        <v>5015</v>
      </c>
      <c r="G1228" t="s">
        <v>16</v>
      </c>
      <c r="H1228" t="s">
        <v>16</v>
      </c>
      <c r="I1228" t="s">
        <v>18</v>
      </c>
      <c r="J1228" t="s">
        <v>1516</v>
      </c>
    </row>
    <row r="1229" spans="1:10" x14ac:dyDescent="0.35">
      <c r="A1229" t="s">
        <v>5006</v>
      </c>
      <c r="B1229" t="s">
        <v>32</v>
      </c>
      <c r="C1229" t="s">
        <v>1098</v>
      </c>
      <c r="D1229" t="s">
        <v>5016</v>
      </c>
      <c r="E1229" t="s">
        <v>5017</v>
      </c>
      <c r="F1229" t="s">
        <v>5018</v>
      </c>
      <c r="G1229" t="s">
        <v>16</v>
      </c>
      <c r="H1229" t="s">
        <v>16</v>
      </c>
      <c r="I1229" t="s">
        <v>18</v>
      </c>
      <c r="J1229" t="s">
        <v>1516</v>
      </c>
    </row>
    <row r="1230" spans="1:10" x14ac:dyDescent="0.35">
      <c r="A1230" t="s">
        <v>5019</v>
      </c>
      <c r="B1230" t="s">
        <v>11</v>
      </c>
      <c r="C1230" t="s">
        <v>21</v>
      </c>
      <c r="D1230" t="s">
        <v>5020</v>
      </c>
      <c r="E1230" t="s">
        <v>5021</v>
      </c>
      <c r="F1230" t="s">
        <v>5022</v>
      </c>
      <c r="G1230" t="s">
        <v>16</v>
      </c>
      <c r="H1230" t="s">
        <v>16</v>
      </c>
      <c r="I1230" t="s">
        <v>43</v>
      </c>
      <c r="J1230" t="s">
        <v>1917</v>
      </c>
    </row>
    <row r="1231" spans="1:10" x14ac:dyDescent="0.35">
      <c r="A1231" t="s">
        <v>5019</v>
      </c>
      <c r="B1231" t="s">
        <v>20</v>
      </c>
      <c r="C1231" t="s">
        <v>27</v>
      </c>
      <c r="D1231" t="s">
        <v>5023</v>
      </c>
      <c r="E1231" t="s">
        <v>5024</v>
      </c>
      <c r="F1231" t="s">
        <v>5025</v>
      </c>
      <c r="G1231" t="s">
        <v>16</v>
      </c>
      <c r="H1231" t="s">
        <v>16</v>
      </c>
      <c r="I1231" t="s">
        <v>43</v>
      </c>
      <c r="J1231" t="s">
        <v>1917</v>
      </c>
    </row>
    <row r="1232" spans="1:10" x14ac:dyDescent="0.35">
      <c r="A1232" t="s">
        <v>5019</v>
      </c>
      <c r="B1232" t="s">
        <v>26</v>
      </c>
      <c r="C1232" t="s">
        <v>33</v>
      </c>
      <c r="D1232" t="s">
        <v>5026</v>
      </c>
      <c r="E1232" t="s">
        <v>5027</v>
      </c>
      <c r="F1232" t="s">
        <v>5028</v>
      </c>
      <c r="G1232" t="s">
        <v>16</v>
      </c>
      <c r="H1232" t="s">
        <v>16</v>
      </c>
      <c r="I1232" t="s">
        <v>43</v>
      </c>
      <c r="J1232" t="s">
        <v>1917</v>
      </c>
    </row>
    <row r="1233" spans="1:10" x14ac:dyDescent="0.35">
      <c r="A1233" t="s">
        <v>5019</v>
      </c>
      <c r="B1233" t="s">
        <v>32</v>
      </c>
      <c r="C1233" t="s">
        <v>349</v>
      </c>
      <c r="D1233" t="s">
        <v>5029</v>
      </c>
      <c r="E1233" t="s">
        <v>5030</v>
      </c>
      <c r="F1233" t="s">
        <v>5031</v>
      </c>
      <c r="G1233" t="s">
        <v>16</v>
      </c>
      <c r="H1233" t="s">
        <v>16</v>
      </c>
      <c r="I1233" t="s">
        <v>43</v>
      </c>
      <c r="J1233" t="s">
        <v>1917</v>
      </c>
    </row>
    <row r="1234" spans="1:10" x14ac:dyDescent="0.35">
      <c r="A1234" t="s">
        <v>5032</v>
      </c>
      <c r="B1234" t="s">
        <v>11</v>
      </c>
      <c r="C1234" t="s">
        <v>5033</v>
      </c>
      <c r="D1234" t="s">
        <v>5034</v>
      </c>
      <c r="E1234" t="s">
        <v>5035</v>
      </c>
      <c r="F1234" t="s">
        <v>5036</v>
      </c>
      <c r="G1234" t="s">
        <v>5037</v>
      </c>
      <c r="H1234" t="s">
        <v>16</v>
      </c>
      <c r="I1234" t="s">
        <v>85</v>
      </c>
      <c r="J1234" t="s">
        <v>127</v>
      </c>
    </row>
    <row r="1235" spans="1:10" x14ac:dyDescent="0.35">
      <c r="A1235" t="s">
        <v>5032</v>
      </c>
      <c r="B1235" t="s">
        <v>20</v>
      </c>
      <c r="C1235" t="s">
        <v>2994</v>
      </c>
      <c r="D1235" t="s">
        <v>5038</v>
      </c>
      <c r="E1235" t="s">
        <v>5039</v>
      </c>
      <c r="F1235" t="s">
        <v>5040</v>
      </c>
      <c r="G1235" t="s">
        <v>5041</v>
      </c>
      <c r="H1235" t="s">
        <v>16</v>
      </c>
      <c r="I1235" t="s">
        <v>85</v>
      </c>
      <c r="J1235" t="s">
        <v>127</v>
      </c>
    </row>
    <row r="1236" spans="1:10" x14ac:dyDescent="0.35">
      <c r="A1236" t="s">
        <v>5032</v>
      </c>
      <c r="B1236" t="s">
        <v>26</v>
      </c>
      <c r="C1236" t="s">
        <v>3000</v>
      </c>
      <c r="D1236" t="s">
        <v>5042</v>
      </c>
      <c r="E1236" t="s">
        <v>5043</v>
      </c>
      <c r="F1236" t="s">
        <v>5044</v>
      </c>
      <c r="G1236" t="s">
        <v>5045</v>
      </c>
      <c r="H1236" t="s">
        <v>16</v>
      </c>
      <c r="I1236" t="s">
        <v>85</v>
      </c>
      <c r="J1236" t="s">
        <v>127</v>
      </c>
    </row>
    <row r="1237" spans="1:10" x14ac:dyDescent="0.35">
      <c r="A1237" t="s">
        <v>5032</v>
      </c>
      <c r="B1237" t="s">
        <v>32</v>
      </c>
      <c r="C1237" t="s">
        <v>3408</v>
      </c>
      <c r="D1237" t="s">
        <v>5046</v>
      </c>
      <c r="E1237" t="s">
        <v>5047</v>
      </c>
      <c r="F1237" t="s">
        <v>5048</v>
      </c>
      <c r="G1237" t="s">
        <v>5049</v>
      </c>
      <c r="H1237" t="s">
        <v>16</v>
      </c>
      <c r="I1237" t="s">
        <v>85</v>
      </c>
      <c r="J1237" t="s">
        <v>127</v>
      </c>
    </row>
    <row r="1238" spans="1:10" x14ac:dyDescent="0.35">
      <c r="A1238" t="s">
        <v>5050</v>
      </c>
      <c r="B1238" t="s">
        <v>11</v>
      </c>
      <c r="C1238" t="s">
        <v>21</v>
      </c>
      <c r="D1238" t="s">
        <v>5051</v>
      </c>
      <c r="E1238" t="s">
        <v>5052</v>
      </c>
      <c r="F1238" t="s">
        <v>1472</v>
      </c>
      <c r="G1238" t="s">
        <v>16</v>
      </c>
      <c r="H1238" t="s">
        <v>1992</v>
      </c>
      <c r="I1238" t="s">
        <v>199</v>
      </c>
      <c r="J1238" t="s">
        <v>4347</v>
      </c>
    </row>
    <row r="1239" spans="1:10" x14ac:dyDescent="0.35">
      <c r="A1239" t="s">
        <v>5050</v>
      </c>
      <c r="B1239" t="s">
        <v>20</v>
      </c>
      <c r="C1239" t="s">
        <v>27</v>
      </c>
      <c r="D1239" t="s">
        <v>5053</v>
      </c>
      <c r="E1239" t="s">
        <v>5054</v>
      </c>
      <c r="F1239" t="s">
        <v>5055</v>
      </c>
      <c r="G1239" t="s">
        <v>16</v>
      </c>
      <c r="H1239" t="s">
        <v>1992</v>
      </c>
      <c r="I1239" t="s">
        <v>199</v>
      </c>
      <c r="J1239" t="s">
        <v>4347</v>
      </c>
    </row>
    <row r="1240" spans="1:10" x14ac:dyDescent="0.35">
      <c r="A1240" t="s">
        <v>5050</v>
      </c>
      <c r="B1240" t="s">
        <v>26</v>
      </c>
      <c r="C1240" t="s">
        <v>33</v>
      </c>
      <c r="D1240" t="s">
        <v>5056</v>
      </c>
      <c r="E1240" t="s">
        <v>5057</v>
      </c>
      <c r="F1240" t="s">
        <v>5058</v>
      </c>
      <c r="G1240" t="s">
        <v>16</v>
      </c>
      <c r="H1240" t="s">
        <v>5059</v>
      </c>
      <c r="I1240" t="s">
        <v>199</v>
      </c>
      <c r="J1240" t="s">
        <v>4347</v>
      </c>
    </row>
    <row r="1241" spans="1:10" x14ac:dyDescent="0.35">
      <c r="A1241" t="s">
        <v>5050</v>
      </c>
      <c r="B1241" t="s">
        <v>32</v>
      </c>
      <c r="C1241" t="s">
        <v>349</v>
      </c>
      <c r="D1241" t="s">
        <v>5060</v>
      </c>
      <c r="E1241" t="s">
        <v>5061</v>
      </c>
      <c r="F1241" t="s">
        <v>5062</v>
      </c>
      <c r="G1241" t="s">
        <v>16</v>
      </c>
      <c r="H1241" t="s">
        <v>5063</v>
      </c>
      <c r="I1241" t="s">
        <v>199</v>
      </c>
      <c r="J1241" t="s">
        <v>4347</v>
      </c>
    </row>
    <row r="1242" spans="1:10" x14ac:dyDescent="0.35">
      <c r="A1242" t="s">
        <v>5064</v>
      </c>
      <c r="B1242" t="s">
        <v>11</v>
      </c>
      <c r="C1242" t="s">
        <v>12</v>
      </c>
      <c r="D1242" t="s">
        <v>5065</v>
      </c>
      <c r="E1242" t="s">
        <v>5066</v>
      </c>
      <c r="F1242" t="s">
        <v>5067</v>
      </c>
      <c r="G1242" t="s">
        <v>16</v>
      </c>
      <c r="H1242" t="s">
        <v>5068</v>
      </c>
      <c r="I1242" t="s">
        <v>294</v>
      </c>
      <c r="J1242" t="s">
        <v>827</v>
      </c>
    </row>
    <row r="1243" spans="1:10" x14ac:dyDescent="0.35">
      <c r="A1243" t="s">
        <v>5064</v>
      </c>
      <c r="B1243" t="s">
        <v>20</v>
      </c>
      <c r="C1243" t="s">
        <v>21</v>
      </c>
      <c r="D1243" t="s">
        <v>5069</v>
      </c>
      <c r="E1243" t="s">
        <v>5070</v>
      </c>
      <c r="F1243" t="s">
        <v>5071</v>
      </c>
      <c r="G1243" t="s">
        <v>16</v>
      </c>
      <c r="H1243" t="s">
        <v>5072</v>
      </c>
      <c r="I1243" t="s">
        <v>294</v>
      </c>
      <c r="J1243" t="s">
        <v>827</v>
      </c>
    </row>
    <row r="1244" spans="1:10" x14ac:dyDescent="0.35">
      <c r="A1244" t="s">
        <v>5064</v>
      </c>
      <c r="B1244" t="s">
        <v>26</v>
      </c>
      <c r="C1244" t="s">
        <v>27</v>
      </c>
      <c r="D1244" t="s">
        <v>5073</v>
      </c>
      <c r="E1244" t="s">
        <v>4585</v>
      </c>
      <c r="F1244" t="s">
        <v>5074</v>
      </c>
      <c r="G1244" t="s">
        <v>16</v>
      </c>
      <c r="H1244" t="s">
        <v>5075</v>
      </c>
      <c r="I1244" t="s">
        <v>294</v>
      </c>
      <c r="J1244" t="s">
        <v>827</v>
      </c>
    </row>
    <row r="1245" spans="1:10" x14ac:dyDescent="0.35">
      <c r="A1245" t="s">
        <v>5064</v>
      </c>
      <c r="B1245" t="s">
        <v>32</v>
      </c>
      <c r="C1245" t="s">
        <v>33</v>
      </c>
      <c r="D1245" t="s">
        <v>5076</v>
      </c>
      <c r="E1245" t="s">
        <v>5077</v>
      </c>
      <c r="F1245" t="s">
        <v>5078</v>
      </c>
      <c r="G1245" t="s">
        <v>16</v>
      </c>
      <c r="H1245" t="s">
        <v>5079</v>
      </c>
      <c r="I1245" t="s">
        <v>294</v>
      </c>
      <c r="J1245" t="s">
        <v>827</v>
      </c>
    </row>
    <row r="1246" spans="1:10" x14ac:dyDescent="0.35">
      <c r="A1246" t="s">
        <v>5080</v>
      </c>
      <c r="B1246" t="s">
        <v>11</v>
      </c>
      <c r="C1246" t="s">
        <v>12</v>
      </c>
      <c r="D1246" t="s">
        <v>5081</v>
      </c>
      <c r="E1246" t="s">
        <v>5082</v>
      </c>
      <c r="F1246" t="s">
        <v>5083</v>
      </c>
      <c r="G1246" t="s">
        <v>5084</v>
      </c>
      <c r="H1246" t="s">
        <v>16</v>
      </c>
      <c r="I1246" t="s">
        <v>18</v>
      </c>
      <c r="J1246" t="s">
        <v>1420</v>
      </c>
    </row>
    <row r="1247" spans="1:10" x14ac:dyDescent="0.35">
      <c r="A1247" t="s">
        <v>5080</v>
      </c>
      <c r="B1247" t="s">
        <v>20</v>
      </c>
      <c r="C1247" t="s">
        <v>21</v>
      </c>
      <c r="D1247" t="s">
        <v>5085</v>
      </c>
      <c r="E1247" t="s">
        <v>5086</v>
      </c>
      <c r="F1247" t="s">
        <v>5087</v>
      </c>
      <c r="G1247" t="s">
        <v>5088</v>
      </c>
      <c r="H1247" t="s">
        <v>16</v>
      </c>
      <c r="I1247" t="s">
        <v>18</v>
      </c>
      <c r="J1247" t="s">
        <v>1420</v>
      </c>
    </row>
    <row r="1248" spans="1:10" x14ac:dyDescent="0.35">
      <c r="A1248" t="s">
        <v>5080</v>
      </c>
      <c r="B1248" t="s">
        <v>26</v>
      </c>
      <c r="C1248" t="s">
        <v>27</v>
      </c>
      <c r="D1248" t="s">
        <v>5089</v>
      </c>
      <c r="E1248" t="s">
        <v>5090</v>
      </c>
      <c r="F1248" t="s">
        <v>5091</v>
      </c>
      <c r="G1248" t="s">
        <v>5092</v>
      </c>
      <c r="H1248" t="s">
        <v>16</v>
      </c>
      <c r="I1248" t="s">
        <v>18</v>
      </c>
      <c r="J1248" t="s">
        <v>1420</v>
      </c>
    </row>
    <row r="1249" spans="1:10" x14ac:dyDescent="0.35">
      <c r="A1249" t="s">
        <v>5080</v>
      </c>
      <c r="B1249" t="s">
        <v>32</v>
      </c>
      <c r="C1249" t="s">
        <v>33</v>
      </c>
      <c r="D1249" t="s">
        <v>5093</v>
      </c>
      <c r="E1249" t="s">
        <v>5094</v>
      </c>
      <c r="F1249" t="s">
        <v>5095</v>
      </c>
      <c r="G1249" t="s">
        <v>5096</v>
      </c>
      <c r="H1249" t="s">
        <v>16</v>
      </c>
      <c r="I1249" t="s">
        <v>18</v>
      </c>
      <c r="J1249" t="s">
        <v>1420</v>
      </c>
    </row>
    <row r="1250" spans="1:10" x14ac:dyDescent="0.35">
      <c r="A1250" t="s">
        <v>5097</v>
      </c>
      <c r="B1250" t="s">
        <v>11</v>
      </c>
      <c r="C1250" t="s">
        <v>12</v>
      </c>
      <c r="D1250" t="s">
        <v>5098</v>
      </c>
      <c r="E1250" t="s">
        <v>5099</v>
      </c>
      <c r="F1250" t="s">
        <v>5100</v>
      </c>
      <c r="G1250" t="s">
        <v>16</v>
      </c>
      <c r="H1250" t="s">
        <v>5101</v>
      </c>
      <c r="I1250" t="s">
        <v>258</v>
      </c>
      <c r="J1250" t="s">
        <v>259</v>
      </c>
    </row>
    <row r="1251" spans="1:10" x14ac:dyDescent="0.35">
      <c r="A1251" t="s">
        <v>5097</v>
      </c>
      <c r="B1251" t="s">
        <v>20</v>
      </c>
      <c r="C1251" t="s">
        <v>21</v>
      </c>
      <c r="D1251" t="s">
        <v>5102</v>
      </c>
      <c r="E1251" t="s">
        <v>5103</v>
      </c>
      <c r="F1251" t="s">
        <v>5104</v>
      </c>
      <c r="G1251" t="s">
        <v>16</v>
      </c>
      <c r="H1251" t="s">
        <v>5105</v>
      </c>
      <c r="I1251" t="s">
        <v>258</v>
      </c>
      <c r="J1251" t="s">
        <v>259</v>
      </c>
    </row>
    <row r="1252" spans="1:10" x14ac:dyDescent="0.35">
      <c r="A1252" t="s">
        <v>5097</v>
      </c>
      <c r="B1252" t="s">
        <v>26</v>
      </c>
      <c r="C1252" t="s">
        <v>27</v>
      </c>
      <c r="D1252" t="s">
        <v>5106</v>
      </c>
      <c r="E1252" t="s">
        <v>5107</v>
      </c>
      <c r="F1252" t="s">
        <v>5108</v>
      </c>
      <c r="G1252" t="s">
        <v>16</v>
      </c>
      <c r="H1252" t="s">
        <v>5109</v>
      </c>
      <c r="I1252" t="s">
        <v>258</v>
      </c>
      <c r="J1252" t="s">
        <v>259</v>
      </c>
    </row>
    <row r="1253" spans="1:10" x14ac:dyDescent="0.35">
      <c r="A1253" t="s">
        <v>5097</v>
      </c>
      <c r="B1253" t="s">
        <v>32</v>
      </c>
      <c r="C1253" t="s">
        <v>33</v>
      </c>
      <c r="D1253" t="s">
        <v>5110</v>
      </c>
      <c r="E1253" t="s">
        <v>5111</v>
      </c>
      <c r="F1253" t="s">
        <v>5112</v>
      </c>
      <c r="G1253" t="s">
        <v>16</v>
      </c>
      <c r="H1253" t="s">
        <v>5113</v>
      </c>
      <c r="I1253" t="s">
        <v>258</v>
      </c>
      <c r="J1253" t="s">
        <v>259</v>
      </c>
    </row>
    <row r="1254" spans="1:10" x14ac:dyDescent="0.35">
      <c r="A1254" t="s">
        <v>5114</v>
      </c>
      <c r="B1254" t="s">
        <v>11</v>
      </c>
      <c r="C1254" t="s">
        <v>21</v>
      </c>
      <c r="D1254" t="s">
        <v>5115</v>
      </c>
      <c r="E1254" t="s">
        <v>5116</v>
      </c>
      <c r="F1254" t="s">
        <v>5117</v>
      </c>
      <c r="G1254" t="s">
        <v>5118</v>
      </c>
      <c r="H1254" t="s">
        <v>5119</v>
      </c>
      <c r="I1254" t="s">
        <v>380</v>
      </c>
      <c r="J1254" t="s">
        <v>1833</v>
      </c>
    </row>
    <row r="1255" spans="1:10" x14ac:dyDescent="0.35">
      <c r="A1255" t="s">
        <v>5114</v>
      </c>
      <c r="B1255" t="s">
        <v>20</v>
      </c>
      <c r="C1255" t="s">
        <v>27</v>
      </c>
      <c r="D1255" t="s">
        <v>5120</v>
      </c>
      <c r="E1255" t="s">
        <v>5121</v>
      </c>
      <c r="F1255" t="s">
        <v>5122</v>
      </c>
      <c r="G1255" t="s">
        <v>5123</v>
      </c>
      <c r="H1255" t="s">
        <v>5124</v>
      </c>
      <c r="I1255" t="s">
        <v>380</v>
      </c>
      <c r="J1255" t="s">
        <v>1833</v>
      </c>
    </row>
    <row r="1256" spans="1:10" x14ac:dyDescent="0.35">
      <c r="A1256" t="s">
        <v>5114</v>
      </c>
      <c r="B1256" t="s">
        <v>26</v>
      </c>
      <c r="C1256" t="s">
        <v>33</v>
      </c>
      <c r="D1256" t="s">
        <v>5125</v>
      </c>
      <c r="E1256" t="s">
        <v>5126</v>
      </c>
      <c r="F1256" t="s">
        <v>5127</v>
      </c>
      <c r="G1256" t="s">
        <v>5128</v>
      </c>
      <c r="H1256" t="s">
        <v>2380</v>
      </c>
      <c r="I1256" t="s">
        <v>380</v>
      </c>
      <c r="J1256" t="s">
        <v>1833</v>
      </c>
    </row>
    <row r="1257" spans="1:10" x14ac:dyDescent="0.35">
      <c r="A1257" t="s">
        <v>5114</v>
      </c>
      <c r="B1257" t="s">
        <v>32</v>
      </c>
      <c r="C1257" t="s">
        <v>349</v>
      </c>
      <c r="D1257" t="s">
        <v>5129</v>
      </c>
      <c r="E1257" t="s">
        <v>5130</v>
      </c>
      <c r="F1257" t="s">
        <v>5131</v>
      </c>
      <c r="G1257" t="s">
        <v>952</v>
      </c>
      <c r="H1257" t="s">
        <v>5132</v>
      </c>
      <c r="I1257" t="s">
        <v>380</v>
      </c>
      <c r="J1257" t="s">
        <v>1833</v>
      </c>
    </row>
    <row r="1258" spans="1:10" x14ac:dyDescent="0.35">
      <c r="A1258" t="s">
        <v>5133</v>
      </c>
      <c r="B1258" t="s">
        <v>11</v>
      </c>
      <c r="C1258" t="s">
        <v>12</v>
      </c>
      <c r="D1258" t="s">
        <v>5134</v>
      </c>
      <c r="E1258" t="s">
        <v>5135</v>
      </c>
      <c r="F1258" t="s">
        <v>5136</v>
      </c>
      <c r="G1258" t="s">
        <v>16</v>
      </c>
      <c r="H1258" t="s">
        <v>5137</v>
      </c>
      <c r="I1258" t="s">
        <v>258</v>
      </c>
      <c r="J1258" t="s">
        <v>277</v>
      </c>
    </row>
    <row r="1259" spans="1:10" x14ac:dyDescent="0.35">
      <c r="A1259" t="s">
        <v>5133</v>
      </c>
      <c r="B1259" t="s">
        <v>20</v>
      </c>
      <c r="C1259" t="s">
        <v>21</v>
      </c>
      <c r="D1259" t="s">
        <v>5138</v>
      </c>
      <c r="E1259" t="s">
        <v>5139</v>
      </c>
      <c r="F1259" t="s">
        <v>4800</v>
      </c>
      <c r="G1259" t="s">
        <v>16</v>
      </c>
      <c r="H1259" t="s">
        <v>5140</v>
      </c>
      <c r="I1259" t="s">
        <v>258</v>
      </c>
      <c r="J1259" t="s">
        <v>277</v>
      </c>
    </row>
    <row r="1260" spans="1:10" x14ac:dyDescent="0.35">
      <c r="A1260" t="s">
        <v>5133</v>
      </c>
      <c r="B1260" t="s">
        <v>26</v>
      </c>
      <c r="C1260" t="s">
        <v>27</v>
      </c>
      <c r="D1260" t="s">
        <v>5141</v>
      </c>
      <c r="E1260" t="s">
        <v>5142</v>
      </c>
      <c r="F1260" t="s">
        <v>1029</v>
      </c>
      <c r="G1260" t="s">
        <v>16</v>
      </c>
      <c r="H1260" t="s">
        <v>2173</v>
      </c>
      <c r="I1260" t="s">
        <v>258</v>
      </c>
      <c r="J1260" t="s">
        <v>277</v>
      </c>
    </row>
    <row r="1261" spans="1:10" x14ac:dyDescent="0.35">
      <c r="A1261" t="s">
        <v>5133</v>
      </c>
      <c r="B1261" t="s">
        <v>32</v>
      </c>
      <c r="C1261" t="s">
        <v>33</v>
      </c>
      <c r="D1261" t="s">
        <v>5143</v>
      </c>
      <c r="E1261" t="s">
        <v>5144</v>
      </c>
      <c r="F1261" t="s">
        <v>5145</v>
      </c>
      <c r="G1261" t="s">
        <v>16</v>
      </c>
      <c r="H1261" t="s">
        <v>5146</v>
      </c>
      <c r="I1261" t="s">
        <v>258</v>
      </c>
      <c r="J1261" t="s">
        <v>277</v>
      </c>
    </row>
    <row r="1262" spans="1:10" x14ac:dyDescent="0.35">
      <c r="A1262" t="s">
        <v>5147</v>
      </c>
      <c r="B1262" t="s">
        <v>11</v>
      </c>
      <c r="C1262" t="s">
        <v>12</v>
      </c>
      <c r="D1262" t="s">
        <v>5148</v>
      </c>
      <c r="E1262" t="s">
        <v>5149</v>
      </c>
      <c r="F1262" t="s">
        <v>5150</v>
      </c>
      <c r="G1262" t="s">
        <v>16</v>
      </c>
      <c r="H1262" t="s">
        <v>16</v>
      </c>
      <c r="I1262" t="s">
        <v>294</v>
      </c>
      <c r="J1262" t="s">
        <v>4202</v>
      </c>
    </row>
    <row r="1263" spans="1:10" x14ac:dyDescent="0.35">
      <c r="A1263" t="s">
        <v>5147</v>
      </c>
      <c r="B1263" t="s">
        <v>20</v>
      </c>
      <c r="C1263" t="s">
        <v>21</v>
      </c>
      <c r="D1263" t="s">
        <v>5151</v>
      </c>
      <c r="E1263" t="s">
        <v>5152</v>
      </c>
      <c r="F1263" t="s">
        <v>5153</v>
      </c>
      <c r="G1263" t="s">
        <v>16</v>
      </c>
      <c r="H1263" t="s">
        <v>16</v>
      </c>
      <c r="I1263" t="s">
        <v>294</v>
      </c>
      <c r="J1263" t="s">
        <v>4202</v>
      </c>
    </row>
    <row r="1264" spans="1:10" x14ac:dyDescent="0.35">
      <c r="A1264" t="s">
        <v>5147</v>
      </c>
      <c r="B1264" t="s">
        <v>26</v>
      </c>
      <c r="C1264" t="s">
        <v>27</v>
      </c>
      <c r="D1264" t="s">
        <v>5154</v>
      </c>
      <c r="E1264" t="s">
        <v>5155</v>
      </c>
      <c r="F1264" t="s">
        <v>5156</v>
      </c>
      <c r="G1264" t="s">
        <v>16</v>
      </c>
      <c r="H1264" t="s">
        <v>16</v>
      </c>
      <c r="I1264" t="s">
        <v>294</v>
      </c>
      <c r="J1264" t="s">
        <v>4202</v>
      </c>
    </row>
    <row r="1265" spans="1:10" x14ac:dyDescent="0.35">
      <c r="A1265" t="s">
        <v>5147</v>
      </c>
      <c r="B1265" t="s">
        <v>32</v>
      </c>
      <c r="C1265" t="s">
        <v>33</v>
      </c>
      <c r="D1265" t="s">
        <v>5157</v>
      </c>
      <c r="E1265" t="s">
        <v>5158</v>
      </c>
      <c r="F1265" t="s">
        <v>5159</v>
      </c>
      <c r="G1265" t="s">
        <v>16</v>
      </c>
      <c r="H1265" t="s">
        <v>16</v>
      </c>
      <c r="I1265" t="s">
        <v>294</v>
      </c>
      <c r="J1265" t="s">
        <v>4202</v>
      </c>
    </row>
    <row r="1266" spans="1:10" x14ac:dyDescent="0.35">
      <c r="A1266" t="s">
        <v>5160</v>
      </c>
      <c r="B1266" t="s">
        <v>11</v>
      </c>
      <c r="C1266" t="s">
        <v>12</v>
      </c>
      <c r="D1266" t="s">
        <v>5161</v>
      </c>
      <c r="E1266" t="s">
        <v>5162</v>
      </c>
      <c r="F1266" t="s">
        <v>5163</v>
      </c>
      <c r="G1266" t="s">
        <v>16</v>
      </c>
      <c r="H1266" t="s">
        <v>4492</v>
      </c>
      <c r="I1266" t="s">
        <v>609</v>
      </c>
      <c r="J1266" t="s">
        <v>3694</v>
      </c>
    </row>
    <row r="1267" spans="1:10" x14ac:dyDescent="0.35">
      <c r="A1267" t="s">
        <v>5160</v>
      </c>
      <c r="B1267" t="s">
        <v>20</v>
      </c>
      <c r="C1267" t="s">
        <v>21</v>
      </c>
      <c r="D1267" t="s">
        <v>5164</v>
      </c>
      <c r="E1267" t="s">
        <v>5165</v>
      </c>
      <c r="F1267" t="s">
        <v>5166</v>
      </c>
      <c r="G1267" t="s">
        <v>16</v>
      </c>
      <c r="H1267" t="s">
        <v>5167</v>
      </c>
      <c r="I1267" t="s">
        <v>609</v>
      </c>
      <c r="J1267" t="s">
        <v>3694</v>
      </c>
    </row>
    <row r="1268" spans="1:10" x14ac:dyDescent="0.35">
      <c r="A1268" t="s">
        <v>5160</v>
      </c>
      <c r="B1268" t="s">
        <v>26</v>
      </c>
      <c r="C1268" t="s">
        <v>27</v>
      </c>
      <c r="D1268" t="s">
        <v>5168</v>
      </c>
      <c r="E1268" t="s">
        <v>5169</v>
      </c>
      <c r="F1268" t="s">
        <v>5170</v>
      </c>
      <c r="G1268" t="s">
        <v>16</v>
      </c>
      <c r="H1268" t="s">
        <v>5171</v>
      </c>
      <c r="I1268" t="s">
        <v>609</v>
      </c>
      <c r="J1268" t="s">
        <v>3694</v>
      </c>
    </row>
    <row r="1269" spans="1:10" x14ac:dyDescent="0.35">
      <c r="A1269" t="s">
        <v>5160</v>
      </c>
      <c r="B1269" t="s">
        <v>32</v>
      </c>
      <c r="C1269" t="s">
        <v>33</v>
      </c>
      <c r="D1269" t="s">
        <v>5172</v>
      </c>
      <c r="E1269" t="s">
        <v>5173</v>
      </c>
      <c r="F1269" t="s">
        <v>5174</v>
      </c>
      <c r="G1269" t="s">
        <v>16</v>
      </c>
      <c r="H1269" t="s">
        <v>5175</v>
      </c>
      <c r="I1269" t="s">
        <v>609</v>
      </c>
      <c r="J1269" t="s">
        <v>3694</v>
      </c>
    </row>
    <row r="1270" spans="1:10" x14ac:dyDescent="0.35">
      <c r="A1270" t="s">
        <v>5176</v>
      </c>
      <c r="B1270" t="s">
        <v>11</v>
      </c>
      <c r="C1270" t="s">
        <v>3091</v>
      </c>
      <c r="D1270" t="s">
        <v>1354</v>
      </c>
      <c r="E1270" t="s">
        <v>5177</v>
      </c>
      <c r="F1270" t="s">
        <v>5178</v>
      </c>
      <c r="G1270" t="s">
        <v>16</v>
      </c>
      <c r="H1270" t="s">
        <v>16</v>
      </c>
      <c r="I1270" t="s">
        <v>43</v>
      </c>
      <c r="J1270" t="s">
        <v>3033</v>
      </c>
    </row>
    <row r="1271" spans="1:10" x14ac:dyDescent="0.35">
      <c r="A1271" t="s">
        <v>5176</v>
      </c>
      <c r="B1271" t="s">
        <v>20</v>
      </c>
      <c r="C1271" t="s">
        <v>3097</v>
      </c>
      <c r="D1271" t="s">
        <v>5179</v>
      </c>
      <c r="E1271" t="s">
        <v>5180</v>
      </c>
      <c r="F1271" t="s">
        <v>5181</v>
      </c>
      <c r="G1271" t="s">
        <v>16</v>
      </c>
      <c r="H1271" t="s">
        <v>16</v>
      </c>
      <c r="I1271" t="s">
        <v>43</v>
      </c>
      <c r="J1271" t="s">
        <v>3033</v>
      </c>
    </row>
    <row r="1272" spans="1:10" x14ac:dyDescent="0.35">
      <c r="A1272" t="s">
        <v>5176</v>
      </c>
      <c r="B1272" t="s">
        <v>26</v>
      </c>
      <c r="C1272" t="s">
        <v>3102</v>
      </c>
      <c r="D1272" t="s">
        <v>5182</v>
      </c>
      <c r="E1272" t="s">
        <v>5183</v>
      </c>
      <c r="F1272" t="s">
        <v>5184</v>
      </c>
      <c r="G1272" t="s">
        <v>16</v>
      </c>
      <c r="H1272" t="s">
        <v>16</v>
      </c>
      <c r="I1272" t="s">
        <v>43</v>
      </c>
      <c r="J1272" t="s">
        <v>3033</v>
      </c>
    </row>
    <row r="1273" spans="1:10" x14ac:dyDescent="0.35">
      <c r="A1273" t="s">
        <v>5176</v>
      </c>
      <c r="B1273" t="s">
        <v>32</v>
      </c>
      <c r="C1273" t="s">
        <v>247</v>
      </c>
      <c r="D1273" t="s">
        <v>5185</v>
      </c>
      <c r="E1273" t="s">
        <v>5186</v>
      </c>
      <c r="F1273" t="s">
        <v>5187</v>
      </c>
      <c r="G1273" t="s">
        <v>16</v>
      </c>
      <c r="H1273" t="s">
        <v>16</v>
      </c>
      <c r="I1273" t="s">
        <v>43</v>
      </c>
      <c r="J1273" t="s">
        <v>3033</v>
      </c>
    </row>
    <row r="1274" spans="1:10" x14ac:dyDescent="0.35">
      <c r="A1274" t="s">
        <v>5188</v>
      </c>
      <c r="B1274" t="s">
        <v>11</v>
      </c>
      <c r="C1274" t="s">
        <v>12</v>
      </c>
      <c r="D1274" t="s">
        <v>5189</v>
      </c>
      <c r="E1274" t="s">
        <v>5190</v>
      </c>
      <c r="F1274" t="s">
        <v>5191</v>
      </c>
      <c r="G1274" t="s">
        <v>16</v>
      </c>
      <c r="H1274" t="s">
        <v>5192</v>
      </c>
      <c r="I1274" t="s">
        <v>18</v>
      </c>
      <c r="J1274" t="s">
        <v>1516</v>
      </c>
    </row>
    <row r="1275" spans="1:10" x14ac:dyDescent="0.35">
      <c r="A1275" t="s">
        <v>5188</v>
      </c>
      <c r="B1275" t="s">
        <v>20</v>
      </c>
      <c r="C1275" t="s">
        <v>21</v>
      </c>
      <c r="D1275" t="s">
        <v>5193</v>
      </c>
      <c r="E1275" t="s">
        <v>5194</v>
      </c>
      <c r="F1275" t="s">
        <v>5195</v>
      </c>
      <c r="G1275" t="s">
        <v>16</v>
      </c>
      <c r="H1275" t="s">
        <v>5196</v>
      </c>
      <c r="I1275" t="s">
        <v>18</v>
      </c>
      <c r="J1275" t="s">
        <v>1516</v>
      </c>
    </row>
    <row r="1276" spans="1:10" x14ac:dyDescent="0.35">
      <c r="A1276" t="s">
        <v>5188</v>
      </c>
      <c r="B1276" t="s">
        <v>26</v>
      </c>
      <c r="C1276" t="s">
        <v>27</v>
      </c>
      <c r="D1276" t="s">
        <v>5197</v>
      </c>
      <c r="E1276" t="s">
        <v>5198</v>
      </c>
      <c r="F1276" t="s">
        <v>5199</v>
      </c>
      <c r="G1276" t="s">
        <v>16</v>
      </c>
      <c r="H1276" t="s">
        <v>5200</v>
      </c>
      <c r="I1276" t="s">
        <v>18</v>
      </c>
      <c r="J1276" t="s">
        <v>1516</v>
      </c>
    </row>
    <row r="1277" spans="1:10" x14ac:dyDescent="0.35">
      <c r="A1277" t="s">
        <v>5188</v>
      </c>
      <c r="B1277" t="s">
        <v>32</v>
      </c>
      <c r="C1277" t="s">
        <v>33</v>
      </c>
      <c r="D1277" t="s">
        <v>5201</v>
      </c>
      <c r="E1277" t="s">
        <v>5202</v>
      </c>
      <c r="F1277" t="s">
        <v>5203</v>
      </c>
      <c r="G1277" t="s">
        <v>16</v>
      </c>
      <c r="H1277" t="s">
        <v>5204</v>
      </c>
      <c r="I1277" t="s">
        <v>18</v>
      </c>
      <c r="J1277" t="s">
        <v>1516</v>
      </c>
    </row>
    <row r="1278" spans="1:10" x14ac:dyDescent="0.35">
      <c r="A1278" t="s">
        <v>5205</v>
      </c>
      <c r="B1278" t="s">
        <v>11</v>
      </c>
      <c r="C1278" t="s">
        <v>12</v>
      </c>
      <c r="D1278" t="s">
        <v>5206</v>
      </c>
      <c r="E1278" t="s">
        <v>5207</v>
      </c>
      <c r="F1278" t="s">
        <v>4917</v>
      </c>
      <c r="G1278" t="s">
        <v>4911</v>
      </c>
      <c r="H1278" t="s">
        <v>5208</v>
      </c>
      <c r="I1278" t="s">
        <v>380</v>
      </c>
      <c r="J1278" t="s">
        <v>644</v>
      </c>
    </row>
    <row r="1279" spans="1:10" x14ac:dyDescent="0.35">
      <c r="A1279" t="s">
        <v>5205</v>
      </c>
      <c r="B1279" t="s">
        <v>20</v>
      </c>
      <c r="C1279" t="s">
        <v>21</v>
      </c>
      <c r="D1279" t="s">
        <v>5209</v>
      </c>
      <c r="E1279" t="s">
        <v>5210</v>
      </c>
      <c r="F1279" t="s">
        <v>5211</v>
      </c>
      <c r="G1279" t="s">
        <v>4911</v>
      </c>
      <c r="H1279" t="s">
        <v>2161</v>
      </c>
      <c r="I1279" t="s">
        <v>380</v>
      </c>
      <c r="J1279" t="s">
        <v>644</v>
      </c>
    </row>
    <row r="1280" spans="1:10" x14ac:dyDescent="0.35">
      <c r="A1280" t="s">
        <v>5205</v>
      </c>
      <c r="B1280" t="s">
        <v>26</v>
      </c>
      <c r="C1280" t="s">
        <v>27</v>
      </c>
      <c r="D1280" t="s">
        <v>5212</v>
      </c>
      <c r="E1280" t="s">
        <v>5213</v>
      </c>
      <c r="F1280" t="s">
        <v>5214</v>
      </c>
      <c r="G1280" t="s">
        <v>5215</v>
      </c>
      <c r="H1280" t="s">
        <v>2779</v>
      </c>
      <c r="I1280" t="s">
        <v>380</v>
      </c>
      <c r="J1280" t="s">
        <v>644</v>
      </c>
    </row>
    <row r="1281" spans="1:10" x14ac:dyDescent="0.35">
      <c r="A1281" t="s">
        <v>5205</v>
      </c>
      <c r="B1281" t="s">
        <v>32</v>
      </c>
      <c r="C1281" t="s">
        <v>33</v>
      </c>
      <c r="D1281" t="s">
        <v>4075</v>
      </c>
      <c r="E1281" t="s">
        <v>5216</v>
      </c>
      <c r="F1281" t="s">
        <v>5217</v>
      </c>
      <c r="G1281" t="s">
        <v>1992</v>
      </c>
      <c r="H1281" t="s">
        <v>5218</v>
      </c>
      <c r="I1281" t="s">
        <v>380</v>
      </c>
      <c r="J1281" t="s">
        <v>644</v>
      </c>
    </row>
    <row r="1282" spans="1:10" x14ac:dyDescent="0.35">
      <c r="A1282" t="s">
        <v>5219</v>
      </c>
      <c r="B1282" t="s">
        <v>11</v>
      </c>
      <c r="C1282" t="s">
        <v>5220</v>
      </c>
      <c r="D1282" t="s">
        <v>5221</v>
      </c>
      <c r="E1282" t="s">
        <v>5222</v>
      </c>
      <c r="F1282" t="s">
        <v>5223</v>
      </c>
      <c r="G1282" t="s">
        <v>5224</v>
      </c>
      <c r="H1282" t="s">
        <v>16</v>
      </c>
      <c r="I1282" t="s">
        <v>63</v>
      </c>
      <c r="J1282" t="s">
        <v>176</v>
      </c>
    </row>
    <row r="1283" spans="1:10" x14ac:dyDescent="0.35">
      <c r="A1283" t="s">
        <v>5219</v>
      </c>
      <c r="B1283" t="s">
        <v>20</v>
      </c>
      <c r="C1283" t="s">
        <v>5225</v>
      </c>
      <c r="D1283" t="s">
        <v>5226</v>
      </c>
      <c r="E1283" t="s">
        <v>5227</v>
      </c>
      <c r="F1283" t="s">
        <v>4364</v>
      </c>
      <c r="G1283" t="s">
        <v>5228</v>
      </c>
      <c r="H1283" t="s">
        <v>16</v>
      </c>
      <c r="I1283" t="s">
        <v>63</v>
      </c>
      <c r="J1283" t="s">
        <v>176</v>
      </c>
    </row>
    <row r="1284" spans="1:10" x14ac:dyDescent="0.35">
      <c r="A1284" t="s">
        <v>5219</v>
      </c>
      <c r="B1284" t="s">
        <v>26</v>
      </c>
      <c r="C1284" t="s">
        <v>5229</v>
      </c>
      <c r="D1284" t="s">
        <v>5230</v>
      </c>
      <c r="E1284" t="s">
        <v>5231</v>
      </c>
      <c r="F1284" t="s">
        <v>5232</v>
      </c>
      <c r="G1284" t="s">
        <v>5233</v>
      </c>
      <c r="H1284" t="s">
        <v>16</v>
      </c>
      <c r="I1284" t="s">
        <v>63</v>
      </c>
      <c r="J1284" t="s">
        <v>176</v>
      </c>
    </row>
    <row r="1285" spans="1:10" x14ac:dyDescent="0.35">
      <c r="A1285" t="s">
        <v>5219</v>
      </c>
      <c r="B1285" t="s">
        <v>32</v>
      </c>
      <c r="C1285" t="s">
        <v>5234</v>
      </c>
      <c r="D1285" t="s">
        <v>5235</v>
      </c>
      <c r="E1285" t="s">
        <v>5236</v>
      </c>
      <c r="F1285" t="s">
        <v>5237</v>
      </c>
      <c r="G1285" t="s">
        <v>5238</v>
      </c>
      <c r="H1285" t="s">
        <v>16</v>
      </c>
      <c r="I1285" t="s">
        <v>63</v>
      </c>
      <c r="J1285" t="s">
        <v>176</v>
      </c>
    </row>
    <row r="1286" spans="1:10" x14ac:dyDescent="0.35">
      <c r="A1286" t="s">
        <v>5239</v>
      </c>
      <c r="B1286" t="s">
        <v>11</v>
      </c>
      <c r="C1286" t="s">
        <v>3741</v>
      </c>
      <c r="D1286" t="s">
        <v>5240</v>
      </c>
      <c r="E1286" t="s">
        <v>5241</v>
      </c>
      <c r="F1286" t="s">
        <v>5242</v>
      </c>
      <c r="G1286" t="s">
        <v>5243</v>
      </c>
      <c r="H1286" t="s">
        <v>16</v>
      </c>
      <c r="I1286" t="s">
        <v>63</v>
      </c>
      <c r="J1286" t="s">
        <v>176</v>
      </c>
    </row>
    <row r="1287" spans="1:10" x14ac:dyDescent="0.35">
      <c r="A1287" t="s">
        <v>5239</v>
      </c>
      <c r="B1287" t="s">
        <v>20</v>
      </c>
      <c r="C1287" t="s">
        <v>3746</v>
      </c>
      <c r="D1287" t="s">
        <v>5244</v>
      </c>
      <c r="E1287" t="s">
        <v>5245</v>
      </c>
      <c r="F1287" t="s">
        <v>5246</v>
      </c>
      <c r="G1287" t="s">
        <v>5247</v>
      </c>
      <c r="H1287" t="s">
        <v>16</v>
      </c>
      <c r="I1287" t="s">
        <v>63</v>
      </c>
      <c r="J1287" t="s">
        <v>176</v>
      </c>
    </row>
    <row r="1288" spans="1:10" x14ac:dyDescent="0.35">
      <c r="A1288" t="s">
        <v>5239</v>
      </c>
      <c r="B1288" t="s">
        <v>26</v>
      </c>
      <c r="C1288" t="s">
        <v>3750</v>
      </c>
      <c r="D1288" t="s">
        <v>5248</v>
      </c>
      <c r="E1288" t="s">
        <v>5249</v>
      </c>
      <c r="F1288" t="s">
        <v>5250</v>
      </c>
      <c r="G1288" t="s">
        <v>5251</v>
      </c>
      <c r="H1288" t="s">
        <v>16</v>
      </c>
      <c r="I1288" t="s">
        <v>63</v>
      </c>
      <c r="J1288" t="s">
        <v>176</v>
      </c>
    </row>
    <row r="1289" spans="1:10" x14ac:dyDescent="0.35">
      <c r="A1289" t="s">
        <v>5252</v>
      </c>
      <c r="B1289" t="s">
        <v>11</v>
      </c>
      <c r="C1289" t="s">
        <v>21</v>
      </c>
      <c r="D1289" t="s">
        <v>5253</v>
      </c>
      <c r="E1289" t="s">
        <v>5254</v>
      </c>
      <c r="F1289" t="s">
        <v>5255</v>
      </c>
      <c r="G1289" t="s">
        <v>16</v>
      </c>
      <c r="H1289" t="s">
        <v>16</v>
      </c>
      <c r="I1289" t="s">
        <v>18</v>
      </c>
      <c r="J1289" t="s">
        <v>1516</v>
      </c>
    </row>
    <row r="1290" spans="1:10" x14ac:dyDescent="0.35">
      <c r="A1290" t="s">
        <v>5252</v>
      </c>
      <c r="B1290" t="s">
        <v>20</v>
      </c>
      <c r="C1290" t="s">
        <v>27</v>
      </c>
      <c r="D1290" t="s">
        <v>5256</v>
      </c>
      <c r="E1290" t="s">
        <v>5257</v>
      </c>
      <c r="F1290" t="s">
        <v>5258</v>
      </c>
      <c r="G1290" t="s">
        <v>16</v>
      </c>
      <c r="H1290" t="s">
        <v>16</v>
      </c>
      <c r="I1290" t="s">
        <v>18</v>
      </c>
      <c r="J1290" t="s">
        <v>1516</v>
      </c>
    </row>
    <row r="1291" spans="1:10" x14ac:dyDescent="0.35">
      <c r="A1291" t="s">
        <v>5252</v>
      </c>
      <c r="B1291" t="s">
        <v>26</v>
      </c>
      <c r="C1291" t="s">
        <v>33</v>
      </c>
      <c r="D1291" t="s">
        <v>5259</v>
      </c>
      <c r="E1291" t="s">
        <v>5260</v>
      </c>
      <c r="F1291" t="s">
        <v>5261</v>
      </c>
      <c r="G1291" t="s">
        <v>16</v>
      </c>
      <c r="H1291" t="s">
        <v>16</v>
      </c>
      <c r="I1291" t="s">
        <v>18</v>
      </c>
      <c r="J1291" t="s">
        <v>1516</v>
      </c>
    </row>
    <row r="1292" spans="1:10" x14ac:dyDescent="0.35">
      <c r="A1292" t="s">
        <v>5252</v>
      </c>
      <c r="B1292" t="s">
        <v>32</v>
      </c>
      <c r="C1292" t="s">
        <v>349</v>
      </c>
      <c r="D1292" t="s">
        <v>5262</v>
      </c>
      <c r="E1292" t="s">
        <v>5263</v>
      </c>
      <c r="F1292" t="s">
        <v>5264</v>
      </c>
      <c r="G1292" t="s">
        <v>16</v>
      </c>
      <c r="H1292" t="s">
        <v>16</v>
      </c>
      <c r="I1292" t="s">
        <v>18</v>
      </c>
      <c r="J1292" t="s">
        <v>1516</v>
      </c>
    </row>
    <row r="1293" spans="1:10" x14ac:dyDescent="0.35">
      <c r="A1293" t="s">
        <v>5265</v>
      </c>
      <c r="B1293" t="s">
        <v>11</v>
      </c>
      <c r="C1293" t="s">
        <v>12</v>
      </c>
      <c r="D1293" t="s">
        <v>5266</v>
      </c>
      <c r="E1293" t="s">
        <v>5267</v>
      </c>
      <c r="F1293" t="s">
        <v>5268</v>
      </c>
      <c r="G1293" t="s">
        <v>16</v>
      </c>
      <c r="H1293" t="s">
        <v>5269</v>
      </c>
      <c r="I1293" t="s">
        <v>43</v>
      </c>
      <c r="J1293" t="s">
        <v>1175</v>
      </c>
    </row>
    <row r="1294" spans="1:10" x14ac:dyDescent="0.35">
      <c r="A1294" t="s">
        <v>5265</v>
      </c>
      <c r="B1294" t="s">
        <v>20</v>
      </c>
      <c r="C1294" t="s">
        <v>21</v>
      </c>
      <c r="D1294" t="s">
        <v>5270</v>
      </c>
      <c r="E1294" t="s">
        <v>5271</v>
      </c>
      <c r="F1294" t="s">
        <v>5272</v>
      </c>
      <c r="G1294" t="s">
        <v>16</v>
      </c>
      <c r="H1294" t="s">
        <v>5273</v>
      </c>
      <c r="I1294" t="s">
        <v>43</v>
      </c>
      <c r="J1294" t="s">
        <v>1175</v>
      </c>
    </row>
    <row r="1295" spans="1:10" x14ac:dyDescent="0.35">
      <c r="A1295" t="s">
        <v>5265</v>
      </c>
      <c r="B1295" t="s">
        <v>26</v>
      </c>
      <c r="C1295" t="s">
        <v>27</v>
      </c>
      <c r="D1295" t="s">
        <v>5274</v>
      </c>
      <c r="E1295" t="s">
        <v>5275</v>
      </c>
      <c r="F1295" t="s">
        <v>5276</v>
      </c>
      <c r="G1295" t="s">
        <v>16</v>
      </c>
      <c r="H1295" t="s">
        <v>5277</v>
      </c>
      <c r="I1295" t="s">
        <v>43</v>
      </c>
      <c r="J1295" t="s">
        <v>1175</v>
      </c>
    </row>
    <row r="1296" spans="1:10" x14ac:dyDescent="0.35">
      <c r="A1296" t="s">
        <v>5265</v>
      </c>
      <c r="B1296" t="s">
        <v>32</v>
      </c>
      <c r="C1296" t="s">
        <v>33</v>
      </c>
      <c r="D1296" t="s">
        <v>5278</v>
      </c>
      <c r="E1296" t="s">
        <v>5279</v>
      </c>
      <c r="F1296" t="s">
        <v>5280</v>
      </c>
      <c r="G1296" t="s">
        <v>16</v>
      </c>
      <c r="H1296" t="s">
        <v>5281</v>
      </c>
      <c r="I1296" t="s">
        <v>43</v>
      </c>
      <c r="J1296" t="s">
        <v>1175</v>
      </c>
    </row>
    <row r="1297" spans="1:10" x14ac:dyDescent="0.35">
      <c r="A1297" t="s">
        <v>5282</v>
      </c>
      <c r="B1297" t="s">
        <v>11</v>
      </c>
      <c r="C1297" t="s">
        <v>21</v>
      </c>
      <c r="D1297" t="s">
        <v>4973</v>
      </c>
      <c r="E1297" t="s">
        <v>4974</v>
      </c>
      <c r="F1297" t="s">
        <v>4975</v>
      </c>
      <c r="G1297" t="s">
        <v>4976</v>
      </c>
      <c r="H1297" t="s">
        <v>16</v>
      </c>
      <c r="I1297" t="s">
        <v>85</v>
      </c>
      <c r="J1297" t="s">
        <v>447</v>
      </c>
    </row>
    <row r="1298" spans="1:10" x14ac:dyDescent="0.35">
      <c r="A1298" t="s">
        <v>5282</v>
      </c>
      <c r="B1298" t="s">
        <v>20</v>
      </c>
      <c r="C1298" t="s">
        <v>27</v>
      </c>
      <c r="D1298" t="s">
        <v>4977</v>
      </c>
      <c r="E1298" t="s">
        <v>4978</v>
      </c>
      <c r="F1298" t="s">
        <v>4979</v>
      </c>
      <c r="G1298" t="s">
        <v>4980</v>
      </c>
      <c r="H1298" t="s">
        <v>16</v>
      </c>
      <c r="I1298" t="s">
        <v>85</v>
      </c>
      <c r="J1298" t="s">
        <v>447</v>
      </c>
    </row>
    <row r="1299" spans="1:10" x14ac:dyDescent="0.35">
      <c r="A1299" t="s">
        <v>5282</v>
      </c>
      <c r="B1299" t="s">
        <v>26</v>
      </c>
      <c r="C1299" t="s">
        <v>33</v>
      </c>
      <c r="D1299" t="s">
        <v>4981</v>
      </c>
      <c r="E1299" t="s">
        <v>4982</v>
      </c>
      <c r="F1299" t="s">
        <v>4983</v>
      </c>
      <c r="G1299" t="s">
        <v>4984</v>
      </c>
      <c r="H1299" t="s">
        <v>16</v>
      </c>
      <c r="I1299" t="s">
        <v>85</v>
      </c>
      <c r="J1299" t="s">
        <v>447</v>
      </c>
    </row>
    <row r="1300" spans="1:10" x14ac:dyDescent="0.35">
      <c r="A1300" t="s">
        <v>5282</v>
      </c>
      <c r="B1300" t="s">
        <v>32</v>
      </c>
      <c r="C1300" t="s">
        <v>349</v>
      </c>
      <c r="D1300" t="s">
        <v>4985</v>
      </c>
      <c r="E1300" t="s">
        <v>4986</v>
      </c>
      <c r="F1300" t="s">
        <v>4987</v>
      </c>
      <c r="G1300" t="s">
        <v>4988</v>
      </c>
      <c r="H1300" t="s">
        <v>16</v>
      </c>
      <c r="I1300" t="s">
        <v>85</v>
      </c>
      <c r="J1300" t="s">
        <v>447</v>
      </c>
    </row>
    <row r="1301" spans="1:10" x14ac:dyDescent="0.35">
      <c r="A1301" t="s">
        <v>5283</v>
      </c>
      <c r="B1301" t="s">
        <v>11</v>
      </c>
      <c r="C1301" t="s">
        <v>21</v>
      </c>
      <c r="D1301" t="s">
        <v>5284</v>
      </c>
      <c r="E1301" t="s">
        <v>5285</v>
      </c>
      <c r="F1301" t="s">
        <v>5286</v>
      </c>
      <c r="G1301" t="s">
        <v>16</v>
      </c>
      <c r="H1301" t="s">
        <v>5287</v>
      </c>
      <c r="I1301" t="s">
        <v>18</v>
      </c>
      <c r="J1301" t="s">
        <v>5288</v>
      </c>
    </row>
    <row r="1302" spans="1:10" x14ac:dyDescent="0.35">
      <c r="A1302" t="s">
        <v>5283</v>
      </c>
      <c r="B1302" t="s">
        <v>20</v>
      </c>
      <c r="C1302" t="s">
        <v>27</v>
      </c>
      <c r="D1302" t="s">
        <v>5289</v>
      </c>
      <c r="E1302" t="s">
        <v>5290</v>
      </c>
      <c r="F1302" t="s">
        <v>5291</v>
      </c>
      <c r="G1302" t="s">
        <v>16</v>
      </c>
      <c r="H1302" t="s">
        <v>5292</v>
      </c>
      <c r="I1302" t="s">
        <v>18</v>
      </c>
      <c r="J1302" t="s">
        <v>5288</v>
      </c>
    </row>
    <row r="1303" spans="1:10" x14ac:dyDescent="0.35">
      <c r="A1303" t="s">
        <v>5283</v>
      </c>
      <c r="B1303" t="s">
        <v>26</v>
      </c>
      <c r="C1303" t="s">
        <v>33</v>
      </c>
      <c r="D1303" t="s">
        <v>5293</v>
      </c>
      <c r="E1303" t="s">
        <v>5294</v>
      </c>
      <c r="F1303" t="s">
        <v>5295</v>
      </c>
      <c r="G1303" t="s">
        <v>16</v>
      </c>
      <c r="H1303" t="s">
        <v>5296</v>
      </c>
      <c r="I1303" t="s">
        <v>18</v>
      </c>
      <c r="J1303" t="s">
        <v>5288</v>
      </c>
    </row>
    <row r="1304" spans="1:10" x14ac:dyDescent="0.35">
      <c r="A1304" t="s">
        <v>5283</v>
      </c>
      <c r="B1304" t="s">
        <v>32</v>
      </c>
      <c r="C1304" t="s">
        <v>349</v>
      </c>
      <c r="D1304" t="s">
        <v>5297</v>
      </c>
      <c r="E1304" t="s">
        <v>5298</v>
      </c>
      <c r="F1304" t="s">
        <v>5299</v>
      </c>
      <c r="G1304" t="s">
        <v>16</v>
      </c>
      <c r="H1304" t="s">
        <v>5300</v>
      </c>
      <c r="I1304" t="s">
        <v>18</v>
      </c>
      <c r="J1304" t="s">
        <v>5288</v>
      </c>
    </row>
    <row r="1305" spans="1:10" x14ac:dyDescent="0.35">
      <c r="A1305" t="s">
        <v>5301</v>
      </c>
      <c r="B1305" t="s">
        <v>11</v>
      </c>
      <c r="C1305" t="s">
        <v>3707</v>
      </c>
      <c r="D1305" t="s">
        <v>5302</v>
      </c>
      <c r="E1305" t="s">
        <v>5303</v>
      </c>
      <c r="F1305" t="s">
        <v>5304</v>
      </c>
      <c r="G1305" t="s">
        <v>5305</v>
      </c>
      <c r="H1305" t="s">
        <v>16</v>
      </c>
      <c r="I1305" t="s">
        <v>63</v>
      </c>
      <c r="J1305" t="s">
        <v>4438</v>
      </c>
    </row>
    <row r="1306" spans="1:10" x14ac:dyDescent="0.35">
      <c r="A1306" t="s">
        <v>5301</v>
      </c>
      <c r="B1306" t="s">
        <v>20</v>
      </c>
      <c r="C1306" t="s">
        <v>3711</v>
      </c>
      <c r="D1306" t="s">
        <v>5306</v>
      </c>
      <c r="E1306" t="s">
        <v>5307</v>
      </c>
      <c r="F1306" t="s">
        <v>5308</v>
      </c>
      <c r="G1306" t="s">
        <v>5309</v>
      </c>
      <c r="H1306" t="s">
        <v>16</v>
      </c>
      <c r="I1306" t="s">
        <v>63</v>
      </c>
      <c r="J1306" t="s">
        <v>4438</v>
      </c>
    </row>
    <row r="1307" spans="1:10" x14ac:dyDescent="0.35">
      <c r="A1307" t="s">
        <v>5301</v>
      </c>
      <c r="B1307" t="s">
        <v>26</v>
      </c>
      <c r="C1307" t="s">
        <v>865</v>
      </c>
      <c r="D1307" t="s">
        <v>5310</v>
      </c>
      <c r="E1307" t="s">
        <v>5311</v>
      </c>
      <c r="F1307" t="s">
        <v>5312</v>
      </c>
      <c r="G1307" t="s">
        <v>5313</v>
      </c>
      <c r="H1307" t="s">
        <v>16</v>
      </c>
      <c r="I1307" t="s">
        <v>63</v>
      </c>
      <c r="J1307" t="s">
        <v>4438</v>
      </c>
    </row>
    <row r="1308" spans="1:10" x14ac:dyDescent="0.35">
      <c r="A1308" t="s">
        <v>5301</v>
      </c>
      <c r="B1308" t="s">
        <v>32</v>
      </c>
      <c r="C1308" t="s">
        <v>3718</v>
      </c>
      <c r="D1308" t="s">
        <v>5314</v>
      </c>
      <c r="E1308" t="s">
        <v>5315</v>
      </c>
      <c r="F1308" t="s">
        <v>5316</v>
      </c>
      <c r="G1308" t="s">
        <v>5317</v>
      </c>
      <c r="H1308" t="s">
        <v>16</v>
      </c>
      <c r="I1308" t="s">
        <v>63</v>
      </c>
      <c r="J1308" t="s">
        <v>4438</v>
      </c>
    </row>
    <row r="1309" spans="1:10" x14ac:dyDescent="0.35">
      <c r="A1309" t="s">
        <v>5318</v>
      </c>
      <c r="B1309" t="s">
        <v>11</v>
      </c>
      <c r="C1309" t="s">
        <v>3736</v>
      </c>
      <c r="D1309" t="s">
        <v>5319</v>
      </c>
      <c r="E1309" t="s">
        <v>5320</v>
      </c>
      <c r="F1309" t="s">
        <v>5321</v>
      </c>
      <c r="G1309" t="s">
        <v>16</v>
      </c>
      <c r="H1309" t="s">
        <v>1388</v>
      </c>
      <c r="I1309" t="s">
        <v>43</v>
      </c>
      <c r="J1309" t="s">
        <v>3033</v>
      </c>
    </row>
    <row r="1310" spans="1:10" x14ac:dyDescent="0.35">
      <c r="A1310" t="s">
        <v>5318</v>
      </c>
      <c r="B1310" t="s">
        <v>20</v>
      </c>
      <c r="C1310" t="s">
        <v>3741</v>
      </c>
      <c r="D1310" t="s">
        <v>5322</v>
      </c>
      <c r="E1310" t="s">
        <v>4317</v>
      </c>
      <c r="F1310" t="s">
        <v>1254</v>
      </c>
      <c r="G1310" t="s">
        <v>16</v>
      </c>
      <c r="H1310" t="s">
        <v>5323</v>
      </c>
      <c r="I1310" t="s">
        <v>43</v>
      </c>
      <c r="J1310" t="s">
        <v>3033</v>
      </c>
    </row>
    <row r="1311" spans="1:10" x14ac:dyDescent="0.35">
      <c r="A1311" t="s">
        <v>5318</v>
      </c>
      <c r="B1311" t="s">
        <v>26</v>
      </c>
      <c r="C1311" t="s">
        <v>3746</v>
      </c>
      <c r="D1311" t="s">
        <v>5324</v>
      </c>
      <c r="E1311" t="s">
        <v>5325</v>
      </c>
      <c r="F1311" t="s">
        <v>5326</v>
      </c>
      <c r="G1311" t="s">
        <v>16</v>
      </c>
      <c r="H1311" t="s">
        <v>3446</v>
      </c>
      <c r="I1311" t="s">
        <v>43</v>
      </c>
      <c r="J1311" t="s">
        <v>3033</v>
      </c>
    </row>
    <row r="1312" spans="1:10" x14ac:dyDescent="0.35">
      <c r="A1312" t="s">
        <v>5318</v>
      </c>
      <c r="B1312" t="s">
        <v>32</v>
      </c>
      <c r="C1312" t="s">
        <v>3750</v>
      </c>
      <c r="D1312" t="s">
        <v>5327</v>
      </c>
      <c r="E1312" t="s">
        <v>5328</v>
      </c>
      <c r="F1312" t="s">
        <v>5329</v>
      </c>
      <c r="G1312" t="s">
        <v>16</v>
      </c>
      <c r="H1312" t="s">
        <v>5330</v>
      </c>
      <c r="I1312" t="s">
        <v>43</v>
      </c>
      <c r="J1312" t="s">
        <v>3033</v>
      </c>
    </row>
    <row r="1313" spans="1:10" x14ac:dyDescent="0.35">
      <c r="A1313" t="s">
        <v>5331</v>
      </c>
      <c r="B1313" t="s">
        <v>11</v>
      </c>
      <c r="C1313" t="s">
        <v>100</v>
      </c>
      <c r="D1313" t="s">
        <v>5332</v>
      </c>
      <c r="E1313" t="s">
        <v>5333</v>
      </c>
      <c r="F1313" t="s">
        <v>5334</v>
      </c>
      <c r="G1313" t="s">
        <v>16</v>
      </c>
      <c r="H1313" t="s">
        <v>16</v>
      </c>
      <c r="I1313" t="s">
        <v>18</v>
      </c>
      <c r="J1313" t="s">
        <v>1516</v>
      </c>
    </row>
    <row r="1314" spans="1:10" x14ac:dyDescent="0.35">
      <c r="A1314" t="s">
        <v>5331</v>
      </c>
      <c r="B1314" t="s">
        <v>20</v>
      </c>
      <c r="C1314" t="s">
        <v>106</v>
      </c>
      <c r="D1314" t="s">
        <v>5335</v>
      </c>
      <c r="E1314" t="s">
        <v>5336</v>
      </c>
      <c r="F1314" t="s">
        <v>5337</v>
      </c>
      <c r="G1314" t="s">
        <v>16</v>
      </c>
      <c r="H1314" t="s">
        <v>16</v>
      </c>
      <c r="I1314" t="s">
        <v>18</v>
      </c>
      <c r="J1314" t="s">
        <v>1516</v>
      </c>
    </row>
    <row r="1315" spans="1:10" x14ac:dyDescent="0.35">
      <c r="A1315" t="s">
        <v>5331</v>
      </c>
      <c r="B1315" t="s">
        <v>26</v>
      </c>
      <c r="C1315" t="s">
        <v>111</v>
      </c>
      <c r="D1315" t="s">
        <v>5338</v>
      </c>
      <c r="E1315" t="s">
        <v>5339</v>
      </c>
      <c r="F1315" t="s">
        <v>5340</v>
      </c>
      <c r="G1315" t="s">
        <v>16</v>
      </c>
      <c r="H1315" t="s">
        <v>16</v>
      </c>
      <c r="I1315" t="s">
        <v>18</v>
      </c>
      <c r="J1315" t="s">
        <v>1516</v>
      </c>
    </row>
    <row r="1316" spans="1:10" x14ac:dyDescent="0.35">
      <c r="A1316" t="s">
        <v>5331</v>
      </c>
      <c r="B1316" t="s">
        <v>32</v>
      </c>
      <c r="C1316" t="s">
        <v>116</v>
      </c>
      <c r="D1316" t="s">
        <v>5341</v>
      </c>
      <c r="E1316" t="s">
        <v>5342</v>
      </c>
      <c r="F1316" t="s">
        <v>5343</v>
      </c>
      <c r="G1316" t="s">
        <v>16</v>
      </c>
      <c r="H1316" t="s">
        <v>16</v>
      </c>
      <c r="I1316" t="s">
        <v>18</v>
      </c>
      <c r="J1316" t="s">
        <v>1516</v>
      </c>
    </row>
    <row r="1317" spans="1:10" x14ac:dyDescent="0.35">
      <c r="A1317" t="s">
        <v>5344</v>
      </c>
      <c r="B1317" t="s">
        <v>11</v>
      </c>
      <c r="C1317" t="s">
        <v>12</v>
      </c>
      <c r="D1317" t="s">
        <v>5345</v>
      </c>
      <c r="E1317" t="s">
        <v>5346</v>
      </c>
      <c r="F1317" t="s">
        <v>5347</v>
      </c>
      <c r="G1317" t="s">
        <v>16</v>
      </c>
      <c r="H1317" t="s">
        <v>16</v>
      </c>
      <c r="I1317" t="s">
        <v>18</v>
      </c>
      <c r="J1317" t="s">
        <v>1516</v>
      </c>
    </row>
    <row r="1318" spans="1:10" x14ac:dyDescent="0.35">
      <c r="A1318" t="s">
        <v>5344</v>
      </c>
      <c r="B1318" t="s">
        <v>20</v>
      </c>
      <c r="C1318" t="s">
        <v>21</v>
      </c>
      <c r="D1318" t="s">
        <v>5348</v>
      </c>
      <c r="E1318" t="s">
        <v>5349</v>
      </c>
      <c r="F1318" t="s">
        <v>5350</v>
      </c>
      <c r="G1318" t="s">
        <v>16</v>
      </c>
      <c r="H1318" t="s">
        <v>16</v>
      </c>
      <c r="I1318" t="s">
        <v>18</v>
      </c>
      <c r="J1318" t="s">
        <v>1516</v>
      </c>
    </row>
    <row r="1319" spans="1:10" x14ac:dyDescent="0.35">
      <c r="A1319" t="s">
        <v>5344</v>
      </c>
      <c r="B1319" t="s">
        <v>26</v>
      </c>
      <c r="C1319" t="s">
        <v>27</v>
      </c>
      <c r="D1319" t="s">
        <v>5351</v>
      </c>
      <c r="E1319" t="s">
        <v>5352</v>
      </c>
      <c r="F1319" t="s">
        <v>5353</v>
      </c>
      <c r="G1319" t="s">
        <v>16</v>
      </c>
      <c r="H1319" t="s">
        <v>16</v>
      </c>
      <c r="I1319" t="s">
        <v>18</v>
      </c>
      <c r="J1319" t="s">
        <v>1516</v>
      </c>
    </row>
    <row r="1320" spans="1:10" x14ac:dyDescent="0.35">
      <c r="A1320" t="s">
        <v>5344</v>
      </c>
      <c r="B1320" t="s">
        <v>32</v>
      </c>
      <c r="C1320" t="s">
        <v>33</v>
      </c>
      <c r="D1320" t="s">
        <v>5354</v>
      </c>
      <c r="E1320" t="s">
        <v>5355</v>
      </c>
      <c r="F1320" t="s">
        <v>5356</v>
      </c>
      <c r="G1320" t="s">
        <v>16</v>
      </c>
      <c r="H1320" t="s">
        <v>16</v>
      </c>
      <c r="I1320" t="s">
        <v>18</v>
      </c>
      <c r="J1320" t="s">
        <v>1516</v>
      </c>
    </row>
    <row r="1321" spans="1:10" x14ac:dyDescent="0.35">
      <c r="A1321" t="s">
        <v>5357</v>
      </c>
      <c r="B1321" t="s">
        <v>11</v>
      </c>
      <c r="C1321" t="s">
        <v>2015</v>
      </c>
      <c r="D1321" t="s">
        <v>5358</v>
      </c>
      <c r="E1321" t="s">
        <v>5359</v>
      </c>
      <c r="F1321" t="s">
        <v>5360</v>
      </c>
      <c r="G1321" t="s">
        <v>16</v>
      </c>
      <c r="H1321" t="s">
        <v>16</v>
      </c>
      <c r="I1321" t="s">
        <v>43</v>
      </c>
      <c r="J1321" t="s">
        <v>2664</v>
      </c>
    </row>
    <row r="1322" spans="1:10" x14ac:dyDescent="0.35">
      <c r="A1322" t="s">
        <v>5357</v>
      </c>
      <c r="B1322" t="s">
        <v>20</v>
      </c>
      <c r="C1322" t="s">
        <v>895</v>
      </c>
      <c r="D1322" t="s">
        <v>5361</v>
      </c>
      <c r="E1322" t="s">
        <v>5362</v>
      </c>
      <c r="F1322" t="s">
        <v>5363</v>
      </c>
      <c r="G1322" t="s">
        <v>16</v>
      </c>
      <c r="H1322" t="s">
        <v>16</v>
      </c>
      <c r="I1322" t="s">
        <v>43</v>
      </c>
      <c r="J1322" t="s">
        <v>2664</v>
      </c>
    </row>
    <row r="1323" spans="1:10" x14ac:dyDescent="0.35">
      <c r="A1323" t="s">
        <v>5357</v>
      </c>
      <c r="B1323" t="s">
        <v>26</v>
      </c>
      <c r="C1323" t="s">
        <v>241</v>
      </c>
      <c r="D1323" t="s">
        <v>5364</v>
      </c>
      <c r="E1323" t="s">
        <v>5365</v>
      </c>
      <c r="F1323" t="s">
        <v>5366</v>
      </c>
      <c r="G1323" t="s">
        <v>16</v>
      </c>
      <c r="H1323" t="s">
        <v>16</v>
      </c>
      <c r="I1323" t="s">
        <v>43</v>
      </c>
      <c r="J1323" t="s">
        <v>2664</v>
      </c>
    </row>
    <row r="1324" spans="1:10" x14ac:dyDescent="0.35">
      <c r="A1324" t="s">
        <v>5357</v>
      </c>
      <c r="B1324" t="s">
        <v>32</v>
      </c>
      <c r="C1324" t="s">
        <v>902</v>
      </c>
      <c r="D1324" t="s">
        <v>5367</v>
      </c>
      <c r="E1324" t="s">
        <v>5368</v>
      </c>
      <c r="F1324" t="s">
        <v>5369</v>
      </c>
      <c r="G1324" t="s">
        <v>16</v>
      </c>
      <c r="H1324" t="s">
        <v>16</v>
      </c>
      <c r="I1324" t="s">
        <v>43</v>
      </c>
      <c r="J1324" t="s">
        <v>2664</v>
      </c>
    </row>
    <row r="1325" spans="1:10" x14ac:dyDescent="0.35">
      <c r="A1325" t="s">
        <v>5370</v>
      </c>
      <c r="B1325" t="s">
        <v>11</v>
      </c>
      <c r="C1325" t="s">
        <v>12</v>
      </c>
      <c r="D1325" t="s">
        <v>5371</v>
      </c>
      <c r="E1325" t="s">
        <v>5372</v>
      </c>
      <c r="F1325" t="s">
        <v>5373</v>
      </c>
      <c r="G1325" t="s">
        <v>16</v>
      </c>
      <c r="H1325" t="s">
        <v>5374</v>
      </c>
      <c r="I1325" t="s">
        <v>609</v>
      </c>
      <c r="J1325" t="s">
        <v>610</v>
      </c>
    </row>
    <row r="1326" spans="1:10" x14ac:dyDescent="0.35">
      <c r="A1326" t="s">
        <v>5370</v>
      </c>
      <c r="B1326" t="s">
        <v>20</v>
      </c>
      <c r="C1326" t="s">
        <v>21</v>
      </c>
      <c r="D1326" t="s">
        <v>5375</v>
      </c>
      <c r="E1326" t="s">
        <v>5376</v>
      </c>
      <c r="F1326" t="s">
        <v>5377</v>
      </c>
      <c r="G1326" t="s">
        <v>16</v>
      </c>
      <c r="H1326" t="s">
        <v>5378</v>
      </c>
      <c r="I1326" t="s">
        <v>609</v>
      </c>
      <c r="J1326" t="s">
        <v>610</v>
      </c>
    </row>
    <row r="1327" spans="1:10" x14ac:dyDescent="0.35">
      <c r="A1327" t="s">
        <v>5370</v>
      </c>
      <c r="B1327" t="s">
        <v>26</v>
      </c>
      <c r="C1327" t="s">
        <v>27</v>
      </c>
      <c r="D1327" t="s">
        <v>5379</v>
      </c>
      <c r="E1327" t="s">
        <v>5380</v>
      </c>
      <c r="F1327" t="s">
        <v>5381</v>
      </c>
      <c r="G1327" t="s">
        <v>16</v>
      </c>
      <c r="H1327" t="s">
        <v>5382</v>
      </c>
      <c r="I1327" t="s">
        <v>609</v>
      </c>
      <c r="J1327" t="s">
        <v>610</v>
      </c>
    </row>
    <row r="1328" spans="1:10" x14ac:dyDescent="0.35">
      <c r="A1328" t="s">
        <v>5370</v>
      </c>
      <c r="B1328" t="s">
        <v>32</v>
      </c>
      <c r="C1328" t="s">
        <v>33</v>
      </c>
      <c r="D1328" t="s">
        <v>5383</v>
      </c>
      <c r="E1328" t="s">
        <v>5384</v>
      </c>
      <c r="F1328" t="s">
        <v>5385</v>
      </c>
      <c r="G1328" t="s">
        <v>16</v>
      </c>
      <c r="H1328" t="s">
        <v>5386</v>
      </c>
      <c r="I1328" t="s">
        <v>609</v>
      </c>
      <c r="J1328" t="s">
        <v>610</v>
      </c>
    </row>
    <row r="1329" spans="1:10" x14ac:dyDescent="0.35">
      <c r="A1329" t="s">
        <v>5387</v>
      </c>
      <c r="B1329" t="s">
        <v>11</v>
      </c>
      <c r="C1329" t="s">
        <v>21</v>
      </c>
      <c r="D1329" t="s">
        <v>5388</v>
      </c>
      <c r="E1329" t="s">
        <v>5389</v>
      </c>
      <c r="F1329" t="s">
        <v>5390</v>
      </c>
      <c r="G1329" t="s">
        <v>16</v>
      </c>
      <c r="H1329" t="s">
        <v>5391</v>
      </c>
      <c r="I1329" t="s">
        <v>18</v>
      </c>
      <c r="J1329" t="s">
        <v>1516</v>
      </c>
    </row>
    <row r="1330" spans="1:10" x14ac:dyDescent="0.35">
      <c r="A1330" t="s">
        <v>5387</v>
      </c>
      <c r="B1330" t="s">
        <v>20</v>
      </c>
      <c r="C1330" t="s">
        <v>27</v>
      </c>
      <c r="D1330" t="s">
        <v>5392</v>
      </c>
      <c r="E1330" t="s">
        <v>5393</v>
      </c>
      <c r="F1330" t="s">
        <v>5394</v>
      </c>
      <c r="G1330" t="s">
        <v>16</v>
      </c>
      <c r="H1330" t="s">
        <v>5395</v>
      </c>
      <c r="I1330" t="s">
        <v>18</v>
      </c>
      <c r="J1330" t="s">
        <v>1516</v>
      </c>
    </row>
    <row r="1331" spans="1:10" x14ac:dyDescent="0.35">
      <c r="A1331" t="s">
        <v>5387</v>
      </c>
      <c r="B1331" t="s">
        <v>26</v>
      </c>
      <c r="C1331" t="s">
        <v>33</v>
      </c>
      <c r="D1331" t="s">
        <v>5396</v>
      </c>
      <c r="E1331" t="s">
        <v>5397</v>
      </c>
      <c r="F1331" t="s">
        <v>5398</v>
      </c>
      <c r="G1331" t="s">
        <v>16</v>
      </c>
      <c r="H1331" t="s">
        <v>5399</v>
      </c>
      <c r="I1331" t="s">
        <v>18</v>
      </c>
      <c r="J1331" t="s">
        <v>1516</v>
      </c>
    </row>
    <row r="1332" spans="1:10" x14ac:dyDescent="0.35">
      <c r="A1332" t="s">
        <v>5387</v>
      </c>
      <c r="B1332" t="s">
        <v>32</v>
      </c>
      <c r="C1332" t="s">
        <v>349</v>
      </c>
      <c r="D1332" t="s">
        <v>5400</v>
      </c>
      <c r="E1332" t="s">
        <v>5401</v>
      </c>
      <c r="F1332" t="s">
        <v>5402</v>
      </c>
      <c r="G1332" t="s">
        <v>16</v>
      </c>
      <c r="H1332" t="s">
        <v>5403</v>
      </c>
      <c r="I1332" t="s">
        <v>18</v>
      </c>
      <c r="J1332" t="s">
        <v>1516</v>
      </c>
    </row>
    <row r="1333" spans="1:10" x14ac:dyDescent="0.35">
      <c r="A1333" t="s">
        <v>5404</v>
      </c>
      <c r="B1333" t="s">
        <v>11</v>
      </c>
      <c r="C1333" t="s">
        <v>5220</v>
      </c>
      <c r="D1333" t="s">
        <v>5405</v>
      </c>
      <c r="E1333" t="s">
        <v>5406</v>
      </c>
      <c r="F1333" t="s">
        <v>5407</v>
      </c>
      <c r="G1333" t="s">
        <v>16</v>
      </c>
      <c r="H1333" t="s">
        <v>5408</v>
      </c>
      <c r="I1333" t="s">
        <v>43</v>
      </c>
      <c r="J1333" t="s">
        <v>1402</v>
      </c>
    </row>
    <row r="1334" spans="1:10" x14ac:dyDescent="0.35">
      <c r="A1334" t="s">
        <v>5404</v>
      </c>
      <c r="B1334" t="s">
        <v>20</v>
      </c>
      <c r="C1334" t="s">
        <v>5225</v>
      </c>
      <c r="D1334" t="s">
        <v>5409</v>
      </c>
      <c r="E1334" t="s">
        <v>5410</v>
      </c>
      <c r="F1334" t="s">
        <v>5411</v>
      </c>
      <c r="G1334" t="s">
        <v>16</v>
      </c>
      <c r="H1334" t="s">
        <v>5412</v>
      </c>
      <c r="I1334" t="s">
        <v>43</v>
      </c>
      <c r="J1334" t="s">
        <v>1402</v>
      </c>
    </row>
    <row r="1335" spans="1:10" x14ac:dyDescent="0.35">
      <c r="A1335" t="s">
        <v>5404</v>
      </c>
      <c r="B1335" t="s">
        <v>26</v>
      </c>
      <c r="C1335" t="s">
        <v>5229</v>
      </c>
      <c r="D1335" t="s">
        <v>5413</v>
      </c>
      <c r="E1335" t="s">
        <v>5414</v>
      </c>
      <c r="F1335" t="s">
        <v>5415</v>
      </c>
      <c r="G1335" t="s">
        <v>16</v>
      </c>
      <c r="H1335" t="s">
        <v>5416</v>
      </c>
      <c r="I1335" t="s">
        <v>43</v>
      </c>
      <c r="J1335" t="s">
        <v>1402</v>
      </c>
    </row>
    <row r="1336" spans="1:10" x14ac:dyDescent="0.35">
      <c r="A1336" t="s">
        <v>5404</v>
      </c>
      <c r="B1336" t="s">
        <v>32</v>
      </c>
      <c r="C1336" t="s">
        <v>5417</v>
      </c>
      <c r="D1336" t="s">
        <v>5418</v>
      </c>
      <c r="E1336" t="s">
        <v>5419</v>
      </c>
      <c r="F1336" t="s">
        <v>5420</v>
      </c>
      <c r="G1336" t="s">
        <v>16</v>
      </c>
      <c r="H1336" t="s">
        <v>5421</v>
      </c>
      <c r="I1336" t="s">
        <v>43</v>
      </c>
      <c r="J1336" t="s">
        <v>1402</v>
      </c>
    </row>
    <row r="1337" spans="1:10" x14ac:dyDescent="0.35">
      <c r="A1337" t="s">
        <v>5422</v>
      </c>
      <c r="B1337" t="s">
        <v>11</v>
      </c>
      <c r="C1337" t="s">
        <v>12</v>
      </c>
      <c r="D1337" t="s">
        <v>5423</v>
      </c>
      <c r="E1337" t="s">
        <v>5424</v>
      </c>
      <c r="F1337" t="s">
        <v>5425</v>
      </c>
      <c r="G1337" t="s">
        <v>16</v>
      </c>
      <c r="H1337" t="s">
        <v>5426</v>
      </c>
      <c r="I1337" t="s">
        <v>258</v>
      </c>
      <c r="J1337" t="s">
        <v>259</v>
      </c>
    </row>
    <row r="1338" spans="1:10" x14ac:dyDescent="0.35">
      <c r="A1338" t="s">
        <v>5422</v>
      </c>
      <c r="B1338" t="s">
        <v>20</v>
      </c>
      <c r="C1338" t="s">
        <v>21</v>
      </c>
      <c r="D1338" t="s">
        <v>2844</v>
      </c>
      <c r="E1338" t="s">
        <v>5427</v>
      </c>
      <c r="F1338" t="s">
        <v>5428</v>
      </c>
      <c r="G1338" t="s">
        <v>16</v>
      </c>
      <c r="H1338" t="s">
        <v>5429</v>
      </c>
      <c r="I1338" t="s">
        <v>258</v>
      </c>
      <c r="J1338" t="s">
        <v>259</v>
      </c>
    </row>
    <row r="1339" spans="1:10" x14ac:dyDescent="0.35">
      <c r="A1339" t="s">
        <v>5422</v>
      </c>
      <c r="B1339" t="s">
        <v>26</v>
      </c>
      <c r="C1339" t="s">
        <v>27</v>
      </c>
      <c r="D1339" t="s">
        <v>5430</v>
      </c>
      <c r="E1339" t="s">
        <v>817</v>
      </c>
      <c r="F1339" t="s">
        <v>5431</v>
      </c>
      <c r="G1339" t="s">
        <v>16</v>
      </c>
      <c r="H1339" t="s">
        <v>956</v>
      </c>
      <c r="I1339" t="s">
        <v>258</v>
      </c>
      <c r="J1339" t="s">
        <v>259</v>
      </c>
    </row>
    <row r="1340" spans="1:10" x14ac:dyDescent="0.35">
      <c r="A1340" t="s">
        <v>5422</v>
      </c>
      <c r="B1340" t="s">
        <v>32</v>
      </c>
      <c r="C1340" t="s">
        <v>33</v>
      </c>
      <c r="D1340" t="s">
        <v>5432</v>
      </c>
      <c r="E1340" t="s">
        <v>5433</v>
      </c>
      <c r="F1340" t="s">
        <v>744</v>
      </c>
      <c r="G1340" t="s">
        <v>16</v>
      </c>
      <c r="H1340" t="s">
        <v>4615</v>
      </c>
      <c r="I1340" t="s">
        <v>258</v>
      </c>
      <c r="J1340" t="s">
        <v>259</v>
      </c>
    </row>
    <row r="1341" spans="1:10" x14ac:dyDescent="0.35">
      <c r="A1341" t="s">
        <v>5434</v>
      </c>
      <c r="B1341" t="s">
        <v>11</v>
      </c>
      <c r="C1341" t="s">
        <v>12</v>
      </c>
      <c r="D1341" t="s">
        <v>5435</v>
      </c>
      <c r="E1341" t="s">
        <v>3522</v>
      </c>
      <c r="F1341" t="s">
        <v>5436</v>
      </c>
      <c r="G1341" t="s">
        <v>16</v>
      </c>
      <c r="H1341" t="s">
        <v>5437</v>
      </c>
      <c r="I1341" t="s">
        <v>609</v>
      </c>
      <c r="J1341" t="s">
        <v>3694</v>
      </c>
    </row>
    <row r="1342" spans="1:10" x14ac:dyDescent="0.35">
      <c r="A1342" t="s">
        <v>5434</v>
      </c>
      <c r="B1342" t="s">
        <v>20</v>
      </c>
      <c r="C1342" t="s">
        <v>21</v>
      </c>
      <c r="D1342" t="s">
        <v>3176</v>
      </c>
      <c r="E1342" t="s">
        <v>5438</v>
      </c>
      <c r="F1342" t="s">
        <v>765</v>
      </c>
      <c r="G1342" t="s">
        <v>16</v>
      </c>
      <c r="H1342" t="s">
        <v>5439</v>
      </c>
      <c r="I1342" t="s">
        <v>609</v>
      </c>
      <c r="J1342" t="s">
        <v>3694</v>
      </c>
    </row>
    <row r="1343" spans="1:10" x14ac:dyDescent="0.35">
      <c r="A1343" t="s">
        <v>5434</v>
      </c>
      <c r="B1343" t="s">
        <v>26</v>
      </c>
      <c r="C1343" t="s">
        <v>27</v>
      </c>
      <c r="D1343" t="s">
        <v>5440</v>
      </c>
      <c r="E1343" t="s">
        <v>5441</v>
      </c>
      <c r="F1343" t="s">
        <v>5442</v>
      </c>
      <c r="G1343" t="s">
        <v>16</v>
      </c>
      <c r="H1343" t="s">
        <v>271</v>
      </c>
      <c r="I1343" t="s">
        <v>609</v>
      </c>
      <c r="J1343" t="s">
        <v>3694</v>
      </c>
    </row>
    <row r="1344" spans="1:10" x14ac:dyDescent="0.35">
      <c r="A1344" t="s">
        <v>5434</v>
      </c>
      <c r="B1344" t="s">
        <v>32</v>
      </c>
      <c r="C1344" t="s">
        <v>33</v>
      </c>
      <c r="D1344" t="s">
        <v>5443</v>
      </c>
      <c r="E1344" t="s">
        <v>2063</v>
      </c>
      <c r="F1344" t="s">
        <v>5444</v>
      </c>
      <c r="G1344" t="s">
        <v>16</v>
      </c>
      <c r="H1344" t="s">
        <v>5445</v>
      </c>
      <c r="I1344" t="s">
        <v>609</v>
      </c>
      <c r="J1344" t="s">
        <v>3694</v>
      </c>
    </row>
    <row r="1345" spans="1:10" x14ac:dyDescent="0.35">
      <c r="A1345" t="s">
        <v>5446</v>
      </c>
      <c r="B1345" t="s">
        <v>11</v>
      </c>
      <c r="C1345" t="s">
        <v>21</v>
      </c>
      <c r="D1345" t="s">
        <v>5447</v>
      </c>
      <c r="E1345" t="s">
        <v>5448</v>
      </c>
      <c r="F1345" t="s">
        <v>5449</v>
      </c>
      <c r="G1345" t="s">
        <v>16</v>
      </c>
      <c r="H1345" t="s">
        <v>5450</v>
      </c>
      <c r="I1345" t="s">
        <v>380</v>
      </c>
      <c r="J1345" t="s">
        <v>726</v>
      </c>
    </row>
    <row r="1346" spans="1:10" x14ac:dyDescent="0.35">
      <c r="A1346" t="s">
        <v>5446</v>
      </c>
      <c r="B1346" t="s">
        <v>20</v>
      </c>
      <c r="C1346" t="s">
        <v>27</v>
      </c>
      <c r="D1346" t="s">
        <v>5451</v>
      </c>
      <c r="E1346" t="s">
        <v>5452</v>
      </c>
      <c r="F1346" t="s">
        <v>5453</v>
      </c>
      <c r="G1346" t="s">
        <v>16</v>
      </c>
      <c r="H1346" t="s">
        <v>5454</v>
      </c>
      <c r="I1346" t="s">
        <v>380</v>
      </c>
      <c r="J1346" t="s">
        <v>726</v>
      </c>
    </row>
    <row r="1347" spans="1:10" x14ac:dyDescent="0.35">
      <c r="A1347" t="s">
        <v>5446</v>
      </c>
      <c r="B1347" t="s">
        <v>26</v>
      </c>
      <c r="C1347" t="s">
        <v>33</v>
      </c>
      <c r="D1347" t="s">
        <v>5455</v>
      </c>
      <c r="E1347" t="s">
        <v>5456</v>
      </c>
      <c r="F1347" t="s">
        <v>5457</v>
      </c>
      <c r="G1347" t="s">
        <v>16</v>
      </c>
      <c r="H1347" t="s">
        <v>5458</v>
      </c>
      <c r="I1347" t="s">
        <v>380</v>
      </c>
      <c r="J1347" t="s">
        <v>726</v>
      </c>
    </row>
    <row r="1348" spans="1:10" x14ac:dyDescent="0.35">
      <c r="A1348" t="s">
        <v>5446</v>
      </c>
      <c r="B1348" t="s">
        <v>32</v>
      </c>
      <c r="C1348" t="s">
        <v>349</v>
      </c>
      <c r="D1348" t="s">
        <v>5459</v>
      </c>
      <c r="E1348" t="s">
        <v>5460</v>
      </c>
      <c r="F1348" t="s">
        <v>5461</v>
      </c>
      <c r="G1348" t="s">
        <v>16</v>
      </c>
      <c r="H1348" t="s">
        <v>5462</v>
      </c>
      <c r="I1348" t="s">
        <v>380</v>
      </c>
      <c r="J1348" t="s">
        <v>726</v>
      </c>
    </row>
    <row r="1349" spans="1:10" x14ac:dyDescent="0.35">
      <c r="A1349" t="s">
        <v>5463</v>
      </c>
      <c r="B1349" t="s">
        <v>11</v>
      </c>
      <c r="C1349" t="s">
        <v>12</v>
      </c>
      <c r="D1349" t="s">
        <v>5464</v>
      </c>
      <c r="E1349" t="s">
        <v>5465</v>
      </c>
      <c r="F1349" t="s">
        <v>5466</v>
      </c>
      <c r="G1349" t="s">
        <v>16</v>
      </c>
      <c r="H1349" t="s">
        <v>16</v>
      </c>
      <c r="I1349" t="s">
        <v>380</v>
      </c>
      <c r="J1349" t="s">
        <v>381</v>
      </c>
    </row>
    <row r="1350" spans="1:10" x14ac:dyDescent="0.35">
      <c r="A1350" t="s">
        <v>5463</v>
      </c>
      <c r="B1350" t="s">
        <v>20</v>
      </c>
      <c r="C1350" t="s">
        <v>21</v>
      </c>
      <c r="D1350" t="s">
        <v>5467</v>
      </c>
      <c r="E1350" t="s">
        <v>5468</v>
      </c>
      <c r="F1350" t="s">
        <v>5469</v>
      </c>
      <c r="G1350" t="s">
        <v>16</v>
      </c>
      <c r="H1350" t="s">
        <v>16</v>
      </c>
      <c r="I1350" t="s">
        <v>380</v>
      </c>
      <c r="J1350" t="s">
        <v>381</v>
      </c>
    </row>
    <row r="1351" spans="1:10" x14ac:dyDescent="0.35">
      <c r="A1351" t="s">
        <v>5463</v>
      </c>
      <c r="B1351" t="s">
        <v>26</v>
      </c>
      <c r="C1351" t="s">
        <v>27</v>
      </c>
      <c r="D1351" t="s">
        <v>5470</v>
      </c>
      <c r="E1351" t="s">
        <v>5471</v>
      </c>
      <c r="F1351" t="s">
        <v>5472</v>
      </c>
      <c r="G1351" t="s">
        <v>16</v>
      </c>
      <c r="H1351" t="s">
        <v>16</v>
      </c>
      <c r="I1351" t="s">
        <v>380</v>
      </c>
      <c r="J1351" t="s">
        <v>381</v>
      </c>
    </row>
    <row r="1352" spans="1:10" x14ac:dyDescent="0.35">
      <c r="A1352" t="s">
        <v>5463</v>
      </c>
      <c r="B1352" t="s">
        <v>32</v>
      </c>
      <c r="C1352" t="s">
        <v>33</v>
      </c>
      <c r="D1352" t="s">
        <v>5473</v>
      </c>
      <c r="E1352" t="s">
        <v>5474</v>
      </c>
      <c r="F1352" t="s">
        <v>5475</v>
      </c>
      <c r="G1352" t="s">
        <v>16</v>
      </c>
      <c r="H1352" t="s">
        <v>16</v>
      </c>
      <c r="I1352" t="s">
        <v>380</v>
      </c>
      <c r="J1352" t="s">
        <v>381</v>
      </c>
    </row>
    <row r="1353" spans="1:10" x14ac:dyDescent="0.35">
      <c r="A1353" t="s">
        <v>5476</v>
      </c>
      <c r="B1353" t="s">
        <v>11</v>
      </c>
      <c r="C1353" t="s">
        <v>2015</v>
      </c>
      <c r="D1353" t="s">
        <v>5477</v>
      </c>
      <c r="E1353" t="s">
        <v>5478</v>
      </c>
      <c r="F1353" t="s">
        <v>5479</v>
      </c>
      <c r="G1353" t="s">
        <v>16</v>
      </c>
      <c r="H1353" t="s">
        <v>16</v>
      </c>
      <c r="I1353" t="s">
        <v>43</v>
      </c>
      <c r="J1353" t="s">
        <v>574</v>
      </c>
    </row>
    <row r="1354" spans="1:10" x14ac:dyDescent="0.35">
      <c r="A1354" t="s">
        <v>5476</v>
      </c>
      <c r="B1354" t="s">
        <v>20</v>
      </c>
      <c r="C1354" t="s">
        <v>895</v>
      </c>
      <c r="D1354" t="s">
        <v>5480</v>
      </c>
      <c r="E1354" t="s">
        <v>5481</v>
      </c>
      <c r="F1354" t="s">
        <v>5482</v>
      </c>
      <c r="G1354" t="s">
        <v>16</v>
      </c>
      <c r="H1354" t="s">
        <v>16</v>
      </c>
      <c r="I1354" t="s">
        <v>43</v>
      </c>
      <c r="J1354" t="s">
        <v>574</v>
      </c>
    </row>
    <row r="1355" spans="1:10" x14ac:dyDescent="0.35">
      <c r="A1355" t="s">
        <v>5476</v>
      </c>
      <c r="B1355" t="s">
        <v>26</v>
      </c>
      <c r="C1355" t="s">
        <v>5483</v>
      </c>
      <c r="D1355" t="s">
        <v>5484</v>
      </c>
      <c r="E1355" t="s">
        <v>5485</v>
      </c>
      <c r="F1355" t="s">
        <v>5486</v>
      </c>
      <c r="G1355" t="s">
        <v>16</v>
      </c>
      <c r="H1355" t="s">
        <v>16</v>
      </c>
      <c r="I1355" t="s">
        <v>43</v>
      </c>
      <c r="J1355" t="s">
        <v>574</v>
      </c>
    </row>
    <row r="1356" spans="1:10" x14ac:dyDescent="0.35">
      <c r="A1356" t="s">
        <v>5476</v>
      </c>
      <c r="B1356" t="s">
        <v>32</v>
      </c>
      <c r="C1356" t="s">
        <v>902</v>
      </c>
      <c r="D1356" t="s">
        <v>5487</v>
      </c>
      <c r="E1356" t="s">
        <v>5488</v>
      </c>
      <c r="F1356" t="s">
        <v>5489</v>
      </c>
      <c r="G1356" t="s">
        <v>16</v>
      </c>
      <c r="H1356" t="s">
        <v>16</v>
      </c>
      <c r="I1356" t="s">
        <v>43</v>
      </c>
      <c r="J1356" t="s">
        <v>574</v>
      </c>
    </row>
    <row r="1357" spans="1:10" x14ac:dyDescent="0.35">
      <c r="A1357" t="s">
        <v>5490</v>
      </c>
      <c r="B1357" t="s">
        <v>11</v>
      </c>
      <c r="C1357" t="s">
        <v>3241</v>
      </c>
      <c r="D1357" t="s">
        <v>5491</v>
      </c>
      <c r="E1357" t="s">
        <v>5492</v>
      </c>
      <c r="F1357" t="s">
        <v>5493</v>
      </c>
      <c r="G1357" t="s">
        <v>16</v>
      </c>
      <c r="H1357" t="s">
        <v>5494</v>
      </c>
      <c r="I1357" t="s">
        <v>199</v>
      </c>
      <c r="J1357" t="s">
        <v>1069</v>
      </c>
    </row>
    <row r="1358" spans="1:10" x14ac:dyDescent="0.35">
      <c r="A1358" t="s">
        <v>5490</v>
      </c>
      <c r="B1358" t="s">
        <v>20</v>
      </c>
      <c r="C1358" t="s">
        <v>3246</v>
      </c>
      <c r="D1358" t="s">
        <v>5495</v>
      </c>
      <c r="E1358" t="s">
        <v>5496</v>
      </c>
      <c r="F1358" t="s">
        <v>5497</v>
      </c>
      <c r="G1358" t="s">
        <v>16</v>
      </c>
      <c r="H1358" t="s">
        <v>5498</v>
      </c>
      <c r="I1358" t="s">
        <v>199</v>
      </c>
      <c r="J1358" t="s">
        <v>1069</v>
      </c>
    </row>
    <row r="1359" spans="1:10" x14ac:dyDescent="0.35">
      <c r="A1359" t="s">
        <v>5490</v>
      </c>
      <c r="B1359" t="s">
        <v>26</v>
      </c>
      <c r="C1359" t="s">
        <v>3251</v>
      </c>
      <c r="D1359" t="s">
        <v>5499</v>
      </c>
      <c r="E1359" t="s">
        <v>5500</v>
      </c>
      <c r="F1359" t="s">
        <v>5501</v>
      </c>
      <c r="G1359" t="s">
        <v>16</v>
      </c>
      <c r="H1359" t="s">
        <v>5502</v>
      </c>
      <c r="I1359" t="s">
        <v>199</v>
      </c>
      <c r="J1359" t="s">
        <v>1069</v>
      </c>
    </row>
    <row r="1360" spans="1:10" x14ac:dyDescent="0.35">
      <c r="A1360" t="s">
        <v>5490</v>
      </c>
      <c r="B1360" t="s">
        <v>32</v>
      </c>
      <c r="C1360" t="s">
        <v>3256</v>
      </c>
      <c r="D1360" t="s">
        <v>5503</v>
      </c>
      <c r="E1360" t="s">
        <v>5504</v>
      </c>
      <c r="F1360" t="s">
        <v>5505</v>
      </c>
      <c r="G1360" t="s">
        <v>16</v>
      </c>
      <c r="H1360" t="s">
        <v>5506</v>
      </c>
      <c r="I1360" t="s">
        <v>199</v>
      </c>
      <c r="J1360" t="s">
        <v>1069</v>
      </c>
    </row>
    <row r="1361" spans="1:10" x14ac:dyDescent="0.35">
      <c r="A1361" t="s">
        <v>5507</v>
      </c>
      <c r="B1361" t="s">
        <v>11</v>
      </c>
      <c r="C1361" t="s">
        <v>12</v>
      </c>
      <c r="D1361" t="s">
        <v>5508</v>
      </c>
      <c r="E1361" t="s">
        <v>5509</v>
      </c>
      <c r="F1361" t="s">
        <v>5510</v>
      </c>
      <c r="G1361" t="s">
        <v>16</v>
      </c>
      <c r="H1361" t="s">
        <v>5511</v>
      </c>
      <c r="I1361" t="s">
        <v>324</v>
      </c>
      <c r="J1361" t="s">
        <v>5512</v>
      </c>
    </row>
    <row r="1362" spans="1:10" x14ac:dyDescent="0.35">
      <c r="A1362" t="s">
        <v>5507</v>
      </c>
      <c r="B1362" t="s">
        <v>20</v>
      </c>
      <c r="C1362" t="s">
        <v>21</v>
      </c>
      <c r="D1362" t="s">
        <v>5513</v>
      </c>
      <c r="E1362" t="s">
        <v>5514</v>
      </c>
      <c r="F1362" t="s">
        <v>5515</v>
      </c>
      <c r="G1362" t="s">
        <v>16</v>
      </c>
      <c r="H1362" t="s">
        <v>5516</v>
      </c>
      <c r="I1362" t="s">
        <v>324</v>
      </c>
      <c r="J1362" t="s">
        <v>5512</v>
      </c>
    </row>
    <row r="1363" spans="1:10" x14ac:dyDescent="0.35">
      <c r="A1363" t="s">
        <v>5507</v>
      </c>
      <c r="B1363" t="s">
        <v>26</v>
      </c>
      <c r="C1363" t="s">
        <v>27</v>
      </c>
      <c r="D1363" t="s">
        <v>5517</v>
      </c>
      <c r="E1363" t="s">
        <v>5518</v>
      </c>
      <c r="F1363" t="s">
        <v>5519</v>
      </c>
      <c r="G1363" t="s">
        <v>16</v>
      </c>
      <c r="H1363" t="s">
        <v>5520</v>
      </c>
      <c r="I1363" t="s">
        <v>324</v>
      </c>
      <c r="J1363" t="s">
        <v>5512</v>
      </c>
    </row>
    <row r="1364" spans="1:10" x14ac:dyDescent="0.35">
      <c r="A1364" t="s">
        <v>5507</v>
      </c>
      <c r="B1364" t="s">
        <v>32</v>
      </c>
      <c r="C1364" t="s">
        <v>33</v>
      </c>
      <c r="D1364" t="s">
        <v>5521</v>
      </c>
      <c r="E1364" t="s">
        <v>5522</v>
      </c>
      <c r="F1364" t="s">
        <v>5523</v>
      </c>
      <c r="G1364" t="s">
        <v>16</v>
      </c>
      <c r="H1364" t="s">
        <v>5524</v>
      </c>
      <c r="I1364" t="s">
        <v>324</v>
      </c>
      <c r="J1364" t="s">
        <v>5512</v>
      </c>
    </row>
    <row r="1365" spans="1:10" x14ac:dyDescent="0.35">
      <c r="A1365" t="s">
        <v>5525</v>
      </c>
      <c r="B1365" t="s">
        <v>11</v>
      </c>
      <c r="C1365" t="s">
        <v>21</v>
      </c>
      <c r="D1365" t="s">
        <v>5526</v>
      </c>
      <c r="E1365" t="s">
        <v>5527</v>
      </c>
      <c r="F1365" t="s">
        <v>5528</v>
      </c>
      <c r="G1365" t="s">
        <v>16</v>
      </c>
      <c r="H1365" t="s">
        <v>16</v>
      </c>
      <c r="I1365" t="s">
        <v>43</v>
      </c>
      <c r="J1365" t="s">
        <v>5529</v>
      </c>
    </row>
    <row r="1366" spans="1:10" x14ac:dyDescent="0.35">
      <c r="A1366" t="s">
        <v>5525</v>
      </c>
      <c r="B1366" t="s">
        <v>20</v>
      </c>
      <c r="C1366" t="s">
        <v>49</v>
      </c>
      <c r="D1366" t="s">
        <v>5530</v>
      </c>
      <c r="E1366" t="s">
        <v>5531</v>
      </c>
      <c r="F1366" t="s">
        <v>5532</v>
      </c>
      <c r="G1366" t="s">
        <v>16</v>
      </c>
      <c r="H1366" t="s">
        <v>16</v>
      </c>
      <c r="I1366" t="s">
        <v>43</v>
      </c>
      <c r="J1366" t="s">
        <v>5529</v>
      </c>
    </row>
    <row r="1367" spans="1:10" x14ac:dyDescent="0.35">
      <c r="A1367" t="s">
        <v>5525</v>
      </c>
      <c r="B1367" t="s">
        <v>26</v>
      </c>
      <c r="C1367" t="s">
        <v>53</v>
      </c>
      <c r="D1367" t="s">
        <v>5533</v>
      </c>
      <c r="E1367" t="s">
        <v>5534</v>
      </c>
      <c r="F1367" t="s">
        <v>5535</v>
      </c>
      <c r="G1367" t="s">
        <v>16</v>
      </c>
      <c r="H1367" t="s">
        <v>16</v>
      </c>
      <c r="I1367" t="s">
        <v>43</v>
      </c>
      <c r="J1367" t="s">
        <v>5529</v>
      </c>
    </row>
    <row r="1368" spans="1:10" x14ac:dyDescent="0.35">
      <c r="A1368" t="s">
        <v>5525</v>
      </c>
      <c r="B1368" t="s">
        <v>32</v>
      </c>
      <c r="C1368" t="s">
        <v>349</v>
      </c>
      <c r="D1368" t="s">
        <v>5536</v>
      </c>
      <c r="E1368" t="s">
        <v>5537</v>
      </c>
      <c r="F1368" t="s">
        <v>5538</v>
      </c>
      <c r="G1368" t="s">
        <v>16</v>
      </c>
      <c r="H1368" t="s">
        <v>16</v>
      </c>
      <c r="I1368" t="s">
        <v>43</v>
      </c>
      <c r="J1368" t="s">
        <v>5529</v>
      </c>
    </row>
    <row r="1369" spans="1:10" x14ac:dyDescent="0.35">
      <c r="A1369" t="s">
        <v>5539</v>
      </c>
      <c r="B1369" t="s">
        <v>11</v>
      </c>
      <c r="C1369" t="s">
        <v>12</v>
      </c>
      <c r="D1369" t="s">
        <v>5540</v>
      </c>
      <c r="E1369" t="s">
        <v>5541</v>
      </c>
      <c r="F1369" t="s">
        <v>5542</v>
      </c>
      <c r="G1369" t="s">
        <v>16</v>
      </c>
      <c r="H1369" t="s">
        <v>5543</v>
      </c>
      <c r="I1369" t="s">
        <v>43</v>
      </c>
      <c r="J1369" t="s">
        <v>1949</v>
      </c>
    </row>
    <row r="1370" spans="1:10" x14ac:dyDescent="0.35">
      <c r="A1370" t="s">
        <v>5539</v>
      </c>
      <c r="B1370" t="s">
        <v>20</v>
      </c>
      <c r="C1370" t="s">
        <v>21</v>
      </c>
      <c r="D1370" t="s">
        <v>5544</v>
      </c>
      <c r="E1370" t="s">
        <v>5545</v>
      </c>
      <c r="F1370" t="s">
        <v>5546</v>
      </c>
      <c r="G1370" t="s">
        <v>16</v>
      </c>
      <c r="H1370" t="s">
        <v>5547</v>
      </c>
      <c r="I1370" t="s">
        <v>43</v>
      </c>
      <c r="J1370" t="s">
        <v>1949</v>
      </c>
    </row>
    <row r="1371" spans="1:10" x14ac:dyDescent="0.35">
      <c r="A1371" t="s">
        <v>5539</v>
      </c>
      <c r="B1371" t="s">
        <v>26</v>
      </c>
      <c r="C1371" t="s">
        <v>27</v>
      </c>
      <c r="D1371" t="s">
        <v>5548</v>
      </c>
      <c r="E1371" t="s">
        <v>5549</v>
      </c>
      <c r="F1371" t="s">
        <v>5550</v>
      </c>
      <c r="G1371" t="s">
        <v>16</v>
      </c>
      <c r="H1371" t="s">
        <v>5551</v>
      </c>
      <c r="I1371" t="s">
        <v>43</v>
      </c>
      <c r="J1371" t="s">
        <v>1949</v>
      </c>
    </row>
    <row r="1372" spans="1:10" x14ac:dyDescent="0.35">
      <c r="A1372" t="s">
        <v>5539</v>
      </c>
      <c r="B1372" t="s">
        <v>32</v>
      </c>
      <c r="C1372" t="s">
        <v>33</v>
      </c>
      <c r="D1372" t="s">
        <v>5552</v>
      </c>
      <c r="E1372" t="s">
        <v>5553</v>
      </c>
      <c r="F1372" t="s">
        <v>5554</v>
      </c>
      <c r="G1372" t="s">
        <v>16</v>
      </c>
      <c r="H1372" t="s">
        <v>5555</v>
      </c>
      <c r="I1372" t="s">
        <v>43</v>
      </c>
      <c r="J1372" t="s">
        <v>1949</v>
      </c>
    </row>
    <row r="1373" spans="1:10" x14ac:dyDescent="0.35">
      <c r="A1373" t="s">
        <v>5556</v>
      </c>
      <c r="B1373" t="s">
        <v>11</v>
      </c>
      <c r="C1373" t="s">
        <v>12</v>
      </c>
      <c r="D1373" t="s">
        <v>5557</v>
      </c>
      <c r="E1373" t="s">
        <v>5558</v>
      </c>
      <c r="F1373" t="s">
        <v>3278</v>
      </c>
      <c r="G1373" t="s">
        <v>16</v>
      </c>
      <c r="H1373" t="s">
        <v>5559</v>
      </c>
      <c r="I1373" t="s">
        <v>258</v>
      </c>
      <c r="J1373" t="s">
        <v>277</v>
      </c>
    </row>
    <row r="1374" spans="1:10" x14ac:dyDescent="0.35">
      <c r="A1374" t="s">
        <v>5556</v>
      </c>
      <c r="B1374" t="s">
        <v>20</v>
      </c>
      <c r="C1374" t="s">
        <v>21</v>
      </c>
      <c r="D1374" t="s">
        <v>5560</v>
      </c>
      <c r="E1374" t="s">
        <v>5561</v>
      </c>
      <c r="F1374" t="s">
        <v>3787</v>
      </c>
      <c r="G1374" t="s">
        <v>16</v>
      </c>
      <c r="H1374" t="s">
        <v>5562</v>
      </c>
      <c r="I1374" t="s">
        <v>258</v>
      </c>
      <c r="J1374" t="s">
        <v>277</v>
      </c>
    </row>
    <row r="1375" spans="1:10" x14ac:dyDescent="0.35">
      <c r="A1375" t="s">
        <v>5556</v>
      </c>
      <c r="B1375" t="s">
        <v>26</v>
      </c>
      <c r="C1375" t="s">
        <v>27</v>
      </c>
      <c r="D1375" t="s">
        <v>5563</v>
      </c>
      <c r="E1375" t="s">
        <v>5564</v>
      </c>
      <c r="F1375" t="s">
        <v>5565</v>
      </c>
      <c r="G1375" t="s">
        <v>16</v>
      </c>
      <c r="H1375" t="s">
        <v>5566</v>
      </c>
      <c r="I1375" t="s">
        <v>258</v>
      </c>
      <c r="J1375" t="s">
        <v>277</v>
      </c>
    </row>
    <row r="1376" spans="1:10" x14ac:dyDescent="0.35">
      <c r="A1376" t="s">
        <v>5556</v>
      </c>
      <c r="B1376" t="s">
        <v>32</v>
      </c>
      <c r="C1376" t="s">
        <v>33</v>
      </c>
      <c r="D1376" t="s">
        <v>5567</v>
      </c>
      <c r="E1376" t="s">
        <v>5568</v>
      </c>
      <c r="F1376" t="s">
        <v>674</v>
      </c>
      <c r="G1376" t="s">
        <v>16</v>
      </c>
      <c r="H1376" t="s">
        <v>5569</v>
      </c>
      <c r="I1376" t="s">
        <v>258</v>
      </c>
      <c r="J1376" t="s">
        <v>277</v>
      </c>
    </row>
    <row r="1377" spans="1:10" x14ac:dyDescent="0.35">
      <c r="A1377" t="s">
        <v>5570</v>
      </c>
      <c r="B1377" t="s">
        <v>11</v>
      </c>
      <c r="C1377" t="s">
        <v>12</v>
      </c>
      <c r="D1377" t="s">
        <v>5571</v>
      </c>
      <c r="E1377" t="s">
        <v>5572</v>
      </c>
      <c r="F1377" t="s">
        <v>5573</v>
      </c>
      <c r="G1377" t="s">
        <v>16</v>
      </c>
      <c r="H1377" t="s">
        <v>5574</v>
      </c>
      <c r="I1377" t="s">
        <v>324</v>
      </c>
      <c r="J1377" t="s">
        <v>325</v>
      </c>
    </row>
    <row r="1378" spans="1:10" x14ac:dyDescent="0.35">
      <c r="A1378" t="s">
        <v>5570</v>
      </c>
      <c r="B1378" t="s">
        <v>20</v>
      </c>
      <c r="C1378" t="s">
        <v>21</v>
      </c>
      <c r="D1378" t="s">
        <v>5575</v>
      </c>
      <c r="E1378" t="s">
        <v>5576</v>
      </c>
      <c r="F1378" t="s">
        <v>5577</v>
      </c>
      <c r="G1378" t="s">
        <v>16</v>
      </c>
      <c r="H1378" t="s">
        <v>5578</v>
      </c>
      <c r="I1378" t="s">
        <v>324</v>
      </c>
      <c r="J1378" t="s">
        <v>325</v>
      </c>
    </row>
    <row r="1379" spans="1:10" x14ac:dyDescent="0.35">
      <c r="A1379" t="s">
        <v>5570</v>
      </c>
      <c r="B1379" t="s">
        <v>26</v>
      </c>
      <c r="C1379" t="s">
        <v>27</v>
      </c>
      <c r="D1379" t="s">
        <v>5579</v>
      </c>
      <c r="E1379" t="s">
        <v>5580</v>
      </c>
      <c r="F1379" t="s">
        <v>5581</v>
      </c>
      <c r="G1379" t="s">
        <v>16</v>
      </c>
      <c r="H1379" t="s">
        <v>5582</v>
      </c>
      <c r="I1379" t="s">
        <v>324</v>
      </c>
      <c r="J1379" t="s">
        <v>325</v>
      </c>
    </row>
    <row r="1380" spans="1:10" x14ac:dyDescent="0.35">
      <c r="A1380" t="s">
        <v>5570</v>
      </c>
      <c r="B1380" t="s">
        <v>32</v>
      </c>
      <c r="C1380" t="s">
        <v>33</v>
      </c>
      <c r="D1380" t="s">
        <v>5583</v>
      </c>
      <c r="E1380" t="s">
        <v>5584</v>
      </c>
      <c r="F1380" t="s">
        <v>5585</v>
      </c>
      <c r="G1380" t="s">
        <v>16</v>
      </c>
      <c r="H1380" t="s">
        <v>5586</v>
      </c>
      <c r="I1380" t="s">
        <v>324</v>
      </c>
      <c r="J1380" t="s">
        <v>325</v>
      </c>
    </row>
    <row r="1381" spans="1:10" x14ac:dyDescent="0.35">
      <c r="A1381" t="s">
        <v>5587</v>
      </c>
      <c r="B1381" t="s">
        <v>11</v>
      </c>
      <c r="C1381" t="s">
        <v>2015</v>
      </c>
      <c r="D1381" t="s">
        <v>5588</v>
      </c>
      <c r="E1381" t="s">
        <v>5589</v>
      </c>
      <c r="F1381" t="s">
        <v>5590</v>
      </c>
      <c r="G1381" t="s">
        <v>16</v>
      </c>
      <c r="H1381" t="s">
        <v>5591</v>
      </c>
      <c r="I1381" t="s">
        <v>43</v>
      </c>
      <c r="J1381" t="s">
        <v>574</v>
      </c>
    </row>
    <row r="1382" spans="1:10" x14ac:dyDescent="0.35">
      <c r="A1382" t="s">
        <v>5587</v>
      </c>
      <c r="B1382" t="s">
        <v>20</v>
      </c>
      <c r="C1382" t="s">
        <v>895</v>
      </c>
      <c r="D1382" t="s">
        <v>5592</v>
      </c>
      <c r="E1382" t="s">
        <v>5593</v>
      </c>
      <c r="F1382" t="s">
        <v>5594</v>
      </c>
      <c r="G1382" t="s">
        <v>16</v>
      </c>
      <c r="H1382" t="s">
        <v>1382</v>
      </c>
      <c r="I1382" t="s">
        <v>43</v>
      </c>
      <c r="J1382" t="s">
        <v>574</v>
      </c>
    </row>
    <row r="1383" spans="1:10" x14ac:dyDescent="0.35">
      <c r="A1383" t="s">
        <v>5587</v>
      </c>
      <c r="B1383" t="s">
        <v>26</v>
      </c>
      <c r="C1383" t="s">
        <v>241</v>
      </c>
      <c r="D1383" t="s">
        <v>5595</v>
      </c>
      <c r="E1383" t="s">
        <v>5596</v>
      </c>
      <c r="F1383" t="s">
        <v>2542</v>
      </c>
      <c r="G1383" t="s">
        <v>16</v>
      </c>
      <c r="H1383" t="s">
        <v>1318</v>
      </c>
      <c r="I1383" t="s">
        <v>43</v>
      </c>
      <c r="J1383" t="s">
        <v>574</v>
      </c>
    </row>
    <row r="1384" spans="1:10" x14ac:dyDescent="0.35">
      <c r="A1384" t="s">
        <v>5587</v>
      </c>
      <c r="B1384" t="s">
        <v>32</v>
      </c>
      <c r="C1384" t="s">
        <v>902</v>
      </c>
      <c r="D1384" t="s">
        <v>5597</v>
      </c>
      <c r="E1384" t="s">
        <v>5598</v>
      </c>
      <c r="F1384" t="s">
        <v>5599</v>
      </c>
      <c r="G1384" t="s">
        <v>16</v>
      </c>
      <c r="H1384" t="s">
        <v>5600</v>
      </c>
      <c r="I1384" t="s">
        <v>43</v>
      </c>
      <c r="J1384" t="s">
        <v>574</v>
      </c>
    </row>
    <row r="1385" spans="1:10" x14ac:dyDescent="0.35">
      <c r="A1385" t="s">
        <v>5601</v>
      </c>
      <c r="B1385" t="s">
        <v>11</v>
      </c>
      <c r="C1385" t="s">
        <v>12</v>
      </c>
      <c r="D1385" t="s">
        <v>5602</v>
      </c>
      <c r="E1385" t="s">
        <v>5603</v>
      </c>
      <c r="F1385" t="s">
        <v>5604</v>
      </c>
      <c r="G1385" t="s">
        <v>16</v>
      </c>
      <c r="H1385" t="s">
        <v>5605</v>
      </c>
      <c r="I1385" t="s">
        <v>18</v>
      </c>
      <c r="J1385" t="s">
        <v>1516</v>
      </c>
    </row>
    <row r="1386" spans="1:10" x14ac:dyDescent="0.35">
      <c r="A1386" t="s">
        <v>5601</v>
      </c>
      <c r="B1386" t="s">
        <v>20</v>
      </c>
      <c r="C1386" t="s">
        <v>21</v>
      </c>
      <c r="D1386" t="s">
        <v>5606</v>
      </c>
      <c r="E1386" t="s">
        <v>5607</v>
      </c>
      <c r="F1386" t="s">
        <v>5608</v>
      </c>
      <c r="G1386" t="s">
        <v>16</v>
      </c>
      <c r="H1386" t="s">
        <v>5609</v>
      </c>
      <c r="I1386" t="s">
        <v>18</v>
      </c>
      <c r="J1386" t="s">
        <v>1516</v>
      </c>
    </row>
    <row r="1387" spans="1:10" x14ac:dyDescent="0.35">
      <c r="A1387" t="s">
        <v>5601</v>
      </c>
      <c r="B1387" t="s">
        <v>26</v>
      </c>
      <c r="C1387" t="s">
        <v>27</v>
      </c>
      <c r="D1387" t="s">
        <v>5610</v>
      </c>
      <c r="E1387" t="s">
        <v>5611</v>
      </c>
      <c r="F1387" t="s">
        <v>5612</v>
      </c>
      <c r="G1387" t="s">
        <v>16</v>
      </c>
      <c r="H1387" t="s">
        <v>5613</v>
      </c>
      <c r="I1387" t="s">
        <v>18</v>
      </c>
      <c r="J1387" t="s">
        <v>1516</v>
      </c>
    </row>
    <row r="1388" spans="1:10" x14ac:dyDescent="0.35">
      <c r="A1388" t="s">
        <v>5601</v>
      </c>
      <c r="B1388" t="s">
        <v>32</v>
      </c>
      <c r="C1388" t="s">
        <v>33</v>
      </c>
      <c r="D1388" t="s">
        <v>5614</v>
      </c>
      <c r="E1388" t="s">
        <v>5615</v>
      </c>
      <c r="F1388" t="s">
        <v>5616</v>
      </c>
      <c r="G1388" t="s">
        <v>16</v>
      </c>
      <c r="H1388" t="s">
        <v>5617</v>
      </c>
      <c r="I1388" t="s">
        <v>18</v>
      </c>
      <c r="J1388" t="s">
        <v>1516</v>
      </c>
    </row>
    <row r="1389" spans="1:10" x14ac:dyDescent="0.35">
      <c r="A1389" t="s">
        <v>5618</v>
      </c>
      <c r="B1389" t="s">
        <v>11</v>
      </c>
      <c r="C1389" t="s">
        <v>12</v>
      </c>
      <c r="D1389" t="s">
        <v>5619</v>
      </c>
      <c r="E1389" t="s">
        <v>3812</v>
      </c>
      <c r="F1389" t="s">
        <v>1642</v>
      </c>
      <c r="G1389" t="s">
        <v>16</v>
      </c>
      <c r="H1389" t="s">
        <v>5620</v>
      </c>
      <c r="I1389" t="s">
        <v>258</v>
      </c>
      <c r="J1389" t="s">
        <v>259</v>
      </c>
    </row>
    <row r="1390" spans="1:10" x14ac:dyDescent="0.35">
      <c r="A1390" t="s">
        <v>5618</v>
      </c>
      <c r="B1390" t="s">
        <v>20</v>
      </c>
      <c r="C1390" t="s">
        <v>21</v>
      </c>
      <c r="D1390" t="s">
        <v>5621</v>
      </c>
      <c r="E1390" t="s">
        <v>5622</v>
      </c>
      <c r="F1390" t="s">
        <v>3500</v>
      </c>
      <c r="G1390" t="s">
        <v>16</v>
      </c>
      <c r="H1390" t="s">
        <v>5623</v>
      </c>
      <c r="I1390" t="s">
        <v>258</v>
      </c>
      <c r="J1390" t="s">
        <v>259</v>
      </c>
    </row>
    <row r="1391" spans="1:10" x14ac:dyDescent="0.35">
      <c r="A1391" t="s">
        <v>5618</v>
      </c>
      <c r="B1391" t="s">
        <v>26</v>
      </c>
      <c r="C1391" t="s">
        <v>27</v>
      </c>
      <c r="D1391" t="s">
        <v>5624</v>
      </c>
      <c r="E1391" t="s">
        <v>5625</v>
      </c>
      <c r="F1391" t="s">
        <v>5626</v>
      </c>
      <c r="G1391" t="s">
        <v>16</v>
      </c>
      <c r="H1391" t="s">
        <v>5627</v>
      </c>
      <c r="I1391" t="s">
        <v>258</v>
      </c>
      <c r="J1391" t="s">
        <v>259</v>
      </c>
    </row>
    <row r="1392" spans="1:10" x14ac:dyDescent="0.35">
      <c r="A1392" t="s">
        <v>5618</v>
      </c>
      <c r="B1392" t="s">
        <v>32</v>
      </c>
      <c r="C1392" t="s">
        <v>33</v>
      </c>
      <c r="D1392" t="s">
        <v>5628</v>
      </c>
      <c r="E1392" t="s">
        <v>5629</v>
      </c>
      <c r="F1392" t="s">
        <v>5630</v>
      </c>
      <c r="G1392" t="s">
        <v>16</v>
      </c>
      <c r="H1392" t="s">
        <v>5631</v>
      </c>
      <c r="I1392" t="s">
        <v>258</v>
      </c>
      <c r="J1392" t="s">
        <v>259</v>
      </c>
    </row>
    <row r="1393" spans="1:10" x14ac:dyDescent="0.35">
      <c r="A1393" t="s">
        <v>5632</v>
      </c>
      <c r="B1393" t="s">
        <v>11</v>
      </c>
      <c r="C1393" t="s">
        <v>12</v>
      </c>
      <c r="D1393" t="s">
        <v>5633</v>
      </c>
      <c r="E1393" t="s">
        <v>875</v>
      </c>
      <c r="F1393" t="s">
        <v>3806</v>
      </c>
      <c r="G1393" t="s">
        <v>16</v>
      </c>
      <c r="H1393" t="s">
        <v>5634</v>
      </c>
      <c r="I1393" t="s">
        <v>294</v>
      </c>
      <c r="J1393" t="s">
        <v>827</v>
      </c>
    </row>
    <row r="1394" spans="1:10" x14ac:dyDescent="0.35">
      <c r="A1394" t="s">
        <v>5632</v>
      </c>
      <c r="B1394" t="s">
        <v>20</v>
      </c>
      <c r="C1394" t="s">
        <v>21</v>
      </c>
      <c r="D1394" t="s">
        <v>5635</v>
      </c>
      <c r="E1394" t="s">
        <v>3423</v>
      </c>
      <c r="F1394" t="s">
        <v>5636</v>
      </c>
      <c r="G1394" t="s">
        <v>16</v>
      </c>
      <c r="H1394" t="s">
        <v>5637</v>
      </c>
      <c r="I1394" t="s">
        <v>294</v>
      </c>
      <c r="J1394" t="s">
        <v>827</v>
      </c>
    </row>
    <row r="1395" spans="1:10" x14ac:dyDescent="0.35">
      <c r="A1395" t="s">
        <v>5632</v>
      </c>
      <c r="B1395" t="s">
        <v>26</v>
      </c>
      <c r="C1395" t="s">
        <v>27</v>
      </c>
      <c r="D1395" t="s">
        <v>5638</v>
      </c>
      <c r="E1395" t="s">
        <v>5639</v>
      </c>
      <c r="F1395" t="s">
        <v>3176</v>
      </c>
      <c r="G1395" t="s">
        <v>16</v>
      </c>
      <c r="H1395" t="s">
        <v>5640</v>
      </c>
      <c r="I1395" t="s">
        <v>294</v>
      </c>
      <c r="J1395" t="s">
        <v>827</v>
      </c>
    </row>
    <row r="1396" spans="1:10" x14ac:dyDescent="0.35">
      <c r="A1396" t="s">
        <v>5632</v>
      </c>
      <c r="B1396" t="s">
        <v>32</v>
      </c>
      <c r="C1396" t="s">
        <v>33</v>
      </c>
      <c r="D1396" t="s">
        <v>5641</v>
      </c>
      <c r="E1396" t="s">
        <v>5642</v>
      </c>
      <c r="F1396" t="s">
        <v>5643</v>
      </c>
      <c r="G1396" t="s">
        <v>16</v>
      </c>
      <c r="H1396" t="s">
        <v>5644</v>
      </c>
      <c r="I1396" t="s">
        <v>294</v>
      </c>
      <c r="J1396" t="s">
        <v>827</v>
      </c>
    </row>
    <row r="1397" spans="1:10" x14ac:dyDescent="0.35">
      <c r="A1397" t="s">
        <v>5645</v>
      </c>
      <c r="B1397" t="s">
        <v>11</v>
      </c>
      <c r="C1397" t="s">
        <v>3275</v>
      </c>
      <c r="D1397" t="s">
        <v>5646</v>
      </c>
      <c r="E1397" t="s">
        <v>4437</v>
      </c>
      <c r="F1397" t="s">
        <v>5647</v>
      </c>
      <c r="G1397" t="s">
        <v>5648</v>
      </c>
      <c r="H1397" t="s">
        <v>1905</v>
      </c>
      <c r="I1397" t="s">
        <v>63</v>
      </c>
      <c r="J1397" t="s">
        <v>5649</v>
      </c>
    </row>
    <row r="1398" spans="1:10" x14ac:dyDescent="0.35">
      <c r="A1398" t="s">
        <v>5645</v>
      </c>
      <c r="B1398" t="s">
        <v>20</v>
      </c>
      <c r="C1398" t="s">
        <v>3280</v>
      </c>
      <c r="D1398" t="s">
        <v>5650</v>
      </c>
      <c r="E1398" t="s">
        <v>5651</v>
      </c>
      <c r="F1398" t="s">
        <v>3309</v>
      </c>
      <c r="G1398" t="s">
        <v>5652</v>
      </c>
      <c r="H1398" t="s">
        <v>4911</v>
      </c>
      <c r="I1398" t="s">
        <v>63</v>
      </c>
      <c r="J1398" t="s">
        <v>5649</v>
      </c>
    </row>
    <row r="1399" spans="1:10" x14ac:dyDescent="0.35">
      <c r="A1399" t="s">
        <v>5645</v>
      </c>
      <c r="B1399" t="s">
        <v>26</v>
      </c>
      <c r="C1399" t="s">
        <v>3284</v>
      </c>
      <c r="D1399" t="s">
        <v>5653</v>
      </c>
      <c r="E1399" t="s">
        <v>5654</v>
      </c>
      <c r="F1399" t="s">
        <v>1261</v>
      </c>
      <c r="G1399" t="s">
        <v>5655</v>
      </c>
      <c r="H1399" t="s">
        <v>3230</v>
      </c>
      <c r="I1399" t="s">
        <v>63</v>
      </c>
      <c r="J1399" t="s">
        <v>5649</v>
      </c>
    </row>
    <row r="1400" spans="1:10" x14ac:dyDescent="0.35">
      <c r="A1400" t="s">
        <v>5645</v>
      </c>
      <c r="B1400" t="s">
        <v>32</v>
      </c>
      <c r="C1400" t="s">
        <v>3288</v>
      </c>
      <c r="D1400" t="s">
        <v>5656</v>
      </c>
      <c r="E1400" t="s">
        <v>5657</v>
      </c>
      <c r="F1400" t="s">
        <v>5647</v>
      </c>
      <c r="G1400" t="s">
        <v>5658</v>
      </c>
      <c r="H1400" t="s">
        <v>5659</v>
      </c>
      <c r="I1400" t="s">
        <v>63</v>
      </c>
      <c r="J1400" t="s">
        <v>5649</v>
      </c>
    </row>
    <row r="1401" spans="1:10" x14ac:dyDescent="0.35">
      <c r="A1401" t="s">
        <v>5660</v>
      </c>
      <c r="B1401" t="s">
        <v>11</v>
      </c>
      <c r="C1401" t="s">
        <v>3707</v>
      </c>
      <c r="D1401" t="s">
        <v>5661</v>
      </c>
      <c r="E1401" t="s">
        <v>5662</v>
      </c>
      <c r="F1401" t="s">
        <v>5663</v>
      </c>
      <c r="G1401" t="s">
        <v>16</v>
      </c>
      <c r="H1401" t="s">
        <v>16</v>
      </c>
      <c r="I1401" t="s">
        <v>199</v>
      </c>
      <c r="J1401" t="s">
        <v>5664</v>
      </c>
    </row>
    <row r="1402" spans="1:10" x14ac:dyDescent="0.35">
      <c r="A1402" t="s">
        <v>5660</v>
      </c>
      <c r="B1402" t="s">
        <v>20</v>
      </c>
      <c r="C1402" t="s">
        <v>3711</v>
      </c>
      <c r="D1402" t="s">
        <v>5665</v>
      </c>
      <c r="E1402" t="s">
        <v>5666</v>
      </c>
      <c r="F1402" t="s">
        <v>5667</v>
      </c>
      <c r="G1402" t="s">
        <v>16</v>
      </c>
      <c r="H1402" t="s">
        <v>16</v>
      </c>
      <c r="I1402" t="s">
        <v>199</v>
      </c>
      <c r="J1402" t="s">
        <v>5664</v>
      </c>
    </row>
    <row r="1403" spans="1:10" x14ac:dyDescent="0.35">
      <c r="A1403" t="s">
        <v>5660</v>
      </c>
      <c r="B1403" t="s">
        <v>26</v>
      </c>
      <c r="C1403" t="s">
        <v>865</v>
      </c>
      <c r="D1403" t="s">
        <v>5668</v>
      </c>
      <c r="E1403" t="s">
        <v>5669</v>
      </c>
      <c r="F1403" t="s">
        <v>5670</v>
      </c>
      <c r="G1403" t="s">
        <v>16</v>
      </c>
      <c r="H1403" t="s">
        <v>16</v>
      </c>
      <c r="I1403" t="s">
        <v>199</v>
      </c>
      <c r="J1403" t="s">
        <v>5664</v>
      </c>
    </row>
    <row r="1404" spans="1:10" x14ac:dyDescent="0.35">
      <c r="A1404" t="s">
        <v>5660</v>
      </c>
      <c r="B1404" t="s">
        <v>32</v>
      </c>
      <c r="C1404" t="s">
        <v>3718</v>
      </c>
      <c r="D1404" t="s">
        <v>5671</v>
      </c>
      <c r="E1404" t="s">
        <v>5672</v>
      </c>
      <c r="F1404" t="s">
        <v>5673</v>
      </c>
      <c r="G1404" t="s">
        <v>16</v>
      </c>
      <c r="H1404" t="s">
        <v>16</v>
      </c>
      <c r="I1404" t="s">
        <v>199</v>
      </c>
      <c r="J1404" t="s">
        <v>5664</v>
      </c>
    </row>
    <row r="1405" spans="1:10" x14ac:dyDescent="0.35">
      <c r="A1405" t="s">
        <v>5674</v>
      </c>
      <c r="B1405" t="s">
        <v>11</v>
      </c>
      <c r="C1405" t="s">
        <v>45</v>
      </c>
      <c r="D1405" t="s">
        <v>5675</v>
      </c>
      <c r="E1405" t="s">
        <v>5676</v>
      </c>
      <c r="F1405" t="s">
        <v>5677</v>
      </c>
      <c r="G1405" t="s">
        <v>16</v>
      </c>
      <c r="H1405" t="s">
        <v>16</v>
      </c>
      <c r="I1405" t="s">
        <v>43</v>
      </c>
      <c r="J1405" t="s">
        <v>5529</v>
      </c>
    </row>
    <row r="1406" spans="1:10" x14ac:dyDescent="0.35">
      <c r="A1406" t="s">
        <v>5674</v>
      </c>
      <c r="B1406" t="s">
        <v>20</v>
      </c>
      <c r="C1406" t="s">
        <v>49</v>
      </c>
      <c r="D1406" t="s">
        <v>5678</v>
      </c>
      <c r="E1406" t="s">
        <v>5679</v>
      </c>
      <c r="F1406" t="s">
        <v>5680</v>
      </c>
      <c r="G1406" t="s">
        <v>16</v>
      </c>
      <c r="H1406" t="s">
        <v>16</v>
      </c>
      <c r="I1406" t="s">
        <v>43</v>
      </c>
      <c r="J1406" t="s">
        <v>5529</v>
      </c>
    </row>
    <row r="1407" spans="1:10" x14ac:dyDescent="0.35">
      <c r="A1407" t="s">
        <v>5674</v>
      </c>
      <c r="B1407" t="s">
        <v>26</v>
      </c>
      <c r="C1407" t="s">
        <v>53</v>
      </c>
      <c r="D1407" t="s">
        <v>5681</v>
      </c>
      <c r="E1407" t="s">
        <v>5682</v>
      </c>
      <c r="F1407" t="s">
        <v>5683</v>
      </c>
      <c r="G1407" t="s">
        <v>16</v>
      </c>
      <c r="H1407" t="s">
        <v>16</v>
      </c>
      <c r="I1407" t="s">
        <v>43</v>
      </c>
      <c r="J1407" t="s">
        <v>5529</v>
      </c>
    </row>
    <row r="1408" spans="1:10" x14ac:dyDescent="0.35">
      <c r="A1408" t="s">
        <v>5674</v>
      </c>
      <c r="B1408" t="s">
        <v>32</v>
      </c>
      <c r="C1408" t="s">
        <v>349</v>
      </c>
      <c r="D1408" t="s">
        <v>5684</v>
      </c>
      <c r="E1408" t="s">
        <v>5685</v>
      </c>
      <c r="F1408" t="s">
        <v>5686</v>
      </c>
      <c r="G1408" t="s">
        <v>16</v>
      </c>
      <c r="H1408" t="s">
        <v>16</v>
      </c>
      <c r="I1408" t="s">
        <v>43</v>
      </c>
      <c r="J1408" t="s">
        <v>5529</v>
      </c>
    </row>
    <row r="1409" spans="1:10" x14ac:dyDescent="0.35">
      <c r="A1409" t="s">
        <v>5687</v>
      </c>
      <c r="B1409" t="s">
        <v>11</v>
      </c>
      <c r="C1409" t="s">
        <v>3555</v>
      </c>
      <c r="D1409" t="s">
        <v>2138</v>
      </c>
      <c r="E1409" t="s">
        <v>5688</v>
      </c>
      <c r="F1409" t="s">
        <v>5689</v>
      </c>
      <c r="G1409" t="s">
        <v>5690</v>
      </c>
      <c r="H1409" t="s">
        <v>5691</v>
      </c>
      <c r="I1409" t="s">
        <v>63</v>
      </c>
      <c r="J1409" t="s">
        <v>176</v>
      </c>
    </row>
    <row r="1410" spans="1:10" x14ac:dyDescent="0.35">
      <c r="A1410" t="s">
        <v>5687</v>
      </c>
      <c r="B1410" t="s">
        <v>20</v>
      </c>
      <c r="C1410" t="s">
        <v>5692</v>
      </c>
      <c r="D1410" t="s">
        <v>5693</v>
      </c>
      <c r="E1410" t="s">
        <v>5694</v>
      </c>
      <c r="F1410" t="s">
        <v>5695</v>
      </c>
      <c r="G1410" t="s">
        <v>5696</v>
      </c>
      <c r="H1410" t="s">
        <v>5697</v>
      </c>
      <c r="I1410" t="s">
        <v>63</v>
      </c>
      <c r="J1410" t="s">
        <v>176</v>
      </c>
    </row>
    <row r="1411" spans="1:10" x14ac:dyDescent="0.35">
      <c r="A1411" t="s">
        <v>5687</v>
      </c>
      <c r="B1411" t="s">
        <v>26</v>
      </c>
      <c r="C1411" t="s">
        <v>3563</v>
      </c>
      <c r="D1411" t="s">
        <v>5698</v>
      </c>
      <c r="E1411" t="s">
        <v>5699</v>
      </c>
      <c r="F1411" t="s">
        <v>5700</v>
      </c>
      <c r="G1411" t="s">
        <v>5701</v>
      </c>
      <c r="H1411" t="s">
        <v>5702</v>
      </c>
      <c r="I1411" t="s">
        <v>63</v>
      </c>
      <c r="J1411" t="s">
        <v>176</v>
      </c>
    </row>
    <row r="1412" spans="1:10" x14ac:dyDescent="0.35">
      <c r="A1412" t="s">
        <v>5687</v>
      </c>
      <c r="B1412" t="s">
        <v>32</v>
      </c>
      <c r="C1412" t="s">
        <v>116</v>
      </c>
      <c r="D1412" t="s">
        <v>5703</v>
      </c>
      <c r="E1412" t="s">
        <v>5704</v>
      </c>
      <c r="F1412" t="s">
        <v>5705</v>
      </c>
      <c r="G1412" t="s">
        <v>5706</v>
      </c>
      <c r="H1412" t="s">
        <v>5707</v>
      </c>
      <c r="I1412" t="s">
        <v>63</v>
      </c>
      <c r="J1412" t="s">
        <v>176</v>
      </c>
    </row>
    <row r="1413" spans="1:10" x14ac:dyDescent="0.35">
      <c r="A1413" t="s">
        <v>5708</v>
      </c>
      <c r="B1413" t="s">
        <v>11</v>
      </c>
      <c r="C1413" t="s">
        <v>12</v>
      </c>
      <c r="D1413" t="s">
        <v>5709</v>
      </c>
      <c r="E1413" t="s">
        <v>3520</v>
      </c>
      <c r="F1413" t="s">
        <v>5710</v>
      </c>
      <c r="G1413" t="s">
        <v>16</v>
      </c>
      <c r="H1413" t="s">
        <v>1447</v>
      </c>
      <c r="I1413" t="s">
        <v>609</v>
      </c>
      <c r="J1413" t="s">
        <v>610</v>
      </c>
    </row>
    <row r="1414" spans="1:10" x14ac:dyDescent="0.35">
      <c r="A1414" t="s">
        <v>5708</v>
      </c>
      <c r="B1414" t="s">
        <v>20</v>
      </c>
      <c r="C1414" t="s">
        <v>21</v>
      </c>
      <c r="D1414" t="s">
        <v>5711</v>
      </c>
      <c r="E1414" t="s">
        <v>5712</v>
      </c>
      <c r="F1414" t="s">
        <v>5713</v>
      </c>
      <c r="G1414" t="s">
        <v>16</v>
      </c>
      <c r="H1414" t="s">
        <v>5714</v>
      </c>
      <c r="I1414" t="s">
        <v>609</v>
      </c>
      <c r="J1414" t="s">
        <v>610</v>
      </c>
    </row>
    <row r="1415" spans="1:10" x14ac:dyDescent="0.35">
      <c r="A1415" t="s">
        <v>5708</v>
      </c>
      <c r="B1415" t="s">
        <v>26</v>
      </c>
      <c r="C1415" t="s">
        <v>27</v>
      </c>
      <c r="D1415" t="s">
        <v>5715</v>
      </c>
      <c r="E1415" t="s">
        <v>5716</v>
      </c>
      <c r="F1415" t="s">
        <v>5217</v>
      </c>
      <c r="G1415" t="s">
        <v>16</v>
      </c>
      <c r="H1415" t="s">
        <v>5717</v>
      </c>
      <c r="I1415" t="s">
        <v>609</v>
      </c>
      <c r="J1415" t="s">
        <v>610</v>
      </c>
    </row>
    <row r="1416" spans="1:10" x14ac:dyDescent="0.35">
      <c r="A1416" t="s">
        <v>5708</v>
      </c>
      <c r="B1416" t="s">
        <v>32</v>
      </c>
      <c r="C1416" t="s">
        <v>33</v>
      </c>
      <c r="D1416" t="s">
        <v>5718</v>
      </c>
      <c r="E1416" t="s">
        <v>5719</v>
      </c>
      <c r="F1416" t="s">
        <v>1676</v>
      </c>
      <c r="G1416" t="s">
        <v>16</v>
      </c>
      <c r="H1416" t="s">
        <v>1493</v>
      </c>
      <c r="I1416" t="s">
        <v>609</v>
      </c>
      <c r="J1416" t="s">
        <v>610</v>
      </c>
    </row>
    <row r="1417" spans="1:10" x14ac:dyDescent="0.35">
      <c r="A1417" t="s">
        <v>5720</v>
      </c>
      <c r="B1417" t="s">
        <v>11</v>
      </c>
      <c r="C1417" t="s">
        <v>12</v>
      </c>
      <c r="D1417" t="s">
        <v>5721</v>
      </c>
      <c r="E1417" t="s">
        <v>5722</v>
      </c>
      <c r="F1417" t="s">
        <v>5723</v>
      </c>
      <c r="G1417" t="s">
        <v>16</v>
      </c>
      <c r="H1417" t="s">
        <v>5724</v>
      </c>
      <c r="I1417" t="s">
        <v>294</v>
      </c>
      <c r="J1417" t="s">
        <v>759</v>
      </c>
    </row>
    <row r="1418" spans="1:10" x14ac:dyDescent="0.35">
      <c r="A1418" t="s">
        <v>5720</v>
      </c>
      <c r="B1418" t="s">
        <v>20</v>
      </c>
      <c r="C1418" t="s">
        <v>21</v>
      </c>
      <c r="D1418" t="s">
        <v>5725</v>
      </c>
      <c r="E1418" t="s">
        <v>1477</v>
      </c>
      <c r="F1418" t="s">
        <v>5726</v>
      </c>
      <c r="G1418" t="s">
        <v>16</v>
      </c>
      <c r="H1418" t="s">
        <v>5727</v>
      </c>
      <c r="I1418" t="s">
        <v>294</v>
      </c>
      <c r="J1418" t="s">
        <v>759</v>
      </c>
    </row>
    <row r="1419" spans="1:10" x14ac:dyDescent="0.35">
      <c r="A1419" t="s">
        <v>5720</v>
      </c>
      <c r="B1419" t="s">
        <v>26</v>
      </c>
      <c r="C1419" t="s">
        <v>27</v>
      </c>
      <c r="D1419" t="s">
        <v>5728</v>
      </c>
      <c r="E1419" t="s">
        <v>5729</v>
      </c>
      <c r="F1419" t="s">
        <v>5730</v>
      </c>
      <c r="G1419" t="s">
        <v>16</v>
      </c>
      <c r="H1419" t="s">
        <v>5731</v>
      </c>
      <c r="I1419" t="s">
        <v>294</v>
      </c>
      <c r="J1419" t="s">
        <v>759</v>
      </c>
    </row>
    <row r="1420" spans="1:10" x14ac:dyDescent="0.35">
      <c r="A1420" t="s">
        <v>5720</v>
      </c>
      <c r="B1420" t="s">
        <v>32</v>
      </c>
      <c r="C1420" t="s">
        <v>33</v>
      </c>
      <c r="D1420" t="s">
        <v>5732</v>
      </c>
      <c r="E1420" t="s">
        <v>5733</v>
      </c>
      <c r="F1420" t="s">
        <v>5734</v>
      </c>
      <c r="G1420" t="s">
        <v>16</v>
      </c>
      <c r="H1420" t="s">
        <v>5735</v>
      </c>
      <c r="I1420" t="s">
        <v>294</v>
      </c>
      <c r="J1420" t="s">
        <v>759</v>
      </c>
    </row>
    <row r="1421" spans="1:10" x14ac:dyDescent="0.35">
      <c r="A1421" t="s">
        <v>5736</v>
      </c>
      <c r="B1421" t="s">
        <v>11</v>
      </c>
      <c r="C1421" t="s">
        <v>21</v>
      </c>
      <c r="D1421" t="s">
        <v>5737</v>
      </c>
      <c r="E1421" t="s">
        <v>4661</v>
      </c>
      <c r="F1421" t="s">
        <v>5738</v>
      </c>
      <c r="G1421" t="s">
        <v>5739</v>
      </c>
      <c r="H1421" t="s">
        <v>4556</v>
      </c>
      <c r="I1421" t="s">
        <v>85</v>
      </c>
      <c r="J1421" t="s">
        <v>127</v>
      </c>
    </row>
    <row r="1422" spans="1:10" x14ac:dyDescent="0.35">
      <c r="A1422" t="s">
        <v>5736</v>
      </c>
      <c r="B1422" t="s">
        <v>20</v>
      </c>
      <c r="C1422" t="s">
        <v>27</v>
      </c>
      <c r="D1422" t="s">
        <v>5740</v>
      </c>
      <c r="E1422" t="s">
        <v>2130</v>
      </c>
      <c r="F1422" t="s">
        <v>5741</v>
      </c>
      <c r="G1422" t="s">
        <v>1872</v>
      </c>
      <c r="H1422" t="s">
        <v>5742</v>
      </c>
      <c r="I1422" t="s">
        <v>85</v>
      </c>
      <c r="J1422" t="s">
        <v>127</v>
      </c>
    </row>
    <row r="1423" spans="1:10" x14ac:dyDescent="0.35">
      <c r="A1423" t="s">
        <v>5736</v>
      </c>
      <c r="B1423" t="s">
        <v>26</v>
      </c>
      <c r="C1423" t="s">
        <v>33</v>
      </c>
      <c r="D1423" t="s">
        <v>5743</v>
      </c>
      <c r="E1423" t="s">
        <v>5744</v>
      </c>
      <c r="F1423" t="s">
        <v>5745</v>
      </c>
      <c r="G1423" t="s">
        <v>2403</v>
      </c>
      <c r="H1423" t="s">
        <v>2573</v>
      </c>
      <c r="I1423" t="s">
        <v>85</v>
      </c>
      <c r="J1423" t="s">
        <v>127</v>
      </c>
    </row>
    <row r="1424" spans="1:10" x14ac:dyDescent="0.35">
      <c r="A1424" t="s">
        <v>5736</v>
      </c>
      <c r="B1424" t="s">
        <v>32</v>
      </c>
      <c r="C1424" t="s">
        <v>349</v>
      </c>
      <c r="D1424" t="s">
        <v>4422</v>
      </c>
      <c r="E1424" t="s">
        <v>5746</v>
      </c>
      <c r="F1424" t="s">
        <v>5747</v>
      </c>
      <c r="G1424" t="s">
        <v>5748</v>
      </c>
      <c r="H1424" t="s">
        <v>1245</v>
      </c>
      <c r="I1424" t="s">
        <v>85</v>
      </c>
      <c r="J1424" t="s">
        <v>127</v>
      </c>
    </row>
    <row r="1425" spans="1:10" x14ac:dyDescent="0.35">
      <c r="A1425" t="s">
        <v>5749</v>
      </c>
      <c r="B1425" t="s">
        <v>11</v>
      </c>
      <c r="C1425" t="s">
        <v>5750</v>
      </c>
      <c r="D1425" t="s">
        <v>5751</v>
      </c>
      <c r="E1425" t="s">
        <v>4290</v>
      </c>
      <c r="F1425" t="s">
        <v>5752</v>
      </c>
      <c r="G1425" t="s">
        <v>4671</v>
      </c>
      <c r="H1425" t="s">
        <v>5753</v>
      </c>
      <c r="I1425" t="s">
        <v>63</v>
      </c>
      <c r="J1425" t="s">
        <v>150</v>
      </c>
    </row>
    <row r="1426" spans="1:10" x14ac:dyDescent="0.35">
      <c r="A1426" t="s">
        <v>5749</v>
      </c>
      <c r="B1426" t="s">
        <v>20</v>
      </c>
      <c r="C1426" t="s">
        <v>5754</v>
      </c>
      <c r="D1426" t="s">
        <v>5755</v>
      </c>
      <c r="E1426" t="s">
        <v>621</v>
      </c>
      <c r="F1426" t="s">
        <v>5756</v>
      </c>
      <c r="G1426" t="s">
        <v>3309</v>
      </c>
      <c r="H1426" t="s">
        <v>1992</v>
      </c>
      <c r="I1426" t="s">
        <v>63</v>
      </c>
      <c r="J1426" t="s">
        <v>150</v>
      </c>
    </row>
    <row r="1427" spans="1:10" x14ac:dyDescent="0.35">
      <c r="A1427" t="s">
        <v>5749</v>
      </c>
      <c r="B1427" t="s">
        <v>26</v>
      </c>
      <c r="C1427" t="s">
        <v>1650</v>
      </c>
      <c r="D1427" t="s">
        <v>5757</v>
      </c>
      <c r="E1427" t="s">
        <v>5758</v>
      </c>
      <c r="F1427" t="s">
        <v>1458</v>
      </c>
      <c r="G1427" t="s">
        <v>5759</v>
      </c>
      <c r="H1427" t="s">
        <v>5760</v>
      </c>
      <c r="I1427" t="s">
        <v>63</v>
      </c>
      <c r="J1427" t="s">
        <v>150</v>
      </c>
    </row>
    <row r="1428" spans="1:10" x14ac:dyDescent="0.35">
      <c r="A1428" t="s">
        <v>5749</v>
      </c>
      <c r="B1428" t="s">
        <v>32</v>
      </c>
      <c r="C1428" t="s">
        <v>1656</v>
      </c>
      <c r="D1428" t="s">
        <v>5761</v>
      </c>
      <c r="E1428" t="s">
        <v>5762</v>
      </c>
      <c r="F1428" t="s">
        <v>5763</v>
      </c>
      <c r="G1428" t="s">
        <v>5764</v>
      </c>
      <c r="H1428" t="s">
        <v>5765</v>
      </c>
      <c r="I1428" t="s">
        <v>63</v>
      </c>
      <c r="J1428" t="s">
        <v>150</v>
      </c>
    </row>
    <row r="1429" spans="1:10" x14ac:dyDescent="0.35">
      <c r="A1429" t="s">
        <v>5766</v>
      </c>
      <c r="B1429" t="s">
        <v>11</v>
      </c>
      <c r="C1429" t="s">
        <v>5767</v>
      </c>
      <c r="D1429" t="s">
        <v>5768</v>
      </c>
      <c r="E1429" t="s">
        <v>5769</v>
      </c>
      <c r="F1429" t="s">
        <v>5770</v>
      </c>
      <c r="G1429" t="s">
        <v>16</v>
      </c>
      <c r="H1429" t="s">
        <v>16</v>
      </c>
      <c r="I1429" t="s">
        <v>199</v>
      </c>
      <c r="J1429" t="s">
        <v>5771</v>
      </c>
    </row>
    <row r="1430" spans="1:10" x14ac:dyDescent="0.35">
      <c r="A1430" t="s">
        <v>5766</v>
      </c>
      <c r="B1430" t="s">
        <v>20</v>
      </c>
      <c r="C1430" t="s">
        <v>5772</v>
      </c>
      <c r="D1430" t="s">
        <v>5773</v>
      </c>
      <c r="E1430" t="s">
        <v>5774</v>
      </c>
      <c r="F1430" t="s">
        <v>16</v>
      </c>
      <c r="G1430" t="s">
        <v>16</v>
      </c>
      <c r="H1430" t="s">
        <v>16</v>
      </c>
      <c r="I1430" t="s">
        <v>199</v>
      </c>
      <c r="J1430" t="s">
        <v>5771</v>
      </c>
    </row>
    <row r="1431" spans="1:10" x14ac:dyDescent="0.35">
      <c r="A1431" t="s">
        <v>5766</v>
      </c>
      <c r="B1431" t="s">
        <v>26</v>
      </c>
      <c r="C1431" t="s">
        <v>5775</v>
      </c>
      <c r="D1431" t="s">
        <v>5776</v>
      </c>
      <c r="E1431" t="s">
        <v>5777</v>
      </c>
      <c r="F1431" t="s">
        <v>16</v>
      </c>
      <c r="G1431" t="s">
        <v>16</v>
      </c>
      <c r="H1431" t="s">
        <v>16</v>
      </c>
      <c r="I1431" t="s">
        <v>199</v>
      </c>
      <c r="J1431" t="s">
        <v>5771</v>
      </c>
    </row>
    <row r="1432" spans="1:10" x14ac:dyDescent="0.35">
      <c r="A1432" t="s">
        <v>5766</v>
      </c>
      <c r="B1432" t="s">
        <v>32</v>
      </c>
      <c r="C1432" t="s">
        <v>5778</v>
      </c>
      <c r="D1432" t="s">
        <v>5779</v>
      </c>
      <c r="E1432" t="s">
        <v>5780</v>
      </c>
      <c r="F1432" t="s">
        <v>16</v>
      </c>
      <c r="G1432" t="s">
        <v>16</v>
      </c>
      <c r="H1432" t="s">
        <v>16</v>
      </c>
      <c r="I1432" t="s">
        <v>199</v>
      </c>
      <c r="J1432" t="s">
        <v>5771</v>
      </c>
    </row>
    <row r="1433" spans="1:10" x14ac:dyDescent="0.35">
      <c r="A1433" t="s">
        <v>5781</v>
      </c>
      <c r="B1433" t="s">
        <v>11</v>
      </c>
      <c r="C1433" t="s">
        <v>12</v>
      </c>
      <c r="D1433" t="s">
        <v>5782</v>
      </c>
      <c r="E1433" t="s">
        <v>5783</v>
      </c>
      <c r="F1433" t="s">
        <v>5784</v>
      </c>
      <c r="G1433" t="s">
        <v>16</v>
      </c>
      <c r="H1433" t="s">
        <v>5785</v>
      </c>
      <c r="I1433" t="s">
        <v>1704</v>
      </c>
      <c r="J1433" t="s">
        <v>1705</v>
      </c>
    </row>
    <row r="1434" spans="1:10" x14ac:dyDescent="0.35">
      <c r="A1434" t="s">
        <v>5781</v>
      </c>
      <c r="B1434" t="s">
        <v>20</v>
      </c>
      <c r="C1434" t="s">
        <v>21</v>
      </c>
      <c r="D1434" t="s">
        <v>5786</v>
      </c>
      <c r="E1434" t="s">
        <v>5787</v>
      </c>
      <c r="F1434" t="s">
        <v>5788</v>
      </c>
      <c r="G1434" t="s">
        <v>16</v>
      </c>
      <c r="H1434" t="s">
        <v>5789</v>
      </c>
      <c r="I1434" t="s">
        <v>1704</v>
      </c>
      <c r="J1434" t="s">
        <v>1705</v>
      </c>
    </row>
    <row r="1435" spans="1:10" x14ac:dyDescent="0.35">
      <c r="A1435" t="s">
        <v>5781</v>
      </c>
      <c r="B1435" t="s">
        <v>26</v>
      </c>
      <c r="C1435" t="s">
        <v>27</v>
      </c>
      <c r="D1435" t="s">
        <v>5790</v>
      </c>
      <c r="E1435" t="s">
        <v>5791</v>
      </c>
      <c r="F1435" t="s">
        <v>5792</v>
      </c>
      <c r="G1435" t="s">
        <v>16</v>
      </c>
      <c r="H1435" t="s">
        <v>5793</v>
      </c>
      <c r="I1435" t="s">
        <v>1704</v>
      </c>
      <c r="J1435" t="s">
        <v>1705</v>
      </c>
    </row>
    <row r="1436" spans="1:10" x14ac:dyDescent="0.35">
      <c r="A1436" t="s">
        <v>5781</v>
      </c>
      <c r="B1436" t="s">
        <v>32</v>
      </c>
      <c r="C1436" t="s">
        <v>33</v>
      </c>
      <c r="D1436" t="s">
        <v>5794</v>
      </c>
      <c r="E1436" t="s">
        <v>5795</v>
      </c>
      <c r="F1436" t="s">
        <v>5796</v>
      </c>
      <c r="G1436" t="s">
        <v>16</v>
      </c>
      <c r="H1436" t="s">
        <v>5797</v>
      </c>
      <c r="I1436" t="s">
        <v>1704</v>
      </c>
      <c r="J1436" t="s">
        <v>1705</v>
      </c>
    </row>
    <row r="1437" spans="1:10" x14ac:dyDescent="0.35">
      <c r="A1437" t="s">
        <v>5798</v>
      </c>
      <c r="B1437" t="s">
        <v>11</v>
      </c>
      <c r="C1437" t="s">
        <v>21</v>
      </c>
      <c r="D1437" t="s">
        <v>5799</v>
      </c>
      <c r="E1437" t="s">
        <v>5800</v>
      </c>
      <c r="F1437" t="s">
        <v>5801</v>
      </c>
      <c r="G1437" t="s">
        <v>16</v>
      </c>
      <c r="H1437" t="s">
        <v>16</v>
      </c>
      <c r="I1437" t="s">
        <v>199</v>
      </c>
      <c r="J1437" t="s">
        <v>5802</v>
      </c>
    </row>
    <row r="1438" spans="1:10" x14ac:dyDescent="0.35">
      <c r="A1438" t="s">
        <v>5798</v>
      </c>
      <c r="B1438" t="s">
        <v>20</v>
      </c>
      <c r="C1438" t="s">
        <v>27</v>
      </c>
      <c r="D1438" t="s">
        <v>5803</v>
      </c>
      <c r="E1438" t="s">
        <v>5804</v>
      </c>
      <c r="F1438" t="s">
        <v>5805</v>
      </c>
      <c r="G1438" t="s">
        <v>16</v>
      </c>
      <c r="H1438" t="s">
        <v>16</v>
      </c>
      <c r="I1438" t="s">
        <v>199</v>
      </c>
      <c r="J1438" t="s">
        <v>5802</v>
      </c>
    </row>
    <row r="1439" spans="1:10" x14ac:dyDescent="0.35">
      <c r="A1439" t="s">
        <v>5798</v>
      </c>
      <c r="B1439" t="s">
        <v>26</v>
      </c>
      <c r="C1439" t="s">
        <v>33</v>
      </c>
      <c r="D1439" t="s">
        <v>5806</v>
      </c>
      <c r="E1439" t="s">
        <v>5807</v>
      </c>
      <c r="F1439" t="s">
        <v>5808</v>
      </c>
      <c r="G1439" t="s">
        <v>16</v>
      </c>
      <c r="H1439" t="s">
        <v>16</v>
      </c>
      <c r="I1439" t="s">
        <v>199</v>
      </c>
      <c r="J1439" t="s">
        <v>5802</v>
      </c>
    </row>
    <row r="1440" spans="1:10" x14ac:dyDescent="0.35">
      <c r="A1440" t="s">
        <v>5798</v>
      </c>
      <c r="B1440" t="s">
        <v>32</v>
      </c>
      <c r="C1440" t="s">
        <v>349</v>
      </c>
      <c r="D1440" t="s">
        <v>5809</v>
      </c>
      <c r="E1440" t="s">
        <v>5810</v>
      </c>
      <c r="F1440" t="s">
        <v>5811</v>
      </c>
      <c r="G1440" t="s">
        <v>16</v>
      </c>
      <c r="H1440" t="s">
        <v>16</v>
      </c>
      <c r="I1440" t="s">
        <v>199</v>
      </c>
      <c r="J1440" t="s">
        <v>5802</v>
      </c>
    </row>
    <row r="1441" spans="1:10" x14ac:dyDescent="0.35">
      <c r="A1441" t="s">
        <v>5812</v>
      </c>
      <c r="B1441" t="s">
        <v>11</v>
      </c>
      <c r="C1441" t="s">
        <v>12</v>
      </c>
      <c r="D1441" t="s">
        <v>5813</v>
      </c>
      <c r="E1441" t="s">
        <v>5814</v>
      </c>
      <c r="F1441" t="s">
        <v>5815</v>
      </c>
      <c r="G1441" t="s">
        <v>5816</v>
      </c>
      <c r="H1441" t="s">
        <v>16</v>
      </c>
      <c r="I1441" t="s">
        <v>63</v>
      </c>
      <c r="J1441" t="s">
        <v>150</v>
      </c>
    </row>
    <row r="1442" spans="1:10" x14ac:dyDescent="0.35">
      <c r="A1442" t="s">
        <v>5812</v>
      </c>
      <c r="B1442" t="s">
        <v>20</v>
      </c>
      <c r="C1442" t="s">
        <v>21</v>
      </c>
      <c r="D1442" t="s">
        <v>5817</v>
      </c>
      <c r="E1442" t="s">
        <v>5818</v>
      </c>
      <c r="F1442" t="s">
        <v>460</v>
      </c>
      <c r="G1442" t="s">
        <v>5819</v>
      </c>
      <c r="H1442" t="s">
        <v>16</v>
      </c>
      <c r="I1442" t="s">
        <v>63</v>
      </c>
      <c r="J1442" t="s">
        <v>150</v>
      </c>
    </row>
    <row r="1443" spans="1:10" x14ac:dyDescent="0.35">
      <c r="A1443" t="s">
        <v>5812</v>
      </c>
      <c r="B1443" t="s">
        <v>26</v>
      </c>
      <c r="C1443" t="s">
        <v>27</v>
      </c>
      <c r="D1443" t="s">
        <v>5820</v>
      </c>
      <c r="E1443" t="s">
        <v>5821</v>
      </c>
      <c r="F1443" t="s">
        <v>5822</v>
      </c>
      <c r="G1443" t="s">
        <v>4226</v>
      </c>
      <c r="H1443" t="s">
        <v>16</v>
      </c>
      <c r="I1443" t="s">
        <v>63</v>
      </c>
      <c r="J1443" t="s">
        <v>150</v>
      </c>
    </row>
    <row r="1444" spans="1:10" x14ac:dyDescent="0.35">
      <c r="A1444" t="s">
        <v>5812</v>
      </c>
      <c r="B1444" t="s">
        <v>32</v>
      </c>
      <c r="C1444" t="s">
        <v>33</v>
      </c>
      <c r="D1444" t="s">
        <v>5823</v>
      </c>
      <c r="E1444" t="s">
        <v>1370</v>
      </c>
      <c r="F1444" t="s">
        <v>5824</v>
      </c>
      <c r="G1444" t="s">
        <v>2973</v>
      </c>
      <c r="H1444" t="s">
        <v>16</v>
      </c>
      <c r="I1444" t="s">
        <v>63</v>
      </c>
      <c r="J1444" t="s">
        <v>150</v>
      </c>
    </row>
    <row r="1445" spans="1:10" x14ac:dyDescent="0.35">
      <c r="A1445" t="s">
        <v>5825</v>
      </c>
      <c r="B1445" t="s">
        <v>11</v>
      </c>
      <c r="C1445" t="s">
        <v>100</v>
      </c>
      <c r="D1445" t="s">
        <v>5826</v>
      </c>
      <c r="E1445" t="s">
        <v>5827</v>
      </c>
      <c r="F1445" t="s">
        <v>5828</v>
      </c>
      <c r="G1445" t="s">
        <v>16</v>
      </c>
      <c r="H1445" t="s">
        <v>5829</v>
      </c>
      <c r="I1445" t="s">
        <v>18</v>
      </c>
      <c r="J1445" t="s">
        <v>677</v>
      </c>
    </row>
    <row r="1446" spans="1:10" x14ac:dyDescent="0.35">
      <c r="A1446" t="s">
        <v>5825</v>
      </c>
      <c r="B1446" t="s">
        <v>20</v>
      </c>
      <c r="C1446" t="s">
        <v>106</v>
      </c>
      <c r="D1446" t="s">
        <v>5830</v>
      </c>
      <c r="E1446" t="s">
        <v>5831</v>
      </c>
      <c r="F1446" t="s">
        <v>5832</v>
      </c>
      <c r="G1446" t="s">
        <v>16</v>
      </c>
      <c r="H1446" t="s">
        <v>5833</v>
      </c>
      <c r="I1446" t="s">
        <v>18</v>
      </c>
      <c r="J1446" t="s">
        <v>677</v>
      </c>
    </row>
    <row r="1447" spans="1:10" x14ac:dyDescent="0.35">
      <c r="A1447" t="s">
        <v>5825</v>
      </c>
      <c r="B1447" t="s">
        <v>26</v>
      </c>
      <c r="C1447" t="s">
        <v>111</v>
      </c>
      <c r="D1447" t="s">
        <v>5834</v>
      </c>
      <c r="E1447" t="s">
        <v>5835</v>
      </c>
      <c r="F1447" t="s">
        <v>5836</v>
      </c>
      <c r="G1447" t="s">
        <v>16</v>
      </c>
      <c r="H1447" t="s">
        <v>5837</v>
      </c>
      <c r="I1447" t="s">
        <v>18</v>
      </c>
      <c r="J1447" t="s">
        <v>677</v>
      </c>
    </row>
    <row r="1448" spans="1:10" x14ac:dyDescent="0.35">
      <c r="A1448" t="s">
        <v>5825</v>
      </c>
      <c r="B1448" t="s">
        <v>32</v>
      </c>
      <c r="C1448" t="s">
        <v>116</v>
      </c>
      <c r="D1448" t="s">
        <v>5838</v>
      </c>
      <c r="E1448" t="s">
        <v>5839</v>
      </c>
      <c r="F1448" t="s">
        <v>5840</v>
      </c>
      <c r="G1448" t="s">
        <v>16</v>
      </c>
      <c r="H1448" t="s">
        <v>5841</v>
      </c>
      <c r="I1448" t="s">
        <v>18</v>
      </c>
      <c r="J1448" t="s">
        <v>677</v>
      </c>
    </row>
    <row r="1449" spans="1:10" x14ac:dyDescent="0.35">
      <c r="A1449" t="s">
        <v>5842</v>
      </c>
      <c r="B1449" t="s">
        <v>11</v>
      </c>
      <c r="C1449" t="s">
        <v>3555</v>
      </c>
      <c r="D1449" t="s">
        <v>5843</v>
      </c>
      <c r="E1449" t="s">
        <v>5844</v>
      </c>
      <c r="F1449" t="s">
        <v>5845</v>
      </c>
      <c r="G1449" t="s">
        <v>5846</v>
      </c>
      <c r="H1449" t="s">
        <v>16</v>
      </c>
      <c r="I1449" t="s">
        <v>63</v>
      </c>
      <c r="J1449" t="s">
        <v>5847</v>
      </c>
    </row>
    <row r="1450" spans="1:10" x14ac:dyDescent="0.35">
      <c r="A1450" t="s">
        <v>5842</v>
      </c>
      <c r="B1450" t="s">
        <v>20</v>
      </c>
      <c r="C1450" t="s">
        <v>3559</v>
      </c>
      <c r="D1450" t="s">
        <v>5848</v>
      </c>
      <c r="E1450" t="s">
        <v>5849</v>
      </c>
      <c r="F1450" t="s">
        <v>3441</v>
      </c>
      <c r="G1450" t="s">
        <v>5850</v>
      </c>
      <c r="H1450" t="s">
        <v>16</v>
      </c>
      <c r="I1450" t="s">
        <v>63</v>
      </c>
      <c r="J1450" t="s">
        <v>5847</v>
      </c>
    </row>
    <row r="1451" spans="1:10" x14ac:dyDescent="0.35">
      <c r="A1451" t="s">
        <v>5842</v>
      </c>
      <c r="B1451" t="s">
        <v>26</v>
      </c>
      <c r="C1451" t="s">
        <v>5851</v>
      </c>
      <c r="D1451" t="s">
        <v>5852</v>
      </c>
      <c r="E1451" t="s">
        <v>5853</v>
      </c>
      <c r="F1451" t="s">
        <v>5854</v>
      </c>
      <c r="G1451" t="s">
        <v>5855</v>
      </c>
      <c r="H1451" t="s">
        <v>16</v>
      </c>
      <c r="I1451" t="s">
        <v>63</v>
      </c>
      <c r="J1451" t="s">
        <v>5847</v>
      </c>
    </row>
    <row r="1452" spans="1:10" x14ac:dyDescent="0.35">
      <c r="A1452" t="s">
        <v>5842</v>
      </c>
      <c r="B1452" t="s">
        <v>32</v>
      </c>
      <c r="C1452" t="s">
        <v>116</v>
      </c>
      <c r="D1452" t="s">
        <v>5856</v>
      </c>
      <c r="E1452" t="s">
        <v>5857</v>
      </c>
      <c r="F1452" t="s">
        <v>5858</v>
      </c>
      <c r="G1452" t="s">
        <v>2253</v>
      </c>
      <c r="H1452" t="s">
        <v>16</v>
      </c>
      <c r="I1452" t="s">
        <v>63</v>
      </c>
      <c r="J1452" t="s">
        <v>5847</v>
      </c>
    </row>
    <row r="1453" spans="1:10" x14ac:dyDescent="0.35">
      <c r="A1453" t="s">
        <v>5859</v>
      </c>
      <c r="B1453" t="s">
        <v>11</v>
      </c>
      <c r="C1453" t="s">
        <v>5033</v>
      </c>
      <c r="D1453" t="s">
        <v>5860</v>
      </c>
      <c r="E1453" t="s">
        <v>5861</v>
      </c>
      <c r="F1453" t="s">
        <v>5862</v>
      </c>
      <c r="G1453" t="s">
        <v>16</v>
      </c>
      <c r="H1453" t="s">
        <v>5863</v>
      </c>
      <c r="I1453" t="s">
        <v>43</v>
      </c>
      <c r="J1453" t="s">
        <v>5864</v>
      </c>
    </row>
    <row r="1454" spans="1:10" x14ac:dyDescent="0.35">
      <c r="A1454" t="s">
        <v>5859</v>
      </c>
      <c r="B1454" t="s">
        <v>20</v>
      </c>
      <c r="C1454" t="s">
        <v>2994</v>
      </c>
      <c r="D1454" t="s">
        <v>5865</v>
      </c>
      <c r="E1454" t="s">
        <v>5866</v>
      </c>
      <c r="F1454" t="s">
        <v>5867</v>
      </c>
      <c r="G1454" t="s">
        <v>16</v>
      </c>
      <c r="H1454" t="s">
        <v>5868</v>
      </c>
      <c r="I1454" t="s">
        <v>43</v>
      </c>
      <c r="J1454" t="s">
        <v>5864</v>
      </c>
    </row>
    <row r="1455" spans="1:10" x14ac:dyDescent="0.35">
      <c r="A1455" t="s">
        <v>5859</v>
      </c>
      <c r="B1455" t="s">
        <v>26</v>
      </c>
      <c r="C1455" t="s">
        <v>27</v>
      </c>
      <c r="D1455" t="s">
        <v>5869</v>
      </c>
      <c r="E1455" t="s">
        <v>5870</v>
      </c>
      <c r="F1455" t="s">
        <v>5871</v>
      </c>
      <c r="G1455" t="s">
        <v>16</v>
      </c>
      <c r="H1455" t="s">
        <v>5872</v>
      </c>
      <c r="I1455" t="s">
        <v>43</v>
      </c>
      <c r="J1455" t="s">
        <v>5864</v>
      </c>
    </row>
    <row r="1456" spans="1:10" x14ac:dyDescent="0.35">
      <c r="A1456" t="s">
        <v>5859</v>
      </c>
      <c r="B1456" t="s">
        <v>32</v>
      </c>
      <c r="C1456" t="s">
        <v>33</v>
      </c>
      <c r="D1456" t="s">
        <v>5873</v>
      </c>
      <c r="E1456" t="s">
        <v>5874</v>
      </c>
      <c r="F1456" t="s">
        <v>5875</v>
      </c>
      <c r="G1456" t="s">
        <v>16</v>
      </c>
      <c r="H1456" t="s">
        <v>5876</v>
      </c>
      <c r="I1456" t="s">
        <v>43</v>
      </c>
      <c r="J1456" t="s">
        <v>5864</v>
      </c>
    </row>
    <row r="1457" spans="1:10" x14ac:dyDescent="0.35">
      <c r="A1457" t="s">
        <v>5877</v>
      </c>
      <c r="B1457" t="s">
        <v>11</v>
      </c>
      <c r="C1457" t="s">
        <v>2015</v>
      </c>
      <c r="D1457" t="s">
        <v>5878</v>
      </c>
      <c r="E1457" t="s">
        <v>5879</v>
      </c>
      <c r="F1457" t="s">
        <v>5880</v>
      </c>
      <c r="G1457" t="s">
        <v>16</v>
      </c>
      <c r="H1457" t="s">
        <v>767</v>
      </c>
      <c r="I1457" t="s">
        <v>43</v>
      </c>
      <c r="J1457" t="s">
        <v>1884</v>
      </c>
    </row>
    <row r="1458" spans="1:10" x14ac:dyDescent="0.35">
      <c r="A1458" t="s">
        <v>5877</v>
      </c>
      <c r="B1458" t="s">
        <v>20</v>
      </c>
      <c r="C1458" t="s">
        <v>895</v>
      </c>
      <c r="D1458" t="s">
        <v>5881</v>
      </c>
      <c r="E1458" t="s">
        <v>5882</v>
      </c>
      <c r="F1458" t="s">
        <v>5883</v>
      </c>
      <c r="G1458" t="s">
        <v>16</v>
      </c>
      <c r="H1458" t="s">
        <v>5884</v>
      </c>
      <c r="I1458" t="s">
        <v>43</v>
      </c>
      <c r="J1458" t="s">
        <v>1884</v>
      </c>
    </row>
    <row r="1459" spans="1:10" x14ac:dyDescent="0.35">
      <c r="A1459" t="s">
        <v>5877</v>
      </c>
      <c r="B1459" t="s">
        <v>26</v>
      </c>
      <c r="C1459" t="s">
        <v>241</v>
      </c>
      <c r="D1459" t="s">
        <v>5885</v>
      </c>
      <c r="E1459" t="s">
        <v>5886</v>
      </c>
      <c r="F1459" t="s">
        <v>5887</v>
      </c>
      <c r="G1459" t="s">
        <v>16</v>
      </c>
      <c r="H1459" t="s">
        <v>5888</v>
      </c>
      <c r="I1459" t="s">
        <v>43</v>
      </c>
      <c r="J1459" t="s">
        <v>1884</v>
      </c>
    </row>
    <row r="1460" spans="1:10" x14ac:dyDescent="0.35">
      <c r="A1460" t="s">
        <v>5877</v>
      </c>
      <c r="B1460" t="s">
        <v>32</v>
      </c>
      <c r="C1460" t="s">
        <v>902</v>
      </c>
      <c r="D1460" t="s">
        <v>5889</v>
      </c>
      <c r="E1460" t="s">
        <v>5890</v>
      </c>
      <c r="F1460" t="s">
        <v>5891</v>
      </c>
      <c r="G1460" t="s">
        <v>16</v>
      </c>
      <c r="H1460" t="s">
        <v>5892</v>
      </c>
      <c r="I1460" t="s">
        <v>43</v>
      </c>
      <c r="J1460" t="s">
        <v>1884</v>
      </c>
    </row>
    <row r="1461" spans="1:10" x14ac:dyDescent="0.35">
      <c r="A1461" t="s">
        <v>5893</v>
      </c>
      <c r="B1461" t="s">
        <v>11</v>
      </c>
      <c r="C1461" t="s">
        <v>229</v>
      </c>
      <c r="D1461" t="s">
        <v>5894</v>
      </c>
      <c r="E1461" t="s">
        <v>5895</v>
      </c>
      <c r="F1461" t="s">
        <v>5896</v>
      </c>
      <c r="G1461" t="s">
        <v>16</v>
      </c>
      <c r="H1461" t="s">
        <v>16</v>
      </c>
      <c r="I1461" t="s">
        <v>43</v>
      </c>
      <c r="J1461" t="s">
        <v>3033</v>
      </c>
    </row>
    <row r="1462" spans="1:10" x14ac:dyDescent="0.35">
      <c r="A1462" t="s">
        <v>5893</v>
      </c>
      <c r="B1462" t="s">
        <v>20</v>
      </c>
      <c r="C1462" t="s">
        <v>235</v>
      </c>
      <c r="D1462" t="s">
        <v>5897</v>
      </c>
      <c r="E1462" t="s">
        <v>5898</v>
      </c>
      <c r="F1462" t="s">
        <v>5899</v>
      </c>
      <c r="G1462" t="s">
        <v>16</v>
      </c>
      <c r="H1462" t="s">
        <v>16</v>
      </c>
      <c r="I1462" t="s">
        <v>43</v>
      </c>
      <c r="J1462" t="s">
        <v>3033</v>
      </c>
    </row>
    <row r="1463" spans="1:10" x14ac:dyDescent="0.35">
      <c r="A1463" t="s">
        <v>5893</v>
      </c>
      <c r="B1463" t="s">
        <v>26</v>
      </c>
      <c r="C1463" t="s">
        <v>241</v>
      </c>
      <c r="D1463" t="s">
        <v>5900</v>
      </c>
      <c r="E1463" t="s">
        <v>5901</v>
      </c>
      <c r="F1463" t="s">
        <v>5902</v>
      </c>
      <c r="G1463" t="s">
        <v>16</v>
      </c>
      <c r="H1463" t="s">
        <v>16</v>
      </c>
      <c r="I1463" t="s">
        <v>43</v>
      </c>
      <c r="J1463" t="s">
        <v>3033</v>
      </c>
    </row>
    <row r="1464" spans="1:10" x14ac:dyDescent="0.35">
      <c r="A1464" t="s">
        <v>5893</v>
      </c>
      <c r="B1464" t="s">
        <v>32</v>
      </c>
      <c r="C1464" t="s">
        <v>247</v>
      </c>
      <c r="D1464" t="s">
        <v>5903</v>
      </c>
      <c r="E1464" t="s">
        <v>5904</v>
      </c>
      <c r="F1464" t="s">
        <v>5905</v>
      </c>
      <c r="G1464" t="s">
        <v>16</v>
      </c>
      <c r="H1464" t="s">
        <v>16</v>
      </c>
      <c r="I1464" t="s">
        <v>43</v>
      </c>
      <c r="J1464" t="s">
        <v>3033</v>
      </c>
    </row>
    <row r="1465" spans="1:10" x14ac:dyDescent="0.35">
      <c r="A1465" t="s">
        <v>5906</v>
      </c>
      <c r="B1465" t="s">
        <v>11</v>
      </c>
      <c r="C1465" t="s">
        <v>2015</v>
      </c>
      <c r="D1465" t="s">
        <v>5907</v>
      </c>
      <c r="E1465" t="s">
        <v>5908</v>
      </c>
      <c r="F1465" t="s">
        <v>5909</v>
      </c>
      <c r="G1465" t="s">
        <v>16</v>
      </c>
      <c r="H1465" t="s">
        <v>16</v>
      </c>
      <c r="I1465" t="s">
        <v>43</v>
      </c>
      <c r="J1465" t="s">
        <v>2664</v>
      </c>
    </row>
    <row r="1466" spans="1:10" x14ac:dyDescent="0.35">
      <c r="A1466" t="s">
        <v>5906</v>
      </c>
      <c r="B1466" t="s">
        <v>20</v>
      </c>
      <c r="C1466" t="s">
        <v>895</v>
      </c>
      <c r="D1466" t="s">
        <v>5910</v>
      </c>
      <c r="E1466" t="s">
        <v>5911</v>
      </c>
      <c r="F1466" t="s">
        <v>5912</v>
      </c>
      <c r="G1466" t="s">
        <v>16</v>
      </c>
      <c r="H1466" t="s">
        <v>16</v>
      </c>
      <c r="I1466" t="s">
        <v>43</v>
      </c>
      <c r="J1466" t="s">
        <v>2664</v>
      </c>
    </row>
    <row r="1467" spans="1:10" x14ac:dyDescent="0.35">
      <c r="A1467" t="s">
        <v>5906</v>
      </c>
      <c r="B1467" t="s">
        <v>26</v>
      </c>
      <c r="C1467" t="s">
        <v>241</v>
      </c>
      <c r="D1467" t="s">
        <v>5913</v>
      </c>
      <c r="E1467" t="s">
        <v>5914</v>
      </c>
      <c r="F1467" t="s">
        <v>5915</v>
      </c>
      <c r="G1467" t="s">
        <v>16</v>
      </c>
      <c r="H1467" t="s">
        <v>16</v>
      </c>
      <c r="I1467" t="s">
        <v>43</v>
      </c>
      <c r="J1467" t="s">
        <v>2664</v>
      </c>
    </row>
    <row r="1468" spans="1:10" x14ac:dyDescent="0.35">
      <c r="A1468" t="s">
        <v>5906</v>
      </c>
      <c r="B1468" t="s">
        <v>32</v>
      </c>
      <c r="C1468" t="s">
        <v>902</v>
      </c>
      <c r="D1468" t="s">
        <v>5916</v>
      </c>
      <c r="E1468" t="s">
        <v>5917</v>
      </c>
      <c r="F1468" t="s">
        <v>5918</v>
      </c>
      <c r="G1468" t="s">
        <v>16</v>
      </c>
      <c r="H1468" t="s">
        <v>16</v>
      </c>
      <c r="I1468" t="s">
        <v>43</v>
      </c>
      <c r="J1468" t="s">
        <v>2664</v>
      </c>
    </row>
    <row r="1469" spans="1:10" x14ac:dyDescent="0.35">
      <c r="A1469" t="s">
        <v>5919</v>
      </c>
      <c r="B1469" t="s">
        <v>11</v>
      </c>
      <c r="C1469" t="s">
        <v>12</v>
      </c>
      <c r="D1469" t="s">
        <v>5920</v>
      </c>
      <c r="E1469" t="s">
        <v>5921</v>
      </c>
      <c r="F1469" t="s">
        <v>16</v>
      </c>
      <c r="G1469" t="s">
        <v>16</v>
      </c>
      <c r="H1469" t="s">
        <v>5922</v>
      </c>
      <c r="I1469" t="s">
        <v>294</v>
      </c>
      <c r="J1469" t="s">
        <v>295</v>
      </c>
    </row>
    <row r="1470" spans="1:10" x14ac:dyDescent="0.35">
      <c r="A1470" t="s">
        <v>5919</v>
      </c>
      <c r="B1470" t="s">
        <v>20</v>
      </c>
      <c r="C1470" t="s">
        <v>21</v>
      </c>
      <c r="D1470" t="s">
        <v>5923</v>
      </c>
      <c r="E1470" t="s">
        <v>5924</v>
      </c>
      <c r="F1470" t="s">
        <v>16</v>
      </c>
      <c r="G1470" t="s">
        <v>16</v>
      </c>
      <c r="H1470" t="s">
        <v>5925</v>
      </c>
      <c r="I1470" t="s">
        <v>294</v>
      </c>
      <c r="J1470" t="s">
        <v>295</v>
      </c>
    </row>
    <row r="1471" spans="1:10" x14ac:dyDescent="0.35">
      <c r="A1471" t="s">
        <v>5919</v>
      </c>
      <c r="B1471" t="s">
        <v>26</v>
      </c>
      <c r="C1471" t="s">
        <v>27</v>
      </c>
      <c r="D1471" t="s">
        <v>5926</v>
      </c>
      <c r="E1471" t="s">
        <v>5927</v>
      </c>
      <c r="F1471" t="s">
        <v>16</v>
      </c>
      <c r="G1471" t="s">
        <v>16</v>
      </c>
      <c r="H1471" t="s">
        <v>5928</v>
      </c>
      <c r="I1471" t="s">
        <v>294</v>
      </c>
      <c r="J1471" t="s">
        <v>295</v>
      </c>
    </row>
    <row r="1472" spans="1:10" x14ac:dyDescent="0.35">
      <c r="A1472" t="s">
        <v>5919</v>
      </c>
      <c r="B1472" t="s">
        <v>32</v>
      </c>
      <c r="C1472" t="s">
        <v>33</v>
      </c>
      <c r="D1472" t="s">
        <v>5929</v>
      </c>
      <c r="E1472" t="s">
        <v>5930</v>
      </c>
      <c r="F1472" t="s">
        <v>16</v>
      </c>
      <c r="G1472" t="s">
        <v>16</v>
      </c>
      <c r="H1472" t="s">
        <v>5931</v>
      </c>
      <c r="I1472" t="s">
        <v>294</v>
      </c>
      <c r="J1472" t="s">
        <v>295</v>
      </c>
    </row>
    <row r="1473" spans="1:10" x14ac:dyDescent="0.35">
      <c r="A1473" t="s">
        <v>5932</v>
      </c>
      <c r="B1473" t="s">
        <v>11</v>
      </c>
      <c r="C1473" t="s">
        <v>12</v>
      </c>
      <c r="D1473" t="s">
        <v>5933</v>
      </c>
      <c r="E1473" t="s">
        <v>5934</v>
      </c>
      <c r="F1473" t="s">
        <v>5935</v>
      </c>
      <c r="G1473" t="s">
        <v>5936</v>
      </c>
      <c r="H1473" t="s">
        <v>16</v>
      </c>
      <c r="I1473" t="s">
        <v>85</v>
      </c>
      <c r="J1473" t="s">
        <v>127</v>
      </c>
    </row>
    <row r="1474" spans="1:10" x14ac:dyDescent="0.35">
      <c r="A1474" t="s">
        <v>5932</v>
      </c>
      <c r="B1474" t="s">
        <v>20</v>
      </c>
      <c r="C1474" t="s">
        <v>21</v>
      </c>
      <c r="D1474" t="s">
        <v>5937</v>
      </c>
      <c r="E1474" t="s">
        <v>5938</v>
      </c>
      <c r="F1474" t="s">
        <v>5939</v>
      </c>
      <c r="G1474" t="s">
        <v>5940</v>
      </c>
      <c r="H1474" t="s">
        <v>16</v>
      </c>
      <c r="I1474" t="s">
        <v>85</v>
      </c>
      <c r="J1474" t="s">
        <v>127</v>
      </c>
    </row>
    <row r="1475" spans="1:10" x14ac:dyDescent="0.35">
      <c r="A1475" t="s">
        <v>5932</v>
      </c>
      <c r="B1475" t="s">
        <v>26</v>
      </c>
      <c r="C1475" t="s">
        <v>27</v>
      </c>
      <c r="D1475" t="s">
        <v>5941</v>
      </c>
      <c r="E1475" t="s">
        <v>5942</v>
      </c>
      <c r="F1475" t="s">
        <v>5943</v>
      </c>
      <c r="G1475" t="s">
        <v>3801</v>
      </c>
      <c r="H1475" t="s">
        <v>16</v>
      </c>
      <c r="I1475" t="s">
        <v>85</v>
      </c>
      <c r="J1475" t="s">
        <v>127</v>
      </c>
    </row>
    <row r="1476" spans="1:10" x14ac:dyDescent="0.35">
      <c r="A1476" t="s">
        <v>5932</v>
      </c>
      <c r="B1476" t="s">
        <v>32</v>
      </c>
      <c r="C1476" t="s">
        <v>33</v>
      </c>
      <c r="D1476" t="s">
        <v>5944</v>
      </c>
      <c r="E1476" t="s">
        <v>5945</v>
      </c>
      <c r="F1476" t="s">
        <v>5946</v>
      </c>
      <c r="G1476" t="s">
        <v>5947</v>
      </c>
      <c r="H1476" t="s">
        <v>16</v>
      </c>
      <c r="I1476" t="s">
        <v>85</v>
      </c>
      <c r="J1476" t="s">
        <v>127</v>
      </c>
    </row>
    <row r="1477" spans="1:10" x14ac:dyDescent="0.35">
      <c r="A1477" t="s">
        <v>5948</v>
      </c>
      <c r="B1477" t="s">
        <v>11</v>
      </c>
      <c r="C1477" t="s">
        <v>12</v>
      </c>
      <c r="D1477" t="s">
        <v>5949</v>
      </c>
      <c r="E1477" t="s">
        <v>5950</v>
      </c>
      <c r="F1477" t="s">
        <v>875</v>
      </c>
      <c r="G1477" t="s">
        <v>16</v>
      </c>
      <c r="H1477" t="s">
        <v>5951</v>
      </c>
      <c r="I1477" t="s">
        <v>43</v>
      </c>
      <c r="J1477" t="s">
        <v>559</v>
      </c>
    </row>
    <row r="1478" spans="1:10" x14ac:dyDescent="0.35">
      <c r="A1478" t="s">
        <v>5948</v>
      </c>
      <c r="B1478" t="s">
        <v>20</v>
      </c>
      <c r="C1478" t="s">
        <v>21</v>
      </c>
      <c r="D1478" t="s">
        <v>4537</v>
      </c>
      <c r="E1478" t="s">
        <v>5952</v>
      </c>
      <c r="F1478" t="s">
        <v>5953</v>
      </c>
      <c r="G1478" t="s">
        <v>16</v>
      </c>
      <c r="H1478" t="s">
        <v>5954</v>
      </c>
      <c r="I1478" t="s">
        <v>43</v>
      </c>
      <c r="J1478" t="s">
        <v>559</v>
      </c>
    </row>
    <row r="1479" spans="1:10" x14ac:dyDescent="0.35">
      <c r="A1479" t="s">
        <v>5948</v>
      </c>
      <c r="B1479" t="s">
        <v>26</v>
      </c>
      <c r="C1479" t="s">
        <v>27</v>
      </c>
      <c r="D1479" t="s">
        <v>5955</v>
      </c>
      <c r="E1479" t="s">
        <v>1394</v>
      </c>
      <c r="F1479" t="s">
        <v>5956</v>
      </c>
      <c r="G1479" t="s">
        <v>16</v>
      </c>
      <c r="H1479" t="s">
        <v>5957</v>
      </c>
      <c r="I1479" t="s">
        <v>43</v>
      </c>
      <c r="J1479" t="s">
        <v>559</v>
      </c>
    </row>
    <row r="1480" spans="1:10" x14ac:dyDescent="0.35">
      <c r="A1480" t="s">
        <v>5948</v>
      </c>
      <c r="B1480" t="s">
        <v>32</v>
      </c>
      <c r="C1480" t="s">
        <v>33</v>
      </c>
      <c r="D1480" t="s">
        <v>2165</v>
      </c>
      <c r="E1480" t="s">
        <v>5958</v>
      </c>
      <c r="F1480" t="s">
        <v>2161</v>
      </c>
      <c r="G1480" t="s">
        <v>16</v>
      </c>
      <c r="H1480" t="s">
        <v>1992</v>
      </c>
      <c r="I1480" t="s">
        <v>43</v>
      </c>
      <c r="J1480" t="s">
        <v>559</v>
      </c>
    </row>
    <row r="1481" spans="1:10" x14ac:dyDescent="0.35">
      <c r="A1481" t="s">
        <v>5959</v>
      </c>
      <c r="B1481" t="s">
        <v>11</v>
      </c>
      <c r="C1481" t="s">
        <v>21</v>
      </c>
      <c r="D1481" t="s">
        <v>5960</v>
      </c>
      <c r="E1481" t="s">
        <v>5961</v>
      </c>
      <c r="F1481" t="s">
        <v>5962</v>
      </c>
      <c r="G1481" t="s">
        <v>16</v>
      </c>
      <c r="H1481" t="s">
        <v>5963</v>
      </c>
      <c r="I1481" t="s">
        <v>294</v>
      </c>
      <c r="J1481" t="s">
        <v>309</v>
      </c>
    </row>
    <row r="1482" spans="1:10" x14ac:dyDescent="0.35">
      <c r="A1482" t="s">
        <v>5959</v>
      </c>
      <c r="B1482" t="s">
        <v>20</v>
      </c>
      <c r="C1482" t="s">
        <v>27</v>
      </c>
      <c r="D1482" t="s">
        <v>5964</v>
      </c>
      <c r="E1482" t="s">
        <v>5965</v>
      </c>
      <c r="F1482" t="s">
        <v>5966</v>
      </c>
      <c r="G1482" t="s">
        <v>16</v>
      </c>
      <c r="H1482" t="s">
        <v>5967</v>
      </c>
      <c r="I1482" t="s">
        <v>294</v>
      </c>
      <c r="J1482" t="s">
        <v>309</v>
      </c>
    </row>
    <row r="1483" spans="1:10" x14ac:dyDescent="0.35">
      <c r="A1483" t="s">
        <v>5959</v>
      </c>
      <c r="B1483" t="s">
        <v>26</v>
      </c>
      <c r="C1483" t="s">
        <v>33</v>
      </c>
      <c r="D1483" t="s">
        <v>5968</v>
      </c>
      <c r="E1483" t="s">
        <v>5969</v>
      </c>
      <c r="F1483" t="s">
        <v>5970</v>
      </c>
      <c r="G1483" t="s">
        <v>16</v>
      </c>
      <c r="H1483" t="s">
        <v>5971</v>
      </c>
      <c r="I1483" t="s">
        <v>294</v>
      </c>
      <c r="J1483" t="s">
        <v>309</v>
      </c>
    </row>
    <row r="1484" spans="1:10" x14ac:dyDescent="0.35">
      <c r="A1484" t="s">
        <v>5959</v>
      </c>
      <c r="B1484" t="s">
        <v>32</v>
      </c>
      <c r="C1484" t="s">
        <v>349</v>
      </c>
      <c r="D1484" t="s">
        <v>5972</v>
      </c>
      <c r="E1484" t="s">
        <v>5973</v>
      </c>
      <c r="F1484" t="s">
        <v>5974</v>
      </c>
      <c r="G1484" t="s">
        <v>16</v>
      </c>
      <c r="H1484" t="s">
        <v>5975</v>
      </c>
      <c r="I1484" t="s">
        <v>294</v>
      </c>
      <c r="J1484" t="s">
        <v>309</v>
      </c>
    </row>
    <row r="1485" spans="1:10" x14ac:dyDescent="0.35">
      <c r="A1485" t="s">
        <v>5976</v>
      </c>
      <c r="B1485" t="s">
        <v>11</v>
      </c>
      <c r="C1485" t="s">
        <v>39</v>
      </c>
      <c r="D1485" t="s">
        <v>5977</v>
      </c>
      <c r="E1485" t="s">
        <v>5978</v>
      </c>
      <c r="F1485" t="s">
        <v>5979</v>
      </c>
      <c r="G1485" t="s">
        <v>16</v>
      </c>
      <c r="H1485" t="s">
        <v>5980</v>
      </c>
      <c r="I1485" t="s">
        <v>43</v>
      </c>
      <c r="J1485" t="s">
        <v>5981</v>
      </c>
    </row>
    <row r="1486" spans="1:10" x14ac:dyDescent="0.35">
      <c r="A1486" t="s">
        <v>5976</v>
      </c>
      <c r="B1486" t="s">
        <v>20</v>
      </c>
      <c r="C1486" t="s">
        <v>45</v>
      </c>
      <c r="D1486" t="s">
        <v>5982</v>
      </c>
      <c r="E1486" t="s">
        <v>5983</v>
      </c>
      <c r="F1486" t="s">
        <v>5984</v>
      </c>
      <c r="G1486" t="s">
        <v>16</v>
      </c>
      <c r="H1486" t="s">
        <v>5985</v>
      </c>
      <c r="I1486" t="s">
        <v>43</v>
      </c>
      <c r="J1486" t="s">
        <v>5981</v>
      </c>
    </row>
    <row r="1487" spans="1:10" x14ac:dyDescent="0.35">
      <c r="A1487" t="s">
        <v>5976</v>
      </c>
      <c r="B1487" t="s">
        <v>26</v>
      </c>
      <c r="C1487" t="s">
        <v>2924</v>
      </c>
      <c r="D1487" t="s">
        <v>5986</v>
      </c>
      <c r="E1487" t="s">
        <v>5987</v>
      </c>
      <c r="F1487" t="s">
        <v>5988</v>
      </c>
      <c r="G1487" t="s">
        <v>16</v>
      </c>
      <c r="H1487" t="s">
        <v>5989</v>
      </c>
      <c r="I1487" t="s">
        <v>43</v>
      </c>
      <c r="J1487" t="s">
        <v>5981</v>
      </c>
    </row>
    <row r="1488" spans="1:10" x14ac:dyDescent="0.35">
      <c r="A1488" t="s">
        <v>5976</v>
      </c>
      <c r="B1488" t="s">
        <v>32</v>
      </c>
      <c r="C1488" t="s">
        <v>2929</v>
      </c>
      <c r="D1488" t="s">
        <v>5990</v>
      </c>
      <c r="E1488" t="s">
        <v>5991</v>
      </c>
      <c r="F1488" t="s">
        <v>5992</v>
      </c>
      <c r="G1488" t="s">
        <v>16</v>
      </c>
      <c r="H1488" t="s">
        <v>5993</v>
      </c>
      <c r="I1488" t="s">
        <v>43</v>
      </c>
      <c r="J1488" t="s">
        <v>5981</v>
      </c>
    </row>
    <row r="1489" spans="1:10" x14ac:dyDescent="0.35">
      <c r="A1489" t="s">
        <v>5994</v>
      </c>
      <c r="B1489" t="s">
        <v>11</v>
      </c>
      <c r="C1489" t="s">
        <v>5995</v>
      </c>
      <c r="D1489" t="s">
        <v>5996</v>
      </c>
      <c r="E1489" t="s">
        <v>5997</v>
      </c>
      <c r="F1489" t="s">
        <v>2170</v>
      </c>
      <c r="G1489" t="s">
        <v>16</v>
      </c>
      <c r="H1489" t="s">
        <v>16</v>
      </c>
      <c r="I1489" t="s">
        <v>199</v>
      </c>
      <c r="J1489" t="s">
        <v>1069</v>
      </c>
    </row>
    <row r="1490" spans="1:10" x14ac:dyDescent="0.35">
      <c r="A1490" t="s">
        <v>5994</v>
      </c>
      <c r="B1490" t="s">
        <v>20</v>
      </c>
      <c r="C1490" t="s">
        <v>5692</v>
      </c>
      <c r="D1490" t="s">
        <v>5998</v>
      </c>
      <c r="E1490" t="s">
        <v>5999</v>
      </c>
      <c r="F1490" t="s">
        <v>6000</v>
      </c>
      <c r="G1490" t="s">
        <v>16</v>
      </c>
      <c r="H1490" t="s">
        <v>16</v>
      </c>
      <c r="I1490" t="s">
        <v>199</v>
      </c>
      <c r="J1490" t="s">
        <v>1069</v>
      </c>
    </row>
    <row r="1491" spans="1:10" x14ac:dyDescent="0.35">
      <c r="A1491" t="s">
        <v>5994</v>
      </c>
      <c r="B1491" t="s">
        <v>26</v>
      </c>
      <c r="C1491" t="s">
        <v>1954</v>
      </c>
      <c r="D1491" t="s">
        <v>6001</v>
      </c>
      <c r="E1491" t="s">
        <v>6002</v>
      </c>
      <c r="F1491" t="s">
        <v>6003</v>
      </c>
      <c r="G1491" t="s">
        <v>16</v>
      </c>
      <c r="H1491" t="s">
        <v>16</v>
      </c>
      <c r="I1491" t="s">
        <v>199</v>
      </c>
      <c r="J1491" t="s">
        <v>1069</v>
      </c>
    </row>
    <row r="1492" spans="1:10" x14ac:dyDescent="0.35">
      <c r="A1492" t="s">
        <v>5994</v>
      </c>
      <c r="B1492" t="s">
        <v>32</v>
      </c>
      <c r="C1492" t="s">
        <v>1959</v>
      </c>
      <c r="D1492" t="s">
        <v>6004</v>
      </c>
      <c r="E1492" t="s">
        <v>6005</v>
      </c>
      <c r="F1492" t="s">
        <v>6006</v>
      </c>
      <c r="G1492" t="s">
        <v>16</v>
      </c>
      <c r="H1492" t="s">
        <v>16</v>
      </c>
      <c r="I1492" t="s">
        <v>199</v>
      </c>
      <c r="J1492" t="s">
        <v>1069</v>
      </c>
    </row>
    <row r="1493" spans="1:10" x14ac:dyDescent="0.35">
      <c r="A1493" t="s">
        <v>6007</v>
      </c>
      <c r="B1493" t="s">
        <v>11</v>
      </c>
      <c r="C1493" t="s">
        <v>12</v>
      </c>
      <c r="D1493" t="s">
        <v>6008</v>
      </c>
      <c r="E1493" t="s">
        <v>6009</v>
      </c>
      <c r="F1493" t="s">
        <v>6010</v>
      </c>
      <c r="G1493" t="s">
        <v>16</v>
      </c>
      <c r="H1493" t="s">
        <v>6011</v>
      </c>
      <c r="I1493" t="s">
        <v>609</v>
      </c>
      <c r="J1493" t="s">
        <v>3694</v>
      </c>
    </row>
    <row r="1494" spans="1:10" x14ac:dyDescent="0.35">
      <c r="A1494" t="s">
        <v>6007</v>
      </c>
      <c r="B1494" t="s">
        <v>20</v>
      </c>
      <c r="C1494" t="s">
        <v>21</v>
      </c>
      <c r="D1494" t="s">
        <v>6012</v>
      </c>
      <c r="E1494" t="s">
        <v>6013</v>
      </c>
      <c r="F1494" t="s">
        <v>6014</v>
      </c>
      <c r="G1494" t="s">
        <v>16</v>
      </c>
      <c r="H1494" t="s">
        <v>6015</v>
      </c>
      <c r="I1494" t="s">
        <v>609</v>
      </c>
      <c r="J1494" t="s">
        <v>3694</v>
      </c>
    </row>
    <row r="1495" spans="1:10" x14ac:dyDescent="0.35">
      <c r="A1495" t="s">
        <v>6007</v>
      </c>
      <c r="B1495" t="s">
        <v>26</v>
      </c>
      <c r="C1495" t="s">
        <v>27</v>
      </c>
      <c r="D1495" t="s">
        <v>6016</v>
      </c>
      <c r="E1495" t="s">
        <v>6017</v>
      </c>
      <c r="F1495" t="s">
        <v>6018</v>
      </c>
      <c r="G1495" t="s">
        <v>16</v>
      </c>
      <c r="H1495" t="s">
        <v>6019</v>
      </c>
      <c r="I1495" t="s">
        <v>609</v>
      </c>
      <c r="J1495" t="s">
        <v>3694</v>
      </c>
    </row>
    <row r="1496" spans="1:10" x14ac:dyDescent="0.35">
      <c r="A1496" t="s">
        <v>6007</v>
      </c>
      <c r="B1496" t="s">
        <v>32</v>
      </c>
      <c r="C1496" t="s">
        <v>33</v>
      </c>
      <c r="D1496" t="s">
        <v>6020</v>
      </c>
      <c r="E1496" t="s">
        <v>6021</v>
      </c>
      <c r="F1496" t="s">
        <v>4639</v>
      </c>
      <c r="G1496" t="s">
        <v>16</v>
      </c>
      <c r="H1496" t="s">
        <v>6022</v>
      </c>
      <c r="I1496" t="s">
        <v>609</v>
      </c>
      <c r="J1496" t="s">
        <v>3694</v>
      </c>
    </row>
    <row r="1497" spans="1:10" x14ac:dyDescent="0.35">
      <c r="A1497" t="s">
        <v>6023</v>
      </c>
      <c r="B1497" t="s">
        <v>11</v>
      </c>
      <c r="C1497" t="s">
        <v>12</v>
      </c>
      <c r="D1497" t="s">
        <v>6024</v>
      </c>
      <c r="E1497" t="s">
        <v>6025</v>
      </c>
      <c r="F1497" t="s">
        <v>6026</v>
      </c>
      <c r="G1497" t="s">
        <v>16</v>
      </c>
      <c r="H1497" t="s">
        <v>16</v>
      </c>
      <c r="I1497" t="s">
        <v>63</v>
      </c>
      <c r="J1497" t="s">
        <v>359</v>
      </c>
    </row>
    <row r="1498" spans="1:10" x14ac:dyDescent="0.35">
      <c r="A1498" t="s">
        <v>6023</v>
      </c>
      <c r="B1498" t="s">
        <v>20</v>
      </c>
      <c r="C1498" t="s">
        <v>21</v>
      </c>
      <c r="D1498" t="s">
        <v>6027</v>
      </c>
      <c r="E1498" t="s">
        <v>6028</v>
      </c>
      <c r="F1498" t="s">
        <v>6029</v>
      </c>
      <c r="G1498" t="s">
        <v>16</v>
      </c>
      <c r="H1498" t="s">
        <v>16</v>
      </c>
      <c r="I1498" t="s">
        <v>63</v>
      </c>
      <c r="J1498" t="s">
        <v>359</v>
      </c>
    </row>
    <row r="1499" spans="1:10" x14ac:dyDescent="0.35">
      <c r="A1499" t="s">
        <v>6023</v>
      </c>
      <c r="B1499" t="s">
        <v>26</v>
      </c>
      <c r="C1499" t="s">
        <v>27</v>
      </c>
      <c r="D1499" t="s">
        <v>6030</v>
      </c>
      <c r="E1499" t="s">
        <v>6031</v>
      </c>
      <c r="F1499" t="s">
        <v>6032</v>
      </c>
      <c r="G1499" t="s">
        <v>16</v>
      </c>
      <c r="H1499" t="s">
        <v>16</v>
      </c>
      <c r="I1499" t="s">
        <v>63</v>
      </c>
      <c r="J1499" t="s">
        <v>359</v>
      </c>
    </row>
    <row r="1500" spans="1:10" x14ac:dyDescent="0.35">
      <c r="A1500" t="s">
        <v>6023</v>
      </c>
      <c r="B1500" t="s">
        <v>32</v>
      </c>
      <c r="C1500" t="s">
        <v>33</v>
      </c>
      <c r="D1500" t="s">
        <v>6033</v>
      </c>
      <c r="E1500" t="s">
        <v>6034</v>
      </c>
      <c r="F1500" t="s">
        <v>6035</v>
      </c>
      <c r="G1500" t="s">
        <v>16</v>
      </c>
      <c r="H1500" t="s">
        <v>16</v>
      </c>
      <c r="I1500" t="s">
        <v>63</v>
      </c>
      <c r="J1500" t="s">
        <v>359</v>
      </c>
    </row>
    <row r="1501" spans="1:10" x14ac:dyDescent="0.35">
      <c r="A1501" t="s">
        <v>6036</v>
      </c>
      <c r="B1501" t="s">
        <v>11</v>
      </c>
      <c r="C1501" t="s">
        <v>12</v>
      </c>
      <c r="D1501" t="s">
        <v>6037</v>
      </c>
      <c r="E1501" t="s">
        <v>6038</v>
      </c>
      <c r="F1501" t="s">
        <v>6039</v>
      </c>
      <c r="G1501" t="s">
        <v>2198</v>
      </c>
      <c r="H1501" t="s">
        <v>16</v>
      </c>
      <c r="I1501" t="s">
        <v>63</v>
      </c>
      <c r="J1501" t="s">
        <v>176</v>
      </c>
    </row>
    <row r="1502" spans="1:10" x14ac:dyDescent="0.35">
      <c r="A1502" t="s">
        <v>6036</v>
      </c>
      <c r="B1502" t="s">
        <v>20</v>
      </c>
      <c r="C1502" t="s">
        <v>21</v>
      </c>
      <c r="D1502" t="s">
        <v>6040</v>
      </c>
      <c r="E1502" t="s">
        <v>6041</v>
      </c>
      <c r="F1502" t="s">
        <v>6042</v>
      </c>
      <c r="G1502" t="s">
        <v>6043</v>
      </c>
      <c r="H1502" t="s">
        <v>16</v>
      </c>
      <c r="I1502" t="s">
        <v>63</v>
      </c>
      <c r="J1502" t="s">
        <v>176</v>
      </c>
    </row>
    <row r="1503" spans="1:10" x14ac:dyDescent="0.35">
      <c r="A1503" t="s">
        <v>6036</v>
      </c>
      <c r="B1503" t="s">
        <v>26</v>
      </c>
      <c r="C1503" t="s">
        <v>27</v>
      </c>
      <c r="D1503" t="s">
        <v>6044</v>
      </c>
      <c r="E1503" t="s">
        <v>6045</v>
      </c>
      <c r="F1503" t="s">
        <v>6046</v>
      </c>
      <c r="G1503" t="s">
        <v>6047</v>
      </c>
      <c r="H1503" t="s">
        <v>16</v>
      </c>
      <c r="I1503" t="s">
        <v>63</v>
      </c>
      <c r="J1503" t="s">
        <v>176</v>
      </c>
    </row>
    <row r="1504" spans="1:10" x14ac:dyDescent="0.35">
      <c r="A1504" t="s">
        <v>6036</v>
      </c>
      <c r="B1504" t="s">
        <v>32</v>
      </c>
      <c r="C1504" t="s">
        <v>33</v>
      </c>
      <c r="D1504" t="s">
        <v>6048</v>
      </c>
      <c r="E1504" t="s">
        <v>6049</v>
      </c>
      <c r="F1504" t="s">
        <v>6003</v>
      </c>
      <c r="G1504" t="s">
        <v>691</v>
      </c>
      <c r="H1504" t="s">
        <v>16</v>
      </c>
      <c r="I1504" t="s">
        <v>63</v>
      </c>
      <c r="J1504" t="s">
        <v>176</v>
      </c>
    </row>
    <row r="1505" spans="1:10" x14ac:dyDescent="0.35">
      <c r="A1505" t="s">
        <v>6050</v>
      </c>
      <c r="B1505" t="s">
        <v>11</v>
      </c>
      <c r="C1505" t="s">
        <v>39</v>
      </c>
      <c r="D1505" t="s">
        <v>6051</v>
      </c>
      <c r="E1505" t="s">
        <v>6052</v>
      </c>
      <c r="F1505" t="s">
        <v>6053</v>
      </c>
      <c r="G1505" t="s">
        <v>16</v>
      </c>
      <c r="H1505" t="s">
        <v>16</v>
      </c>
      <c r="I1505" t="s">
        <v>18</v>
      </c>
      <c r="J1505" t="s">
        <v>1516</v>
      </c>
    </row>
    <row r="1506" spans="1:10" x14ac:dyDescent="0.35">
      <c r="A1506" t="s">
        <v>6050</v>
      </c>
      <c r="B1506" t="s">
        <v>20</v>
      </c>
      <c r="C1506" t="s">
        <v>45</v>
      </c>
      <c r="D1506" t="s">
        <v>6054</v>
      </c>
      <c r="E1506" t="s">
        <v>6055</v>
      </c>
      <c r="F1506" t="s">
        <v>2845</v>
      </c>
      <c r="G1506" t="s">
        <v>16</v>
      </c>
      <c r="H1506" t="s">
        <v>16</v>
      </c>
      <c r="I1506" t="s">
        <v>18</v>
      </c>
      <c r="J1506" t="s">
        <v>1516</v>
      </c>
    </row>
    <row r="1507" spans="1:10" x14ac:dyDescent="0.35">
      <c r="A1507" t="s">
        <v>6050</v>
      </c>
      <c r="B1507" t="s">
        <v>26</v>
      </c>
      <c r="C1507" t="s">
        <v>49</v>
      </c>
      <c r="D1507" t="s">
        <v>6056</v>
      </c>
      <c r="E1507" t="s">
        <v>6057</v>
      </c>
      <c r="F1507" t="s">
        <v>6058</v>
      </c>
      <c r="G1507" t="s">
        <v>16</v>
      </c>
      <c r="H1507" t="s">
        <v>16</v>
      </c>
      <c r="I1507" t="s">
        <v>18</v>
      </c>
      <c r="J1507" t="s">
        <v>1516</v>
      </c>
    </row>
    <row r="1508" spans="1:10" x14ac:dyDescent="0.35">
      <c r="A1508" t="s">
        <v>6050</v>
      </c>
      <c r="B1508" t="s">
        <v>32</v>
      </c>
      <c r="C1508" t="s">
        <v>53</v>
      </c>
      <c r="D1508" t="s">
        <v>6059</v>
      </c>
      <c r="E1508" t="s">
        <v>6060</v>
      </c>
      <c r="F1508" t="s">
        <v>6061</v>
      </c>
      <c r="G1508" t="s">
        <v>16</v>
      </c>
      <c r="H1508" t="s">
        <v>16</v>
      </c>
      <c r="I1508" t="s">
        <v>18</v>
      </c>
      <c r="J1508" t="s">
        <v>1516</v>
      </c>
    </row>
    <row r="1509" spans="1:10" x14ac:dyDescent="0.35">
      <c r="A1509" t="s">
        <v>6062</v>
      </c>
      <c r="B1509" t="s">
        <v>11</v>
      </c>
      <c r="C1509" t="s">
        <v>12</v>
      </c>
      <c r="D1509" t="s">
        <v>6063</v>
      </c>
      <c r="E1509" t="s">
        <v>6064</v>
      </c>
      <c r="F1509" t="s">
        <v>6065</v>
      </c>
      <c r="G1509" t="s">
        <v>16</v>
      </c>
      <c r="H1509" t="s">
        <v>16</v>
      </c>
      <c r="I1509" t="s">
        <v>43</v>
      </c>
      <c r="J1509" t="s">
        <v>3033</v>
      </c>
    </row>
    <row r="1510" spans="1:10" x14ac:dyDescent="0.35">
      <c r="A1510" t="s">
        <v>6062</v>
      </c>
      <c r="B1510" t="s">
        <v>20</v>
      </c>
      <c r="C1510" t="s">
        <v>21</v>
      </c>
      <c r="D1510" t="s">
        <v>6066</v>
      </c>
      <c r="E1510" t="s">
        <v>6067</v>
      </c>
      <c r="F1510" t="s">
        <v>6068</v>
      </c>
      <c r="G1510" t="s">
        <v>16</v>
      </c>
      <c r="H1510" t="s">
        <v>16</v>
      </c>
      <c r="I1510" t="s">
        <v>43</v>
      </c>
      <c r="J1510" t="s">
        <v>3033</v>
      </c>
    </row>
    <row r="1511" spans="1:10" x14ac:dyDescent="0.35">
      <c r="A1511" t="s">
        <v>6062</v>
      </c>
      <c r="B1511" t="s">
        <v>26</v>
      </c>
      <c r="C1511" t="s">
        <v>27</v>
      </c>
      <c r="D1511" t="s">
        <v>6069</v>
      </c>
      <c r="E1511" t="s">
        <v>6070</v>
      </c>
      <c r="F1511" t="s">
        <v>6071</v>
      </c>
      <c r="G1511" t="s">
        <v>16</v>
      </c>
      <c r="H1511" t="s">
        <v>16</v>
      </c>
      <c r="I1511" t="s">
        <v>43</v>
      </c>
      <c r="J1511" t="s">
        <v>3033</v>
      </c>
    </row>
    <row r="1512" spans="1:10" x14ac:dyDescent="0.35">
      <c r="A1512" t="s">
        <v>6062</v>
      </c>
      <c r="B1512" t="s">
        <v>32</v>
      </c>
      <c r="C1512" t="s">
        <v>33</v>
      </c>
      <c r="D1512" t="s">
        <v>6072</v>
      </c>
      <c r="E1512" t="s">
        <v>6073</v>
      </c>
      <c r="F1512" t="s">
        <v>6074</v>
      </c>
      <c r="G1512" t="s">
        <v>16</v>
      </c>
      <c r="H1512" t="s">
        <v>16</v>
      </c>
      <c r="I1512" t="s">
        <v>43</v>
      </c>
      <c r="J1512" t="s">
        <v>3033</v>
      </c>
    </row>
    <row r="1513" spans="1:10" x14ac:dyDescent="0.35">
      <c r="A1513" t="s">
        <v>6075</v>
      </c>
      <c r="B1513" t="s">
        <v>11</v>
      </c>
      <c r="C1513" t="s">
        <v>12</v>
      </c>
      <c r="D1513" t="s">
        <v>6063</v>
      </c>
      <c r="E1513" t="s">
        <v>6064</v>
      </c>
      <c r="F1513" t="s">
        <v>6065</v>
      </c>
      <c r="G1513" t="s">
        <v>16</v>
      </c>
      <c r="H1513" t="s">
        <v>16</v>
      </c>
      <c r="I1513" t="s">
        <v>43</v>
      </c>
      <c r="J1513" t="s">
        <v>3033</v>
      </c>
    </row>
    <row r="1514" spans="1:10" x14ac:dyDescent="0.35">
      <c r="A1514" t="s">
        <v>6075</v>
      </c>
      <c r="B1514" t="s">
        <v>20</v>
      </c>
      <c r="C1514" t="s">
        <v>21</v>
      </c>
      <c r="D1514" t="s">
        <v>6066</v>
      </c>
      <c r="E1514" t="s">
        <v>6067</v>
      </c>
      <c r="F1514" t="s">
        <v>6068</v>
      </c>
      <c r="G1514" t="s">
        <v>16</v>
      </c>
      <c r="H1514" t="s">
        <v>16</v>
      </c>
      <c r="I1514" t="s">
        <v>43</v>
      </c>
      <c r="J1514" t="s">
        <v>3033</v>
      </c>
    </row>
    <row r="1515" spans="1:10" x14ac:dyDescent="0.35">
      <c r="A1515" t="s">
        <v>6075</v>
      </c>
      <c r="B1515" t="s">
        <v>26</v>
      </c>
      <c r="C1515" t="s">
        <v>27</v>
      </c>
      <c r="D1515" t="s">
        <v>6069</v>
      </c>
      <c r="E1515" t="s">
        <v>6070</v>
      </c>
      <c r="F1515" t="s">
        <v>6071</v>
      </c>
      <c r="G1515" t="s">
        <v>16</v>
      </c>
      <c r="H1515" t="s">
        <v>16</v>
      </c>
      <c r="I1515" t="s">
        <v>43</v>
      </c>
      <c r="J1515" t="s">
        <v>3033</v>
      </c>
    </row>
    <row r="1516" spans="1:10" x14ac:dyDescent="0.35">
      <c r="A1516" t="s">
        <v>6075</v>
      </c>
      <c r="B1516" t="s">
        <v>32</v>
      </c>
      <c r="C1516" t="s">
        <v>33</v>
      </c>
      <c r="D1516" t="s">
        <v>6072</v>
      </c>
      <c r="E1516" t="s">
        <v>6073</v>
      </c>
      <c r="F1516" t="s">
        <v>6074</v>
      </c>
      <c r="G1516" t="s">
        <v>16</v>
      </c>
      <c r="H1516" t="s">
        <v>16</v>
      </c>
      <c r="I1516" t="s">
        <v>43</v>
      </c>
      <c r="J1516" t="s">
        <v>3033</v>
      </c>
    </row>
    <row r="1517" spans="1:10" x14ac:dyDescent="0.35">
      <c r="A1517" t="s">
        <v>6076</v>
      </c>
      <c r="B1517" t="s">
        <v>11</v>
      </c>
      <c r="C1517" t="s">
        <v>12</v>
      </c>
      <c r="D1517" t="s">
        <v>6077</v>
      </c>
      <c r="E1517" t="s">
        <v>6078</v>
      </c>
      <c r="F1517" t="s">
        <v>2584</v>
      </c>
      <c r="G1517" t="s">
        <v>16</v>
      </c>
      <c r="H1517" t="s">
        <v>6043</v>
      </c>
      <c r="I1517" t="s">
        <v>18</v>
      </c>
      <c r="J1517" t="s">
        <v>19</v>
      </c>
    </row>
    <row r="1518" spans="1:10" x14ac:dyDescent="0.35">
      <c r="A1518" t="s">
        <v>6076</v>
      </c>
      <c r="B1518" t="s">
        <v>20</v>
      </c>
      <c r="C1518" t="s">
        <v>21</v>
      </c>
      <c r="D1518" t="s">
        <v>6079</v>
      </c>
      <c r="E1518" t="s">
        <v>6080</v>
      </c>
      <c r="F1518" t="s">
        <v>6081</v>
      </c>
      <c r="G1518" t="s">
        <v>16</v>
      </c>
      <c r="H1518" t="s">
        <v>1966</v>
      </c>
      <c r="I1518" t="s">
        <v>18</v>
      </c>
      <c r="J1518" t="s">
        <v>19</v>
      </c>
    </row>
    <row r="1519" spans="1:10" x14ac:dyDescent="0.35">
      <c r="A1519" t="s">
        <v>6076</v>
      </c>
      <c r="B1519" t="s">
        <v>26</v>
      </c>
      <c r="C1519" t="s">
        <v>27</v>
      </c>
      <c r="D1519" t="s">
        <v>6082</v>
      </c>
      <c r="E1519" t="s">
        <v>6083</v>
      </c>
      <c r="F1519" t="s">
        <v>6084</v>
      </c>
      <c r="G1519" t="s">
        <v>16</v>
      </c>
      <c r="H1519" t="s">
        <v>3047</v>
      </c>
      <c r="I1519" t="s">
        <v>18</v>
      </c>
      <c r="J1519" t="s">
        <v>19</v>
      </c>
    </row>
    <row r="1520" spans="1:10" x14ac:dyDescent="0.35">
      <c r="A1520" t="s">
        <v>6076</v>
      </c>
      <c r="B1520" t="s">
        <v>32</v>
      </c>
      <c r="C1520" t="s">
        <v>33</v>
      </c>
      <c r="D1520" t="s">
        <v>6085</v>
      </c>
      <c r="E1520" t="s">
        <v>6086</v>
      </c>
      <c r="F1520" t="s">
        <v>6087</v>
      </c>
      <c r="G1520" t="s">
        <v>16</v>
      </c>
      <c r="H1520" t="s">
        <v>6088</v>
      </c>
      <c r="I1520" t="s">
        <v>18</v>
      </c>
      <c r="J1520" t="s">
        <v>19</v>
      </c>
    </row>
    <row r="1521" spans="1:10" x14ac:dyDescent="0.35">
      <c r="A1521" t="s">
        <v>6089</v>
      </c>
      <c r="B1521" t="s">
        <v>11</v>
      </c>
      <c r="C1521" t="s">
        <v>12</v>
      </c>
      <c r="D1521" t="s">
        <v>6090</v>
      </c>
      <c r="E1521" t="s">
        <v>6091</v>
      </c>
      <c r="F1521" t="s">
        <v>6092</v>
      </c>
      <c r="G1521" t="s">
        <v>16</v>
      </c>
      <c r="H1521" t="s">
        <v>6093</v>
      </c>
      <c r="I1521" t="s">
        <v>324</v>
      </c>
      <c r="J1521" t="s">
        <v>2364</v>
      </c>
    </row>
    <row r="1522" spans="1:10" x14ac:dyDescent="0.35">
      <c r="A1522" t="s">
        <v>6089</v>
      </c>
      <c r="B1522" t="s">
        <v>20</v>
      </c>
      <c r="C1522" t="s">
        <v>21</v>
      </c>
      <c r="D1522" t="s">
        <v>6094</v>
      </c>
      <c r="E1522" t="s">
        <v>6095</v>
      </c>
      <c r="F1522" t="s">
        <v>6096</v>
      </c>
      <c r="G1522" t="s">
        <v>16</v>
      </c>
      <c r="H1522" t="s">
        <v>6097</v>
      </c>
      <c r="I1522" t="s">
        <v>324</v>
      </c>
      <c r="J1522" t="s">
        <v>2364</v>
      </c>
    </row>
    <row r="1523" spans="1:10" x14ac:dyDescent="0.35">
      <c r="A1523" t="s">
        <v>6089</v>
      </c>
      <c r="B1523" t="s">
        <v>26</v>
      </c>
      <c r="C1523" t="s">
        <v>27</v>
      </c>
      <c r="D1523" t="s">
        <v>6098</v>
      </c>
      <c r="E1523" t="s">
        <v>6099</v>
      </c>
      <c r="F1523" t="s">
        <v>6100</v>
      </c>
      <c r="G1523" t="s">
        <v>16</v>
      </c>
      <c r="H1523" t="s">
        <v>6101</v>
      </c>
      <c r="I1523" t="s">
        <v>324</v>
      </c>
      <c r="J1523" t="s">
        <v>2364</v>
      </c>
    </row>
    <row r="1524" spans="1:10" x14ac:dyDescent="0.35">
      <c r="A1524" t="s">
        <v>6089</v>
      </c>
      <c r="B1524" t="s">
        <v>32</v>
      </c>
      <c r="C1524" t="s">
        <v>33</v>
      </c>
      <c r="D1524" t="s">
        <v>6102</v>
      </c>
      <c r="E1524" t="s">
        <v>6103</v>
      </c>
      <c r="F1524" t="s">
        <v>6104</v>
      </c>
      <c r="G1524" t="s">
        <v>16</v>
      </c>
      <c r="H1524" t="s">
        <v>6105</v>
      </c>
      <c r="I1524" t="s">
        <v>324</v>
      </c>
      <c r="J1524" t="s">
        <v>2364</v>
      </c>
    </row>
    <row r="1525" spans="1:10" x14ac:dyDescent="0.35">
      <c r="A1525" t="s">
        <v>6106</v>
      </c>
      <c r="B1525" t="s">
        <v>11</v>
      </c>
      <c r="C1525" t="s">
        <v>2015</v>
      </c>
      <c r="D1525" t="s">
        <v>6107</v>
      </c>
      <c r="E1525" t="s">
        <v>6108</v>
      </c>
      <c r="F1525" t="s">
        <v>6109</v>
      </c>
      <c r="G1525" t="s">
        <v>16</v>
      </c>
      <c r="H1525" t="s">
        <v>16</v>
      </c>
      <c r="I1525" t="s">
        <v>43</v>
      </c>
      <c r="J1525" t="s">
        <v>574</v>
      </c>
    </row>
    <row r="1526" spans="1:10" x14ac:dyDescent="0.35">
      <c r="A1526" t="s">
        <v>6106</v>
      </c>
      <c r="B1526" t="s">
        <v>20</v>
      </c>
      <c r="C1526" t="s">
        <v>3097</v>
      </c>
      <c r="D1526" t="s">
        <v>6110</v>
      </c>
      <c r="E1526" t="s">
        <v>6111</v>
      </c>
      <c r="F1526" t="s">
        <v>6112</v>
      </c>
      <c r="G1526" t="s">
        <v>16</v>
      </c>
      <c r="H1526" t="s">
        <v>16</v>
      </c>
      <c r="I1526" t="s">
        <v>43</v>
      </c>
      <c r="J1526" t="s">
        <v>574</v>
      </c>
    </row>
    <row r="1527" spans="1:10" x14ac:dyDescent="0.35">
      <c r="A1527" t="s">
        <v>6106</v>
      </c>
      <c r="B1527" t="s">
        <v>26</v>
      </c>
      <c r="C1527" t="s">
        <v>241</v>
      </c>
      <c r="D1527" t="s">
        <v>6113</v>
      </c>
      <c r="E1527" t="s">
        <v>6114</v>
      </c>
      <c r="F1527" t="s">
        <v>6115</v>
      </c>
      <c r="G1527" t="s">
        <v>16</v>
      </c>
      <c r="H1527" t="s">
        <v>16</v>
      </c>
      <c r="I1527" t="s">
        <v>43</v>
      </c>
      <c r="J1527" t="s">
        <v>574</v>
      </c>
    </row>
    <row r="1528" spans="1:10" x14ac:dyDescent="0.35">
      <c r="A1528" t="s">
        <v>6106</v>
      </c>
      <c r="B1528" t="s">
        <v>32</v>
      </c>
      <c r="C1528" t="s">
        <v>247</v>
      </c>
      <c r="D1528" t="s">
        <v>6116</v>
      </c>
      <c r="E1528" t="s">
        <v>6117</v>
      </c>
      <c r="F1528" t="s">
        <v>6118</v>
      </c>
      <c r="G1528" t="s">
        <v>16</v>
      </c>
      <c r="H1528" t="s">
        <v>16</v>
      </c>
      <c r="I1528" t="s">
        <v>43</v>
      </c>
      <c r="J1528" t="s">
        <v>574</v>
      </c>
    </row>
    <row r="1529" spans="1:10" x14ac:dyDescent="0.35">
      <c r="A1529" t="s">
        <v>6119</v>
      </c>
      <c r="B1529" t="s">
        <v>11</v>
      </c>
      <c r="C1529" t="s">
        <v>21</v>
      </c>
      <c r="D1529" t="s">
        <v>6120</v>
      </c>
      <c r="E1529" t="s">
        <v>6121</v>
      </c>
      <c r="F1529" t="s">
        <v>16</v>
      </c>
      <c r="G1529" t="s">
        <v>16</v>
      </c>
      <c r="H1529" t="s">
        <v>6122</v>
      </c>
      <c r="I1529" t="s">
        <v>85</v>
      </c>
      <c r="J1529" t="s">
        <v>591</v>
      </c>
    </row>
    <row r="1530" spans="1:10" x14ac:dyDescent="0.35">
      <c r="A1530" t="s">
        <v>6119</v>
      </c>
      <c r="B1530" t="s">
        <v>20</v>
      </c>
      <c r="C1530" t="s">
        <v>27</v>
      </c>
      <c r="D1530" t="s">
        <v>6123</v>
      </c>
      <c r="E1530" t="s">
        <v>6124</v>
      </c>
      <c r="F1530" t="s">
        <v>16</v>
      </c>
      <c r="G1530" t="s">
        <v>16</v>
      </c>
      <c r="H1530" t="s">
        <v>6125</v>
      </c>
      <c r="I1530" t="s">
        <v>85</v>
      </c>
      <c r="J1530" t="s">
        <v>591</v>
      </c>
    </row>
    <row r="1531" spans="1:10" x14ac:dyDescent="0.35">
      <c r="A1531" t="s">
        <v>6119</v>
      </c>
      <c r="B1531" t="s">
        <v>26</v>
      </c>
      <c r="C1531" t="s">
        <v>33</v>
      </c>
      <c r="D1531" t="s">
        <v>6126</v>
      </c>
      <c r="E1531" t="s">
        <v>6127</v>
      </c>
      <c r="F1531" t="s">
        <v>16</v>
      </c>
      <c r="G1531" t="s">
        <v>16</v>
      </c>
      <c r="H1531" t="s">
        <v>6128</v>
      </c>
      <c r="I1531" t="s">
        <v>85</v>
      </c>
      <c r="J1531" t="s">
        <v>591</v>
      </c>
    </row>
    <row r="1532" spans="1:10" x14ac:dyDescent="0.35">
      <c r="A1532" t="s">
        <v>6119</v>
      </c>
      <c r="B1532" t="s">
        <v>32</v>
      </c>
      <c r="C1532" t="s">
        <v>349</v>
      </c>
      <c r="D1532" t="s">
        <v>6129</v>
      </c>
      <c r="E1532" t="s">
        <v>6130</v>
      </c>
      <c r="F1532" t="s">
        <v>16</v>
      </c>
      <c r="G1532" t="s">
        <v>16</v>
      </c>
      <c r="H1532" t="s">
        <v>6131</v>
      </c>
      <c r="I1532" t="s">
        <v>85</v>
      </c>
      <c r="J1532" t="s">
        <v>591</v>
      </c>
    </row>
    <row r="1533" spans="1:10" x14ac:dyDescent="0.35">
      <c r="A1533" t="s">
        <v>6132</v>
      </c>
      <c r="B1533" t="s">
        <v>11</v>
      </c>
      <c r="C1533" t="s">
        <v>12</v>
      </c>
      <c r="D1533" t="s">
        <v>6133</v>
      </c>
      <c r="E1533" t="s">
        <v>6134</v>
      </c>
      <c r="F1533" t="s">
        <v>6135</v>
      </c>
      <c r="G1533" t="s">
        <v>16</v>
      </c>
      <c r="H1533" t="s">
        <v>6136</v>
      </c>
      <c r="I1533" t="s">
        <v>294</v>
      </c>
      <c r="J1533" t="s">
        <v>4202</v>
      </c>
    </row>
    <row r="1534" spans="1:10" x14ac:dyDescent="0.35">
      <c r="A1534" t="s">
        <v>6132</v>
      </c>
      <c r="B1534" t="s">
        <v>20</v>
      </c>
      <c r="C1534" t="s">
        <v>21</v>
      </c>
      <c r="D1534" t="s">
        <v>6137</v>
      </c>
      <c r="E1534" t="s">
        <v>6138</v>
      </c>
      <c r="F1534" t="s">
        <v>6139</v>
      </c>
      <c r="G1534" t="s">
        <v>16</v>
      </c>
      <c r="H1534" t="s">
        <v>6140</v>
      </c>
      <c r="I1534" t="s">
        <v>294</v>
      </c>
      <c r="J1534" t="s">
        <v>4202</v>
      </c>
    </row>
    <row r="1535" spans="1:10" x14ac:dyDescent="0.35">
      <c r="A1535" t="s">
        <v>6132</v>
      </c>
      <c r="B1535" t="s">
        <v>26</v>
      </c>
      <c r="C1535" t="s">
        <v>27</v>
      </c>
      <c r="D1535" t="s">
        <v>6141</v>
      </c>
      <c r="E1535" t="s">
        <v>6142</v>
      </c>
      <c r="F1535" t="s">
        <v>6143</v>
      </c>
      <c r="G1535" t="s">
        <v>16</v>
      </c>
      <c r="H1535" t="s">
        <v>6144</v>
      </c>
      <c r="I1535" t="s">
        <v>294</v>
      </c>
      <c r="J1535" t="s">
        <v>4202</v>
      </c>
    </row>
    <row r="1536" spans="1:10" x14ac:dyDescent="0.35">
      <c r="A1536" t="s">
        <v>6132</v>
      </c>
      <c r="B1536" t="s">
        <v>32</v>
      </c>
      <c r="C1536" t="s">
        <v>33</v>
      </c>
      <c r="D1536" t="s">
        <v>6145</v>
      </c>
      <c r="E1536" t="s">
        <v>6146</v>
      </c>
      <c r="F1536" t="s">
        <v>6147</v>
      </c>
      <c r="G1536" t="s">
        <v>16</v>
      </c>
      <c r="H1536" t="s">
        <v>6148</v>
      </c>
      <c r="I1536" t="s">
        <v>294</v>
      </c>
      <c r="J1536" t="s">
        <v>4202</v>
      </c>
    </row>
    <row r="1537" spans="1:10" x14ac:dyDescent="0.35">
      <c r="A1537" t="s">
        <v>6149</v>
      </c>
      <c r="B1537" t="s">
        <v>11</v>
      </c>
      <c r="C1537" t="s">
        <v>21</v>
      </c>
      <c r="D1537" t="s">
        <v>6150</v>
      </c>
      <c r="E1537" t="s">
        <v>6151</v>
      </c>
      <c r="F1537" t="s">
        <v>6152</v>
      </c>
      <c r="G1537" t="s">
        <v>16</v>
      </c>
      <c r="H1537" t="s">
        <v>6153</v>
      </c>
      <c r="I1537" t="s">
        <v>18</v>
      </c>
      <c r="J1537" t="s">
        <v>1666</v>
      </c>
    </row>
    <row r="1538" spans="1:10" x14ac:dyDescent="0.35">
      <c r="A1538" t="s">
        <v>6149</v>
      </c>
      <c r="B1538" t="s">
        <v>20</v>
      </c>
      <c r="C1538" t="s">
        <v>27</v>
      </c>
      <c r="D1538" t="s">
        <v>6154</v>
      </c>
      <c r="E1538" t="s">
        <v>6155</v>
      </c>
      <c r="F1538" t="s">
        <v>6156</v>
      </c>
      <c r="G1538" t="s">
        <v>16</v>
      </c>
      <c r="H1538" t="s">
        <v>3059</v>
      </c>
      <c r="I1538" t="s">
        <v>18</v>
      </c>
      <c r="J1538" t="s">
        <v>1666</v>
      </c>
    </row>
    <row r="1539" spans="1:10" x14ac:dyDescent="0.35">
      <c r="A1539" t="s">
        <v>6149</v>
      </c>
      <c r="B1539" t="s">
        <v>26</v>
      </c>
      <c r="C1539" t="s">
        <v>33</v>
      </c>
      <c r="D1539" t="s">
        <v>6157</v>
      </c>
      <c r="E1539" t="s">
        <v>6158</v>
      </c>
      <c r="F1539" t="s">
        <v>6159</v>
      </c>
      <c r="G1539" t="s">
        <v>16</v>
      </c>
      <c r="H1539" t="s">
        <v>1458</v>
      </c>
      <c r="I1539" t="s">
        <v>18</v>
      </c>
      <c r="J1539" t="s">
        <v>1666</v>
      </c>
    </row>
    <row r="1540" spans="1:10" x14ac:dyDescent="0.35">
      <c r="A1540" t="s">
        <v>6149</v>
      </c>
      <c r="B1540" t="s">
        <v>32</v>
      </c>
      <c r="C1540" t="s">
        <v>349</v>
      </c>
      <c r="D1540" t="s">
        <v>6160</v>
      </c>
      <c r="E1540" t="s">
        <v>6161</v>
      </c>
      <c r="F1540" t="s">
        <v>6162</v>
      </c>
      <c r="G1540" t="s">
        <v>16</v>
      </c>
      <c r="H1540" t="s">
        <v>6163</v>
      </c>
      <c r="I1540" t="s">
        <v>18</v>
      </c>
      <c r="J1540" t="s">
        <v>1666</v>
      </c>
    </row>
    <row r="1541" spans="1:10" x14ac:dyDescent="0.35">
      <c r="A1541" t="s">
        <v>6164</v>
      </c>
      <c r="B1541" t="s">
        <v>11</v>
      </c>
      <c r="C1541" t="s">
        <v>12</v>
      </c>
      <c r="D1541" t="s">
        <v>6165</v>
      </c>
      <c r="E1541" t="s">
        <v>6166</v>
      </c>
      <c r="F1541" t="s">
        <v>6167</v>
      </c>
      <c r="G1541" t="s">
        <v>16</v>
      </c>
      <c r="H1541" t="s">
        <v>6042</v>
      </c>
      <c r="I1541" t="s">
        <v>18</v>
      </c>
      <c r="J1541" t="s">
        <v>1300</v>
      </c>
    </row>
    <row r="1542" spans="1:10" x14ac:dyDescent="0.35">
      <c r="A1542" t="s">
        <v>6164</v>
      </c>
      <c r="B1542" t="s">
        <v>20</v>
      </c>
      <c r="C1542" t="s">
        <v>21</v>
      </c>
      <c r="D1542" t="s">
        <v>6168</v>
      </c>
      <c r="E1542" t="s">
        <v>6169</v>
      </c>
      <c r="F1542" t="s">
        <v>6170</v>
      </c>
      <c r="G1542" t="s">
        <v>16</v>
      </c>
      <c r="H1542" t="s">
        <v>6171</v>
      </c>
      <c r="I1542" t="s">
        <v>18</v>
      </c>
      <c r="J1542" t="s">
        <v>1300</v>
      </c>
    </row>
    <row r="1543" spans="1:10" x14ac:dyDescent="0.35">
      <c r="A1543" t="s">
        <v>6164</v>
      </c>
      <c r="B1543" t="s">
        <v>26</v>
      </c>
      <c r="C1543" t="s">
        <v>27</v>
      </c>
      <c r="D1543" t="s">
        <v>6172</v>
      </c>
      <c r="E1543" t="s">
        <v>6173</v>
      </c>
      <c r="F1543" t="s">
        <v>6174</v>
      </c>
      <c r="G1543" t="s">
        <v>16</v>
      </c>
      <c r="H1543" t="s">
        <v>6175</v>
      </c>
      <c r="I1543" t="s">
        <v>18</v>
      </c>
      <c r="J1543" t="s">
        <v>1300</v>
      </c>
    </row>
    <row r="1544" spans="1:10" x14ac:dyDescent="0.35">
      <c r="A1544" t="s">
        <v>6164</v>
      </c>
      <c r="B1544" t="s">
        <v>32</v>
      </c>
      <c r="C1544" t="s">
        <v>33</v>
      </c>
      <c r="D1544" t="s">
        <v>6176</v>
      </c>
      <c r="E1544" t="s">
        <v>6177</v>
      </c>
      <c r="F1544" t="s">
        <v>6178</v>
      </c>
      <c r="G1544" t="s">
        <v>16</v>
      </c>
      <c r="H1544" t="s">
        <v>6179</v>
      </c>
      <c r="I1544" t="s">
        <v>18</v>
      </c>
      <c r="J1544" t="s">
        <v>1300</v>
      </c>
    </row>
    <row r="1545" spans="1:10" x14ac:dyDescent="0.35">
      <c r="A1545" t="s">
        <v>6180</v>
      </c>
      <c r="B1545" t="s">
        <v>11</v>
      </c>
      <c r="C1545" t="s">
        <v>229</v>
      </c>
      <c r="D1545" t="s">
        <v>6181</v>
      </c>
      <c r="E1545" t="s">
        <v>6182</v>
      </c>
      <c r="F1545" t="s">
        <v>6183</v>
      </c>
      <c r="G1545" t="s">
        <v>16</v>
      </c>
      <c r="H1545" t="s">
        <v>16</v>
      </c>
      <c r="I1545" t="s">
        <v>43</v>
      </c>
      <c r="J1545" t="s">
        <v>2664</v>
      </c>
    </row>
    <row r="1546" spans="1:10" x14ac:dyDescent="0.35">
      <c r="A1546" t="s">
        <v>6180</v>
      </c>
      <c r="B1546" t="s">
        <v>20</v>
      </c>
      <c r="C1546" t="s">
        <v>235</v>
      </c>
      <c r="D1546" t="s">
        <v>6184</v>
      </c>
      <c r="E1546" t="s">
        <v>6185</v>
      </c>
      <c r="F1546" t="s">
        <v>6186</v>
      </c>
      <c r="G1546" t="s">
        <v>16</v>
      </c>
      <c r="H1546" t="s">
        <v>16</v>
      </c>
      <c r="I1546" t="s">
        <v>43</v>
      </c>
      <c r="J1546" t="s">
        <v>2664</v>
      </c>
    </row>
    <row r="1547" spans="1:10" x14ac:dyDescent="0.35">
      <c r="A1547" t="s">
        <v>6180</v>
      </c>
      <c r="B1547" t="s">
        <v>26</v>
      </c>
      <c r="C1547" t="s">
        <v>241</v>
      </c>
      <c r="D1547" t="s">
        <v>6187</v>
      </c>
      <c r="E1547" t="s">
        <v>6188</v>
      </c>
      <c r="F1547" t="s">
        <v>6189</v>
      </c>
      <c r="G1547" t="s">
        <v>16</v>
      </c>
      <c r="H1547" t="s">
        <v>16</v>
      </c>
      <c r="I1547" t="s">
        <v>43</v>
      </c>
      <c r="J1547" t="s">
        <v>2664</v>
      </c>
    </row>
    <row r="1548" spans="1:10" x14ac:dyDescent="0.35">
      <c r="A1548" t="s">
        <v>6180</v>
      </c>
      <c r="B1548" t="s">
        <v>32</v>
      </c>
      <c r="C1548" t="s">
        <v>247</v>
      </c>
      <c r="D1548" t="s">
        <v>6190</v>
      </c>
      <c r="E1548" t="s">
        <v>6191</v>
      </c>
      <c r="F1548" t="s">
        <v>6192</v>
      </c>
      <c r="G1548" t="s">
        <v>16</v>
      </c>
      <c r="H1548" t="s">
        <v>16</v>
      </c>
      <c r="I1548" t="s">
        <v>43</v>
      </c>
      <c r="J1548" t="s">
        <v>2664</v>
      </c>
    </row>
    <row r="1549" spans="1:10" x14ac:dyDescent="0.35">
      <c r="A1549" t="s">
        <v>6193</v>
      </c>
      <c r="B1549" t="s">
        <v>11</v>
      </c>
      <c r="C1549" t="s">
        <v>3438</v>
      </c>
      <c r="D1549" t="s">
        <v>6194</v>
      </c>
      <c r="E1549" t="s">
        <v>6195</v>
      </c>
      <c r="F1549" t="s">
        <v>6196</v>
      </c>
      <c r="G1549" t="s">
        <v>6197</v>
      </c>
      <c r="H1549" t="s">
        <v>16</v>
      </c>
      <c r="I1549" t="s">
        <v>294</v>
      </c>
      <c r="J1549" t="s">
        <v>827</v>
      </c>
    </row>
    <row r="1550" spans="1:10" x14ac:dyDescent="0.35">
      <c r="A1550" t="s">
        <v>6193</v>
      </c>
      <c r="B1550" t="s">
        <v>20</v>
      </c>
      <c r="C1550" t="s">
        <v>3442</v>
      </c>
      <c r="D1550" t="s">
        <v>6198</v>
      </c>
      <c r="E1550" t="s">
        <v>6199</v>
      </c>
      <c r="F1550" t="s">
        <v>6200</v>
      </c>
      <c r="G1550" t="s">
        <v>6201</v>
      </c>
      <c r="H1550" t="s">
        <v>16</v>
      </c>
      <c r="I1550" t="s">
        <v>294</v>
      </c>
      <c r="J1550" t="s">
        <v>827</v>
      </c>
    </row>
    <row r="1551" spans="1:10" x14ac:dyDescent="0.35">
      <c r="A1551" t="s">
        <v>6193</v>
      </c>
      <c r="B1551" t="s">
        <v>26</v>
      </c>
      <c r="C1551" t="s">
        <v>3447</v>
      </c>
      <c r="D1551" t="s">
        <v>6202</v>
      </c>
      <c r="E1551" t="s">
        <v>6203</v>
      </c>
      <c r="F1551" t="s">
        <v>6204</v>
      </c>
      <c r="G1551" t="s">
        <v>6205</v>
      </c>
      <c r="H1551" t="s">
        <v>16</v>
      </c>
      <c r="I1551" t="s">
        <v>294</v>
      </c>
      <c r="J1551" t="s">
        <v>827</v>
      </c>
    </row>
    <row r="1552" spans="1:10" x14ac:dyDescent="0.35">
      <c r="A1552" t="s">
        <v>6193</v>
      </c>
      <c r="B1552" t="s">
        <v>32</v>
      </c>
      <c r="C1552" t="s">
        <v>1603</v>
      </c>
      <c r="D1552" t="s">
        <v>6206</v>
      </c>
      <c r="E1552" t="s">
        <v>6207</v>
      </c>
      <c r="F1552" t="s">
        <v>6208</v>
      </c>
      <c r="G1552" t="s">
        <v>6209</v>
      </c>
      <c r="H1552" t="s">
        <v>16</v>
      </c>
      <c r="I1552" t="s">
        <v>294</v>
      </c>
      <c r="J1552" t="s">
        <v>827</v>
      </c>
    </row>
    <row r="1553" spans="1:10" x14ac:dyDescent="0.35">
      <c r="A1553" t="s">
        <v>6210</v>
      </c>
      <c r="B1553" t="s">
        <v>11</v>
      </c>
      <c r="C1553" t="s">
        <v>21</v>
      </c>
      <c r="D1553" t="s">
        <v>6211</v>
      </c>
      <c r="E1553" t="s">
        <v>6212</v>
      </c>
      <c r="F1553" t="s">
        <v>6213</v>
      </c>
      <c r="G1553" t="s">
        <v>6214</v>
      </c>
      <c r="H1553" t="s">
        <v>16</v>
      </c>
      <c r="I1553" t="s">
        <v>18</v>
      </c>
      <c r="J1553" t="s">
        <v>1516</v>
      </c>
    </row>
    <row r="1554" spans="1:10" x14ac:dyDescent="0.35">
      <c r="A1554" t="s">
        <v>6210</v>
      </c>
      <c r="B1554" t="s">
        <v>20</v>
      </c>
      <c r="C1554" t="s">
        <v>27</v>
      </c>
      <c r="D1554" t="s">
        <v>6215</v>
      </c>
      <c r="E1554" t="s">
        <v>6216</v>
      </c>
      <c r="F1554" t="s">
        <v>6217</v>
      </c>
      <c r="G1554" t="s">
        <v>6218</v>
      </c>
      <c r="H1554" t="s">
        <v>16</v>
      </c>
      <c r="I1554" t="s">
        <v>18</v>
      </c>
      <c r="J1554" t="s">
        <v>1516</v>
      </c>
    </row>
    <row r="1555" spans="1:10" x14ac:dyDescent="0.35">
      <c r="A1555" t="s">
        <v>6210</v>
      </c>
      <c r="B1555" t="s">
        <v>26</v>
      </c>
      <c r="C1555" t="s">
        <v>33</v>
      </c>
      <c r="D1555" t="s">
        <v>6219</v>
      </c>
      <c r="E1555" t="s">
        <v>6220</v>
      </c>
      <c r="F1555" t="s">
        <v>6155</v>
      </c>
      <c r="G1555" t="s">
        <v>6221</v>
      </c>
      <c r="H1555" t="s">
        <v>16</v>
      </c>
      <c r="I1555" t="s">
        <v>18</v>
      </c>
      <c r="J1555" t="s">
        <v>1516</v>
      </c>
    </row>
    <row r="1556" spans="1:10" x14ac:dyDescent="0.35">
      <c r="A1556" t="s">
        <v>6210</v>
      </c>
      <c r="B1556" t="s">
        <v>32</v>
      </c>
      <c r="C1556" t="s">
        <v>349</v>
      </c>
      <c r="D1556" t="s">
        <v>6222</v>
      </c>
      <c r="E1556" t="s">
        <v>6223</v>
      </c>
      <c r="F1556" t="s">
        <v>6224</v>
      </c>
      <c r="G1556" t="s">
        <v>2058</v>
      </c>
      <c r="H1556" t="s">
        <v>16</v>
      </c>
      <c r="I1556" t="s">
        <v>18</v>
      </c>
      <c r="J1556" t="s">
        <v>1516</v>
      </c>
    </row>
    <row r="1557" spans="1:10" x14ac:dyDescent="0.35">
      <c r="A1557" t="s">
        <v>6225</v>
      </c>
      <c r="B1557" t="s">
        <v>11</v>
      </c>
      <c r="C1557" t="s">
        <v>100</v>
      </c>
      <c r="D1557" t="s">
        <v>6226</v>
      </c>
      <c r="E1557" t="s">
        <v>6227</v>
      </c>
      <c r="F1557" t="s">
        <v>6228</v>
      </c>
      <c r="G1557" t="s">
        <v>16</v>
      </c>
      <c r="H1557" t="s">
        <v>5630</v>
      </c>
      <c r="I1557" t="s">
        <v>63</v>
      </c>
      <c r="J1557" t="s">
        <v>359</v>
      </c>
    </row>
    <row r="1558" spans="1:10" x14ac:dyDescent="0.35">
      <c r="A1558" t="s">
        <v>6225</v>
      </c>
      <c r="B1558" t="s">
        <v>20</v>
      </c>
      <c r="C1558" t="s">
        <v>106</v>
      </c>
      <c r="D1558" t="s">
        <v>1820</v>
      </c>
      <c r="E1558" t="s">
        <v>2534</v>
      </c>
      <c r="F1558" t="s">
        <v>6229</v>
      </c>
      <c r="G1558" t="s">
        <v>16</v>
      </c>
      <c r="H1558" t="s">
        <v>6230</v>
      </c>
      <c r="I1558" t="s">
        <v>63</v>
      </c>
      <c r="J1558" t="s">
        <v>359</v>
      </c>
    </row>
    <row r="1559" spans="1:10" x14ac:dyDescent="0.35">
      <c r="A1559" t="s">
        <v>6225</v>
      </c>
      <c r="B1559" t="s">
        <v>26</v>
      </c>
      <c r="C1559" t="s">
        <v>111</v>
      </c>
      <c r="D1559" t="s">
        <v>6231</v>
      </c>
      <c r="E1559" t="s">
        <v>4419</v>
      </c>
      <c r="F1559" t="s">
        <v>1295</v>
      </c>
      <c r="G1559" t="s">
        <v>16</v>
      </c>
      <c r="H1559" t="s">
        <v>927</v>
      </c>
      <c r="I1559" t="s">
        <v>63</v>
      </c>
      <c r="J1559" t="s">
        <v>359</v>
      </c>
    </row>
    <row r="1560" spans="1:10" x14ac:dyDescent="0.35">
      <c r="A1560" t="s">
        <v>6225</v>
      </c>
      <c r="B1560" t="s">
        <v>32</v>
      </c>
      <c r="C1560" t="s">
        <v>116</v>
      </c>
      <c r="D1560" t="s">
        <v>6232</v>
      </c>
      <c r="E1560" t="s">
        <v>6233</v>
      </c>
      <c r="F1560" t="s">
        <v>6234</v>
      </c>
      <c r="G1560" t="s">
        <v>16</v>
      </c>
      <c r="H1560" t="s">
        <v>6235</v>
      </c>
      <c r="I1560" t="s">
        <v>63</v>
      </c>
      <c r="J1560" t="s">
        <v>359</v>
      </c>
    </row>
    <row r="1561" spans="1:10" x14ac:dyDescent="0.35">
      <c r="A1561" t="s">
        <v>6236</v>
      </c>
      <c r="B1561" t="s">
        <v>11</v>
      </c>
      <c r="C1561" t="s">
        <v>3555</v>
      </c>
      <c r="D1561" t="s">
        <v>6237</v>
      </c>
      <c r="E1561" t="s">
        <v>6238</v>
      </c>
      <c r="F1561" t="s">
        <v>6239</v>
      </c>
      <c r="G1561" t="s">
        <v>6240</v>
      </c>
      <c r="H1561" t="s">
        <v>16</v>
      </c>
      <c r="I1561" t="s">
        <v>85</v>
      </c>
      <c r="J1561" t="s">
        <v>127</v>
      </c>
    </row>
    <row r="1562" spans="1:10" x14ac:dyDescent="0.35">
      <c r="A1562" t="s">
        <v>6236</v>
      </c>
      <c r="B1562" t="s">
        <v>20</v>
      </c>
      <c r="C1562" t="s">
        <v>3559</v>
      </c>
      <c r="D1562" t="s">
        <v>6241</v>
      </c>
      <c r="E1562" t="s">
        <v>6242</v>
      </c>
      <c r="F1562" t="s">
        <v>6243</v>
      </c>
      <c r="G1562" t="s">
        <v>6244</v>
      </c>
      <c r="H1562" t="s">
        <v>16</v>
      </c>
      <c r="I1562" t="s">
        <v>85</v>
      </c>
      <c r="J1562" t="s">
        <v>127</v>
      </c>
    </row>
    <row r="1563" spans="1:10" x14ac:dyDescent="0.35">
      <c r="A1563" t="s">
        <v>6236</v>
      </c>
      <c r="B1563" t="s">
        <v>26</v>
      </c>
      <c r="C1563" t="s">
        <v>3563</v>
      </c>
      <c r="D1563" t="s">
        <v>6245</v>
      </c>
      <c r="E1563" t="s">
        <v>6246</v>
      </c>
      <c r="F1563" t="s">
        <v>6247</v>
      </c>
      <c r="G1563" t="s">
        <v>6248</v>
      </c>
      <c r="H1563" t="s">
        <v>16</v>
      </c>
      <c r="I1563" t="s">
        <v>85</v>
      </c>
      <c r="J1563" t="s">
        <v>127</v>
      </c>
    </row>
    <row r="1564" spans="1:10" x14ac:dyDescent="0.35">
      <c r="A1564" t="s">
        <v>6236</v>
      </c>
      <c r="B1564" t="s">
        <v>32</v>
      </c>
      <c r="C1564" t="s">
        <v>116</v>
      </c>
      <c r="D1564" t="s">
        <v>6249</v>
      </c>
      <c r="E1564" t="s">
        <v>6250</v>
      </c>
      <c r="F1564" t="s">
        <v>6251</v>
      </c>
      <c r="G1564" t="s">
        <v>6252</v>
      </c>
      <c r="H1564" t="s">
        <v>16</v>
      </c>
      <c r="I1564" t="s">
        <v>85</v>
      </c>
      <c r="J1564" t="s">
        <v>127</v>
      </c>
    </row>
    <row r="1565" spans="1:10" x14ac:dyDescent="0.35">
      <c r="A1565" t="s">
        <v>6253</v>
      </c>
      <c r="B1565" t="s">
        <v>11</v>
      </c>
      <c r="C1565" t="s">
        <v>12</v>
      </c>
      <c r="D1565" t="s">
        <v>6254</v>
      </c>
      <c r="E1565" t="s">
        <v>6255</v>
      </c>
      <c r="F1565" t="s">
        <v>6256</v>
      </c>
      <c r="G1565" t="s">
        <v>16</v>
      </c>
      <c r="H1565" t="s">
        <v>16</v>
      </c>
      <c r="I1565" t="s">
        <v>43</v>
      </c>
      <c r="J1565" t="s">
        <v>3033</v>
      </c>
    </row>
    <row r="1566" spans="1:10" x14ac:dyDescent="0.35">
      <c r="A1566" t="s">
        <v>6253</v>
      </c>
      <c r="B1566" t="s">
        <v>20</v>
      </c>
      <c r="C1566" t="s">
        <v>21</v>
      </c>
      <c r="D1566" t="s">
        <v>6257</v>
      </c>
      <c r="E1566" t="s">
        <v>6258</v>
      </c>
      <c r="F1566" t="s">
        <v>6259</v>
      </c>
      <c r="G1566" t="s">
        <v>16</v>
      </c>
      <c r="H1566" t="s">
        <v>16</v>
      </c>
      <c r="I1566" t="s">
        <v>43</v>
      </c>
      <c r="J1566" t="s">
        <v>3033</v>
      </c>
    </row>
    <row r="1567" spans="1:10" x14ac:dyDescent="0.35">
      <c r="A1567" t="s">
        <v>6253</v>
      </c>
      <c r="B1567" t="s">
        <v>26</v>
      </c>
      <c r="C1567" t="s">
        <v>49</v>
      </c>
      <c r="D1567" t="s">
        <v>6260</v>
      </c>
      <c r="E1567" t="s">
        <v>6261</v>
      </c>
      <c r="F1567" t="s">
        <v>6262</v>
      </c>
      <c r="G1567" t="s">
        <v>16</v>
      </c>
      <c r="H1567" t="s">
        <v>16</v>
      </c>
      <c r="I1567" t="s">
        <v>43</v>
      </c>
      <c r="J1567" t="s">
        <v>3033</v>
      </c>
    </row>
    <row r="1568" spans="1:10" x14ac:dyDescent="0.35">
      <c r="A1568" t="s">
        <v>6253</v>
      </c>
      <c r="B1568" t="s">
        <v>32</v>
      </c>
      <c r="C1568" t="s">
        <v>53</v>
      </c>
      <c r="D1568" t="s">
        <v>6263</v>
      </c>
      <c r="E1568" t="s">
        <v>6264</v>
      </c>
      <c r="F1568" t="s">
        <v>6265</v>
      </c>
      <c r="G1568" t="s">
        <v>16</v>
      </c>
      <c r="H1568" t="s">
        <v>16</v>
      </c>
      <c r="I1568" t="s">
        <v>43</v>
      </c>
      <c r="J1568" t="s">
        <v>3033</v>
      </c>
    </row>
    <row r="1569" spans="1:10" x14ac:dyDescent="0.35">
      <c r="A1569" t="s">
        <v>6266</v>
      </c>
      <c r="B1569" t="s">
        <v>11</v>
      </c>
      <c r="C1569" t="s">
        <v>100</v>
      </c>
      <c r="D1569" t="s">
        <v>6267</v>
      </c>
      <c r="E1569" t="s">
        <v>6268</v>
      </c>
      <c r="F1569" t="s">
        <v>6269</v>
      </c>
      <c r="G1569" t="s">
        <v>16</v>
      </c>
      <c r="H1569" t="s">
        <v>1261</v>
      </c>
      <c r="I1569" t="s">
        <v>43</v>
      </c>
      <c r="J1569" t="s">
        <v>1949</v>
      </c>
    </row>
    <row r="1570" spans="1:10" x14ac:dyDescent="0.35">
      <c r="A1570" t="s">
        <v>6266</v>
      </c>
      <c r="B1570" t="s">
        <v>20</v>
      </c>
      <c r="C1570" t="s">
        <v>106</v>
      </c>
      <c r="D1570" t="s">
        <v>6270</v>
      </c>
      <c r="E1570" t="s">
        <v>6271</v>
      </c>
      <c r="F1570" t="s">
        <v>6272</v>
      </c>
      <c r="G1570" t="s">
        <v>16</v>
      </c>
      <c r="H1570" t="s">
        <v>4219</v>
      </c>
      <c r="I1570" t="s">
        <v>43</v>
      </c>
      <c r="J1570" t="s">
        <v>1949</v>
      </c>
    </row>
    <row r="1571" spans="1:10" x14ac:dyDescent="0.35">
      <c r="A1571" t="s">
        <v>6266</v>
      </c>
      <c r="B1571" t="s">
        <v>26</v>
      </c>
      <c r="C1571" t="s">
        <v>111</v>
      </c>
      <c r="D1571" t="s">
        <v>6273</v>
      </c>
      <c r="E1571" t="s">
        <v>6274</v>
      </c>
      <c r="F1571" t="s">
        <v>6275</v>
      </c>
      <c r="G1571" t="s">
        <v>16</v>
      </c>
      <c r="H1571" t="s">
        <v>6276</v>
      </c>
      <c r="I1571" t="s">
        <v>43</v>
      </c>
      <c r="J1571" t="s">
        <v>1949</v>
      </c>
    </row>
    <row r="1572" spans="1:10" x14ac:dyDescent="0.35">
      <c r="A1572" t="s">
        <v>6266</v>
      </c>
      <c r="B1572" t="s">
        <v>32</v>
      </c>
      <c r="C1572" t="s">
        <v>116</v>
      </c>
      <c r="D1572" t="s">
        <v>6277</v>
      </c>
      <c r="E1572" t="s">
        <v>6278</v>
      </c>
      <c r="F1572" t="s">
        <v>6279</v>
      </c>
      <c r="G1572" t="s">
        <v>16</v>
      </c>
      <c r="H1572" t="s">
        <v>6280</v>
      </c>
      <c r="I1572" t="s">
        <v>43</v>
      </c>
      <c r="J1572" t="s">
        <v>1949</v>
      </c>
    </row>
    <row r="1573" spans="1:10" x14ac:dyDescent="0.35">
      <c r="A1573" t="s">
        <v>6281</v>
      </c>
      <c r="B1573" t="s">
        <v>11</v>
      </c>
      <c r="C1573" t="s">
        <v>12</v>
      </c>
      <c r="D1573" t="s">
        <v>6282</v>
      </c>
      <c r="E1573" t="s">
        <v>6283</v>
      </c>
      <c r="F1573" t="s">
        <v>471</v>
      </c>
      <c r="G1573" t="s">
        <v>16</v>
      </c>
      <c r="H1573" t="s">
        <v>6284</v>
      </c>
      <c r="I1573" t="s">
        <v>609</v>
      </c>
      <c r="J1573" t="s">
        <v>3694</v>
      </c>
    </row>
    <row r="1574" spans="1:10" x14ac:dyDescent="0.35">
      <c r="A1574" t="s">
        <v>6281</v>
      </c>
      <c r="B1574" t="s">
        <v>20</v>
      </c>
      <c r="C1574" t="s">
        <v>21</v>
      </c>
      <c r="D1574" t="s">
        <v>6285</v>
      </c>
      <c r="E1574" t="s">
        <v>6286</v>
      </c>
      <c r="F1574" t="s">
        <v>6287</v>
      </c>
      <c r="G1574" t="s">
        <v>16</v>
      </c>
      <c r="H1574" t="s">
        <v>2232</v>
      </c>
      <c r="I1574" t="s">
        <v>609</v>
      </c>
      <c r="J1574" t="s">
        <v>3694</v>
      </c>
    </row>
    <row r="1575" spans="1:10" x14ac:dyDescent="0.35">
      <c r="A1575" t="s">
        <v>6281</v>
      </c>
      <c r="B1575" t="s">
        <v>26</v>
      </c>
      <c r="C1575" t="s">
        <v>27</v>
      </c>
      <c r="D1575" t="s">
        <v>6288</v>
      </c>
      <c r="E1575" t="s">
        <v>6289</v>
      </c>
      <c r="F1575" t="s">
        <v>6290</v>
      </c>
      <c r="G1575" t="s">
        <v>16</v>
      </c>
      <c r="H1575" t="s">
        <v>1979</v>
      </c>
      <c r="I1575" t="s">
        <v>609</v>
      </c>
      <c r="J1575" t="s">
        <v>3694</v>
      </c>
    </row>
    <row r="1576" spans="1:10" x14ac:dyDescent="0.35">
      <c r="A1576" t="s">
        <v>6281</v>
      </c>
      <c r="B1576" t="s">
        <v>32</v>
      </c>
      <c r="C1576" t="s">
        <v>33</v>
      </c>
      <c r="D1576" t="s">
        <v>6291</v>
      </c>
      <c r="E1576" t="s">
        <v>6292</v>
      </c>
      <c r="F1576" t="s">
        <v>6293</v>
      </c>
      <c r="G1576" t="s">
        <v>16</v>
      </c>
      <c r="H1576" t="s">
        <v>6294</v>
      </c>
      <c r="I1576" t="s">
        <v>609</v>
      </c>
      <c r="J1576" t="s">
        <v>3694</v>
      </c>
    </row>
    <row r="1577" spans="1:10" x14ac:dyDescent="0.35">
      <c r="A1577" t="s">
        <v>6295</v>
      </c>
      <c r="B1577" t="s">
        <v>11</v>
      </c>
      <c r="C1577" t="s">
        <v>12</v>
      </c>
      <c r="D1577" t="s">
        <v>6296</v>
      </c>
      <c r="E1577" t="s">
        <v>6297</v>
      </c>
      <c r="F1577" t="s">
        <v>6298</v>
      </c>
      <c r="G1577" t="s">
        <v>16</v>
      </c>
      <c r="H1577" t="s">
        <v>16</v>
      </c>
      <c r="I1577" t="s">
        <v>380</v>
      </c>
      <c r="J1577" t="s">
        <v>4295</v>
      </c>
    </row>
    <row r="1578" spans="1:10" x14ac:dyDescent="0.35">
      <c r="A1578" t="s">
        <v>6295</v>
      </c>
      <c r="B1578" t="s">
        <v>20</v>
      </c>
      <c r="C1578" t="s">
        <v>21</v>
      </c>
      <c r="D1578" t="s">
        <v>6299</v>
      </c>
      <c r="E1578" t="s">
        <v>6300</v>
      </c>
      <c r="F1578" t="s">
        <v>6301</v>
      </c>
      <c r="G1578" t="s">
        <v>16</v>
      </c>
      <c r="H1578" t="s">
        <v>16</v>
      </c>
      <c r="I1578" t="s">
        <v>380</v>
      </c>
      <c r="J1578" t="s">
        <v>4295</v>
      </c>
    </row>
    <row r="1579" spans="1:10" x14ac:dyDescent="0.35">
      <c r="A1579" t="s">
        <v>6295</v>
      </c>
      <c r="B1579" t="s">
        <v>26</v>
      </c>
      <c r="C1579" t="s">
        <v>27</v>
      </c>
      <c r="D1579" t="s">
        <v>6302</v>
      </c>
      <c r="E1579" t="s">
        <v>6303</v>
      </c>
      <c r="F1579" t="s">
        <v>6304</v>
      </c>
      <c r="G1579" t="s">
        <v>16</v>
      </c>
      <c r="H1579" t="s">
        <v>16</v>
      </c>
      <c r="I1579" t="s">
        <v>380</v>
      </c>
      <c r="J1579" t="s">
        <v>4295</v>
      </c>
    </row>
    <row r="1580" spans="1:10" x14ac:dyDescent="0.35">
      <c r="A1580" t="s">
        <v>6295</v>
      </c>
      <c r="B1580" t="s">
        <v>32</v>
      </c>
      <c r="C1580" t="s">
        <v>33</v>
      </c>
      <c r="D1580" t="s">
        <v>6305</v>
      </c>
      <c r="E1580" t="s">
        <v>6306</v>
      </c>
      <c r="F1580" t="s">
        <v>6307</v>
      </c>
      <c r="G1580" t="s">
        <v>16</v>
      </c>
      <c r="H1580" t="s">
        <v>16</v>
      </c>
      <c r="I1580" t="s">
        <v>380</v>
      </c>
      <c r="J1580" t="s">
        <v>4295</v>
      </c>
    </row>
    <row r="1581" spans="1:10" x14ac:dyDescent="0.35">
      <c r="A1581" t="s">
        <v>6308</v>
      </c>
      <c r="B1581" t="s">
        <v>11</v>
      </c>
      <c r="C1581" t="s">
        <v>21</v>
      </c>
      <c r="D1581" t="s">
        <v>6309</v>
      </c>
      <c r="E1581" t="s">
        <v>6310</v>
      </c>
      <c r="F1581" t="s">
        <v>6311</v>
      </c>
      <c r="G1581" t="s">
        <v>6312</v>
      </c>
      <c r="H1581" t="s">
        <v>6313</v>
      </c>
      <c r="I1581" t="s">
        <v>324</v>
      </c>
      <c r="J1581" t="s">
        <v>325</v>
      </c>
    </row>
    <row r="1582" spans="1:10" x14ac:dyDescent="0.35">
      <c r="A1582" t="s">
        <v>6308</v>
      </c>
      <c r="B1582" t="s">
        <v>20</v>
      </c>
      <c r="C1582" t="s">
        <v>27</v>
      </c>
      <c r="D1582" t="s">
        <v>6314</v>
      </c>
      <c r="E1582" t="s">
        <v>6315</v>
      </c>
      <c r="F1582" t="s">
        <v>6316</v>
      </c>
      <c r="G1582" t="s">
        <v>16</v>
      </c>
      <c r="H1582" t="s">
        <v>6317</v>
      </c>
      <c r="I1582" t="s">
        <v>324</v>
      </c>
      <c r="J1582" t="s">
        <v>325</v>
      </c>
    </row>
    <row r="1583" spans="1:10" x14ac:dyDescent="0.35">
      <c r="A1583" t="s">
        <v>6308</v>
      </c>
      <c r="B1583" t="s">
        <v>26</v>
      </c>
      <c r="C1583" t="s">
        <v>33</v>
      </c>
      <c r="D1583" t="s">
        <v>6318</v>
      </c>
      <c r="E1583" t="s">
        <v>6319</v>
      </c>
      <c r="F1583" t="s">
        <v>6320</v>
      </c>
      <c r="G1583" t="s">
        <v>16</v>
      </c>
      <c r="H1583" t="s">
        <v>6321</v>
      </c>
      <c r="I1583" t="s">
        <v>324</v>
      </c>
      <c r="J1583" t="s">
        <v>325</v>
      </c>
    </row>
    <row r="1584" spans="1:10" x14ac:dyDescent="0.35">
      <c r="A1584" t="s">
        <v>6308</v>
      </c>
      <c r="B1584" t="s">
        <v>32</v>
      </c>
      <c r="C1584" t="s">
        <v>349</v>
      </c>
      <c r="D1584" t="s">
        <v>6322</v>
      </c>
      <c r="E1584" t="s">
        <v>6323</v>
      </c>
      <c r="F1584" t="s">
        <v>6324</v>
      </c>
      <c r="G1584" t="s">
        <v>16</v>
      </c>
      <c r="H1584" t="s">
        <v>6325</v>
      </c>
      <c r="I1584" t="s">
        <v>324</v>
      </c>
      <c r="J1584" t="s">
        <v>325</v>
      </c>
    </row>
    <row r="1585" spans="1:10" x14ac:dyDescent="0.35">
      <c r="A1585" t="s">
        <v>6326</v>
      </c>
      <c r="B1585" t="s">
        <v>11</v>
      </c>
      <c r="C1585" t="s">
        <v>12</v>
      </c>
      <c r="D1585" t="s">
        <v>6327</v>
      </c>
      <c r="E1585" t="s">
        <v>6328</v>
      </c>
      <c r="F1585" t="s">
        <v>6329</v>
      </c>
      <c r="G1585" t="s">
        <v>16</v>
      </c>
      <c r="H1585" t="s">
        <v>6330</v>
      </c>
      <c r="I1585" t="s">
        <v>18</v>
      </c>
      <c r="J1585" t="s">
        <v>2032</v>
      </c>
    </row>
    <row r="1586" spans="1:10" x14ac:dyDescent="0.35">
      <c r="A1586" t="s">
        <v>6326</v>
      </c>
      <c r="B1586" t="s">
        <v>20</v>
      </c>
      <c r="C1586" t="s">
        <v>21</v>
      </c>
      <c r="D1586" t="s">
        <v>6331</v>
      </c>
      <c r="E1586" t="s">
        <v>6332</v>
      </c>
      <c r="F1586" t="s">
        <v>6333</v>
      </c>
      <c r="G1586" t="s">
        <v>16</v>
      </c>
      <c r="H1586" t="s">
        <v>6334</v>
      </c>
      <c r="I1586" t="s">
        <v>18</v>
      </c>
      <c r="J1586" t="s">
        <v>2032</v>
      </c>
    </row>
    <row r="1587" spans="1:10" x14ac:dyDescent="0.35">
      <c r="A1587" t="s">
        <v>6326</v>
      </c>
      <c r="B1587" t="s">
        <v>26</v>
      </c>
      <c r="C1587" t="s">
        <v>27</v>
      </c>
      <c r="D1587" t="s">
        <v>6335</v>
      </c>
      <c r="E1587" t="s">
        <v>6336</v>
      </c>
      <c r="F1587" t="s">
        <v>6337</v>
      </c>
      <c r="G1587" t="s">
        <v>16</v>
      </c>
      <c r="H1587" t="s">
        <v>6338</v>
      </c>
      <c r="I1587" t="s">
        <v>18</v>
      </c>
      <c r="J1587" t="s">
        <v>2032</v>
      </c>
    </row>
    <row r="1588" spans="1:10" x14ac:dyDescent="0.35">
      <c r="A1588" t="s">
        <v>6326</v>
      </c>
      <c r="B1588" t="s">
        <v>32</v>
      </c>
      <c r="C1588" t="s">
        <v>33</v>
      </c>
      <c r="D1588" t="s">
        <v>6339</v>
      </c>
      <c r="E1588" t="s">
        <v>6340</v>
      </c>
      <c r="F1588" t="s">
        <v>6341</v>
      </c>
      <c r="G1588" t="s">
        <v>16</v>
      </c>
      <c r="H1588" t="s">
        <v>6342</v>
      </c>
      <c r="I1588" t="s">
        <v>18</v>
      </c>
      <c r="J1588" t="s">
        <v>2032</v>
      </c>
    </row>
    <row r="1589" spans="1:10" x14ac:dyDescent="0.35">
      <c r="A1589" t="s">
        <v>6343</v>
      </c>
      <c r="B1589" t="s">
        <v>11</v>
      </c>
      <c r="C1589" t="s">
        <v>12</v>
      </c>
      <c r="D1589" t="s">
        <v>6344</v>
      </c>
      <c r="E1589" t="s">
        <v>6345</v>
      </c>
      <c r="F1589" t="s">
        <v>6346</v>
      </c>
      <c r="G1589" t="s">
        <v>6347</v>
      </c>
      <c r="H1589" t="s">
        <v>16</v>
      </c>
      <c r="I1589" t="s">
        <v>63</v>
      </c>
      <c r="J1589" t="s">
        <v>359</v>
      </c>
    </row>
    <row r="1590" spans="1:10" x14ac:dyDescent="0.35">
      <c r="A1590" t="s">
        <v>6343</v>
      </c>
      <c r="B1590" t="s">
        <v>20</v>
      </c>
      <c r="C1590" t="s">
        <v>21</v>
      </c>
      <c r="D1590" t="s">
        <v>6348</v>
      </c>
      <c r="E1590" t="s">
        <v>6349</v>
      </c>
      <c r="F1590" t="s">
        <v>6350</v>
      </c>
      <c r="G1590" t="s">
        <v>6351</v>
      </c>
      <c r="H1590" t="s">
        <v>16</v>
      </c>
      <c r="I1590" t="s">
        <v>63</v>
      </c>
      <c r="J1590" t="s">
        <v>359</v>
      </c>
    </row>
    <row r="1591" spans="1:10" x14ac:dyDescent="0.35">
      <c r="A1591" t="s">
        <v>6343</v>
      </c>
      <c r="B1591" t="s">
        <v>26</v>
      </c>
      <c r="C1591" t="s">
        <v>27</v>
      </c>
      <c r="D1591" t="s">
        <v>6352</v>
      </c>
      <c r="E1591" t="s">
        <v>6353</v>
      </c>
      <c r="F1591" t="s">
        <v>6354</v>
      </c>
      <c r="G1591" t="s">
        <v>6355</v>
      </c>
      <c r="H1591" t="s">
        <v>16</v>
      </c>
      <c r="I1591" t="s">
        <v>63</v>
      </c>
      <c r="J1591" t="s">
        <v>359</v>
      </c>
    </row>
    <row r="1592" spans="1:10" x14ac:dyDescent="0.35">
      <c r="A1592" t="s">
        <v>6343</v>
      </c>
      <c r="B1592" t="s">
        <v>32</v>
      </c>
      <c r="C1592" t="s">
        <v>33</v>
      </c>
      <c r="D1592" t="s">
        <v>6356</v>
      </c>
      <c r="E1592" t="s">
        <v>6357</v>
      </c>
      <c r="F1592" t="s">
        <v>6358</v>
      </c>
      <c r="G1592" t="s">
        <v>6359</v>
      </c>
      <c r="H1592" t="s">
        <v>16</v>
      </c>
      <c r="I1592" t="s">
        <v>63</v>
      </c>
      <c r="J1592" t="s">
        <v>359</v>
      </c>
    </row>
    <row r="1593" spans="1:10" x14ac:dyDescent="0.35">
      <c r="A1593" t="s">
        <v>6360</v>
      </c>
      <c r="B1593" t="s">
        <v>11</v>
      </c>
      <c r="C1593" t="s">
        <v>12</v>
      </c>
      <c r="D1593" t="s">
        <v>6361</v>
      </c>
      <c r="E1593" t="s">
        <v>6362</v>
      </c>
      <c r="F1593" t="s">
        <v>6363</v>
      </c>
      <c r="G1593" t="s">
        <v>6364</v>
      </c>
      <c r="H1593" t="s">
        <v>16</v>
      </c>
      <c r="I1593" t="s">
        <v>85</v>
      </c>
      <c r="J1593" t="s">
        <v>447</v>
      </c>
    </row>
    <row r="1594" spans="1:10" x14ac:dyDescent="0.35">
      <c r="A1594" t="s">
        <v>6360</v>
      </c>
      <c r="B1594" t="s">
        <v>20</v>
      </c>
      <c r="C1594" t="s">
        <v>21</v>
      </c>
      <c r="D1594" t="s">
        <v>6365</v>
      </c>
      <c r="E1594" t="s">
        <v>6366</v>
      </c>
      <c r="F1594" t="s">
        <v>6367</v>
      </c>
      <c r="G1594" t="s">
        <v>6368</v>
      </c>
      <c r="H1594" t="s">
        <v>16</v>
      </c>
      <c r="I1594" t="s">
        <v>85</v>
      </c>
      <c r="J1594" t="s">
        <v>447</v>
      </c>
    </row>
    <row r="1595" spans="1:10" x14ac:dyDescent="0.35">
      <c r="A1595" t="s">
        <v>6360</v>
      </c>
      <c r="B1595" t="s">
        <v>26</v>
      </c>
      <c r="C1595" t="s">
        <v>27</v>
      </c>
      <c r="D1595" t="s">
        <v>6369</v>
      </c>
      <c r="E1595" t="s">
        <v>6370</v>
      </c>
      <c r="F1595" t="s">
        <v>6371</v>
      </c>
      <c r="G1595" t="s">
        <v>6372</v>
      </c>
      <c r="H1595" t="s">
        <v>16</v>
      </c>
      <c r="I1595" t="s">
        <v>85</v>
      </c>
      <c r="J1595" t="s">
        <v>447</v>
      </c>
    </row>
    <row r="1596" spans="1:10" x14ac:dyDescent="0.35">
      <c r="A1596" t="s">
        <v>6360</v>
      </c>
      <c r="B1596" t="s">
        <v>32</v>
      </c>
      <c r="C1596" t="s">
        <v>33</v>
      </c>
      <c r="D1596" t="s">
        <v>6373</v>
      </c>
      <c r="E1596" t="s">
        <v>6374</v>
      </c>
      <c r="F1596" t="s">
        <v>6375</v>
      </c>
      <c r="G1596" t="s">
        <v>6376</v>
      </c>
      <c r="H1596" t="s">
        <v>16</v>
      </c>
      <c r="I1596" t="s">
        <v>85</v>
      </c>
      <c r="J1596" t="s">
        <v>447</v>
      </c>
    </row>
    <row r="1597" spans="1:10" x14ac:dyDescent="0.35">
      <c r="A1597" t="s">
        <v>6377</v>
      </c>
      <c r="B1597" t="s">
        <v>11</v>
      </c>
      <c r="C1597" t="s">
        <v>21</v>
      </c>
      <c r="D1597" t="s">
        <v>6378</v>
      </c>
      <c r="E1597" t="s">
        <v>6379</v>
      </c>
      <c r="F1597" t="s">
        <v>6380</v>
      </c>
      <c r="G1597" t="s">
        <v>16</v>
      </c>
      <c r="H1597" t="s">
        <v>6381</v>
      </c>
      <c r="I1597" t="s">
        <v>324</v>
      </c>
      <c r="J1597" t="s">
        <v>325</v>
      </c>
    </row>
    <row r="1598" spans="1:10" x14ac:dyDescent="0.35">
      <c r="A1598" t="s">
        <v>6377</v>
      </c>
      <c r="B1598" t="s">
        <v>20</v>
      </c>
      <c r="C1598" t="s">
        <v>27</v>
      </c>
      <c r="D1598" t="s">
        <v>6382</v>
      </c>
      <c r="E1598" t="s">
        <v>6383</v>
      </c>
      <c r="F1598" t="s">
        <v>6384</v>
      </c>
      <c r="G1598" t="s">
        <v>16</v>
      </c>
      <c r="H1598" t="s">
        <v>6385</v>
      </c>
      <c r="I1598" t="s">
        <v>324</v>
      </c>
      <c r="J1598" t="s">
        <v>325</v>
      </c>
    </row>
    <row r="1599" spans="1:10" x14ac:dyDescent="0.35">
      <c r="A1599" t="s">
        <v>6377</v>
      </c>
      <c r="B1599" t="s">
        <v>26</v>
      </c>
      <c r="C1599" t="s">
        <v>33</v>
      </c>
      <c r="D1599" t="s">
        <v>6386</v>
      </c>
      <c r="E1599" t="s">
        <v>6387</v>
      </c>
      <c r="F1599" t="s">
        <v>6388</v>
      </c>
      <c r="G1599" t="s">
        <v>16</v>
      </c>
      <c r="H1599" t="s">
        <v>6389</v>
      </c>
      <c r="I1599" t="s">
        <v>324</v>
      </c>
      <c r="J1599" t="s">
        <v>325</v>
      </c>
    </row>
    <row r="1600" spans="1:10" x14ac:dyDescent="0.35">
      <c r="A1600" t="s">
        <v>6377</v>
      </c>
      <c r="B1600" t="s">
        <v>32</v>
      </c>
      <c r="C1600" t="s">
        <v>349</v>
      </c>
      <c r="D1600" t="s">
        <v>6390</v>
      </c>
      <c r="E1600" t="s">
        <v>6391</v>
      </c>
      <c r="F1600" t="s">
        <v>6392</v>
      </c>
      <c r="G1600" t="s">
        <v>16</v>
      </c>
      <c r="H1600" t="s">
        <v>6393</v>
      </c>
      <c r="I1600" t="s">
        <v>324</v>
      </c>
      <c r="J1600" t="s">
        <v>325</v>
      </c>
    </row>
    <row r="1601" spans="1:10" x14ac:dyDescent="0.35">
      <c r="A1601" t="s">
        <v>6394</v>
      </c>
      <c r="B1601" t="s">
        <v>11</v>
      </c>
      <c r="C1601" t="s">
        <v>12</v>
      </c>
      <c r="D1601" t="s">
        <v>6395</v>
      </c>
      <c r="E1601" t="s">
        <v>6396</v>
      </c>
      <c r="F1601" t="s">
        <v>6397</v>
      </c>
      <c r="G1601" t="s">
        <v>16</v>
      </c>
      <c r="H1601" t="s">
        <v>6398</v>
      </c>
      <c r="I1601" t="s">
        <v>1704</v>
      </c>
      <c r="J1601" t="s">
        <v>1705</v>
      </c>
    </row>
    <row r="1602" spans="1:10" x14ac:dyDescent="0.35">
      <c r="A1602" t="s">
        <v>6394</v>
      </c>
      <c r="B1602" t="s">
        <v>20</v>
      </c>
      <c r="C1602" t="s">
        <v>21</v>
      </c>
      <c r="D1602" t="s">
        <v>6399</v>
      </c>
      <c r="E1602" t="s">
        <v>6400</v>
      </c>
      <c r="F1602" t="s">
        <v>6401</v>
      </c>
      <c r="G1602" t="s">
        <v>16</v>
      </c>
      <c r="H1602" t="s">
        <v>5065</v>
      </c>
      <c r="I1602" t="s">
        <v>1704</v>
      </c>
      <c r="J1602" t="s">
        <v>1705</v>
      </c>
    </row>
    <row r="1603" spans="1:10" x14ac:dyDescent="0.35">
      <c r="A1603" t="s">
        <v>6394</v>
      </c>
      <c r="B1603" t="s">
        <v>26</v>
      </c>
      <c r="C1603" t="s">
        <v>27</v>
      </c>
      <c r="D1603" t="s">
        <v>6402</v>
      </c>
      <c r="E1603" t="s">
        <v>6403</v>
      </c>
      <c r="F1603" t="s">
        <v>6404</v>
      </c>
      <c r="G1603" t="s">
        <v>16</v>
      </c>
      <c r="H1603" t="s">
        <v>6405</v>
      </c>
      <c r="I1603" t="s">
        <v>1704</v>
      </c>
      <c r="J1603" t="s">
        <v>1705</v>
      </c>
    </row>
    <row r="1604" spans="1:10" x14ac:dyDescent="0.35">
      <c r="A1604" t="s">
        <v>6394</v>
      </c>
      <c r="B1604" t="s">
        <v>32</v>
      </c>
      <c r="C1604" t="s">
        <v>33</v>
      </c>
      <c r="D1604" t="s">
        <v>6406</v>
      </c>
      <c r="E1604" t="s">
        <v>6407</v>
      </c>
      <c r="F1604" t="s">
        <v>6408</v>
      </c>
      <c r="G1604" t="s">
        <v>16</v>
      </c>
      <c r="H1604" t="s">
        <v>6409</v>
      </c>
      <c r="I1604" t="s">
        <v>1704</v>
      </c>
      <c r="J1604" t="s">
        <v>1705</v>
      </c>
    </row>
    <row r="1605" spans="1:10" x14ac:dyDescent="0.35">
      <c r="A1605" t="s">
        <v>6410</v>
      </c>
      <c r="B1605" t="s">
        <v>11</v>
      </c>
      <c r="C1605" t="s">
        <v>12</v>
      </c>
      <c r="D1605" t="s">
        <v>6411</v>
      </c>
      <c r="E1605" t="s">
        <v>6412</v>
      </c>
      <c r="F1605" t="s">
        <v>6413</v>
      </c>
      <c r="G1605" t="s">
        <v>6414</v>
      </c>
      <c r="H1605" t="s">
        <v>6415</v>
      </c>
      <c r="I1605" t="s">
        <v>85</v>
      </c>
      <c r="J1605" t="s">
        <v>105</v>
      </c>
    </row>
    <row r="1606" spans="1:10" x14ac:dyDescent="0.35">
      <c r="A1606" t="s">
        <v>6410</v>
      </c>
      <c r="B1606" t="s">
        <v>20</v>
      </c>
      <c r="C1606" t="s">
        <v>21</v>
      </c>
      <c r="D1606" t="s">
        <v>6416</v>
      </c>
      <c r="E1606" t="s">
        <v>6417</v>
      </c>
      <c r="F1606" t="s">
        <v>6418</v>
      </c>
      <c r="G1606" t="s">
        <v>6419</v>
      </c>
      <c r="H1606" t="s">
        <v>6420</v>
      </c>
      <c r="I1606" t="s">
        <v>85</v>
      </c>
      <c r="J1606" t="s">
        <v>105</v>
      </c>
    </row>
    <row r="1607" spans="1:10" x14ac:dyDescent="0.35">
      <c r="A1607" t="s">
        <v>6410</v>
      </c>
      <c r="B1607" t="s">
        <v>26</v>
      </c>
      <c r="C1607" t="s">
        <v>27</v>
      </c>
      <c r="D1607" t="s">
        <v>6421</v>
      </c>
      <c r="E1607" t="s">
        <v>6422</v>
      </c>
      <c r="F1607" t="s">
        <v>6423</v>
      </c>
      <c r="G1607" t="s">
        <v>6424</v>
      </c>
      <c r="H1607" t="s">
        <v>6425</v>
      </c>
      <c r="I1607" t="s">
        <v>85</v>
      </c>
      <c r="J1607" t="s">
        <v>105</v>
      </c>
    </row>
    <row r="1608" spans="1:10" x14ac:dyDescent="0.35">
      <c r="A1608" t="s">
        <v>6410</v>
      </c>
      <c r="B1608" t="s">
        <v>32</v>
      </c>
      <c r="C1608" t="s">
        <v>33</v>
      </c>
      <c r="D1608" t="s">
        <v>6426</v>
      </c>
      <c r="E1608" t="s">
        <v>6427</v>
      </c>
      <c r="F1608" t="s">
        <v>6428</v>
      </c>
      <c r="G1608" t="s">
        <v>6429</v>
      </c>
      <c r="H1608" t="s">
        <v>6430</v>
      </c>
      <c r="I1608" t="s">
        <v>85</v>
      </c>
      <c r="J1608" t="s">
        <v>105</v>
      </c>
    </row>
    <row r="1609" spans="1:10" x14ac:dyDescent="0.35">
      <c r="A1609" t="s">
        <v>6431</v>
      </c>
      <c r="B1609" t="s">
        <v>11</v>
      </c>
      <c r="C1609" t="s">
        <v>3275</v>
      </c>
      <c r="D1609" t="s">
        <v>6432</v>
      </c>
      <c r="E1609" t="s">
        <v>6433</v>
      </c>
      <c r="F1609" t="s">
        <v>703</v>
      </c>
      <c r="G1609" t="s">
        <v>6434</v>
      </c>
      <c r="H1609" t="s">
        <v>16</v>
      </c>
      <c r="I1609" t="s">
        <v>63</v>
      </c>
      <c r="J1609" t="s">
        <v>5649</v>
      </c>
    </row>
    <row r="1610" spans="1:10" x14ac:dyDescent="0.35">
      <c r="A1610" t="s">
        <v>6431</v>
      </c>
      <c r="B1610" t="s">
        <v>20</v>
      </c>
      <c r="C1610" t="s">
        <v>3280</v>
      </c>
      <c r="D1610" t="s">
        <v>6435</v>
      </c>
      <c r="E1610" t="s">
        <v>6436</v>
      </c>
      <c r="F1610" t="s">
        <v>6437</v>
      </c>
      <c r="G1610" t="s">
        <v>6438</v>
      </c>
      <c r="H1610" t="s">
        <v>16</v>
      </c>
      <c r="I1610" t="s">
        <v>63</v>
      </c>
      <c r="J1610" t="s">
        <v>5649</v>
      </c>
    </row>
    <row r="1611" spans="1:10" x14ac:dyDescent="0.35">
      <c r="A1611" t="s">
        <v>6431</v>
      </c>
      <c r="B1611" t="s">
        <v>26</v>
      </c>
      <c r="C1611" t="s">
        <v>3284</v>
      </c>
      <c r="D1611" t="s">
        <v>6439</v>
      </c>
      <c r="E1611" t="s">
        <v>6440</v>
      </c>
      <c r="F1611" t="s">
        <v>6441</v>
      </c>
      <c r="G1611" t="s">
        <v>4399</v>
      </c>
      <c r="H1611" t="s">
        <v>16</v>
      </c>
      <c r="I1611" t="s">
        <v>63</v>
      </c>
      <c r="J1611" t="s">
        <v>5649</v>
      </c>
    </row>
    <row r="1612" spans="1:10" x14ac:dyDescent="0.35">
      <c r="A1612" t="s">
        <v>6431</v>
      </c>
      <c r="B1612" t="s">
        <v>32</v>
      </c>
      <c r="C1612" t="s">
        <v>3288</v>
      </c>
      <c r="D1612" t="s">
        <v>6442</v>
      </c>
      <c r="E1612" t="s">
        <v>6443</v>
      </c>
      <c r="F1612" t="s">
        <v>6444</v>
      </c>
      <c r="G1612" t="s">
        <v>3101</v>
      </c>
      <c r="H1612" t="s">
        <v>16</v>
      </c>
      <c r="I1612" t="s">
        <v>63</v>
      </c>
      <c r="J1612" t="s">
        <v>5649</v>
      </c>
    </row>
    <row r="1613" spans="1:10" x14ac:dyDescent="0.35">
      <c r="A1613" t="s">
        <v>6445</v>
      </c>
      <c r="B1613" t="s">
        <v>11</v>
      </c>
      <c r="C1613" t="s">
        <v>12</v>
      </c>
      <c r="D1613" t="s">
        <v>6446</v>
      </c>
      <c r="E1613" t="s">
        <v>6447</v>
      </c>
      <c r="F1613" t="s">
        <v>6448</v>
      </c>
      <c r="G1613" t="s">
        <v>16</v>
      </c>
      <c r="H1613" t="s">
        <v>6449</v>
      </c>
      <c r="I1613" t="s">
        <v>258</v>
      </c>
      <c r="J1613" t="s">
        <v>277</v>
      </c>
    </row>
    <row r="1614" spans="1:10" x14ac:dyDescent="0.35">
      <c r="A1614" t="s">
        <v>6445</v>
      </c>
      <c r="B1614" t="s">
        <v>20</v>
      </c>
      <c r="C1614" t="s">
        <v>21</v>
      </c>
      <c r="D1614" t="s">
        <v>6450</v>
      </c>
      <c r="E1614" t="s">
        <v>6451</v>
      </c>
      <c r="F1614" t="s">
        <v>6452</v>
      </c>
      <c r="G1614" t="s">
        <v>16</v>
      </c>
      <c r="H1614" t="s">
        <v>6453</v>
      </c>
      <c r="I1614" t="s">
        <v>258</v>
      </c>
      <c r="J1614" t="s">
        <v>277</v>
      </c>
    </row>
    <row r="1615" spans="1:10" x14ac:dyDescent="0.35">
      <c r="A1615" t="s">
        <v>6445</v>
      </c>
      <c r="B1615" t="s">
        <v>26</v>
      </c>
      <c r="C1615" t="s">
        <v>27</v>
      </c>
      <c r="D1615" t="s">
        <v>6454</v>
      </c>
      <c r="E1615" t="s">
        <v>6455</v>
      </c>
      <c r="F1615" t="s">
        <v>6456</v>
      </c>
      <c r="G1615" t="s">
        <v>16</v>
      </c>
      <c r="H1615" t="s">
        <v>6457</v>
      </c>
      <c r="I1615" t="s">
        <v>258</v>
      </c>
      <c r="J1615" t="s">
        <v>277</v>
      </c>
    </row>
    <row r="1616" spans="1:10" x14ac:dyDescent="0.35">
      <c r="A1616" t="s">
        <v>6445</v>
      </c>
      <c r="B1616" t="s">
        <v>32</v>
      </c>
      <c r="C1616" t="s">
        <v>33</v>
      </c>
      <c r="D1616" t="s">
        <v>6458</v>
      </c>
      <c r="E1616" t="s">
        <v>6459</v>
      </c>
      <c r="F1616" t="s">
        <v>6460</v>
      </c>
      <c r="G1616" t="s">
        <v>16</v>
      </c>
      <c r="H1616" t="s">
        <v>6461</v>
      </c>
      <c r="I1616" t="s">
        <v>258</v>
      </c>
      <c r="J1616" t="s">
        <v>277</v>
      </c>
    </row>
    <row r="1617" spans="1:10" x14ac:dyDescent="0.35">
      <c r="A1617" t="s">
        <v>6462</v>
      </c>
      <c r="B1617" t="s">
        <v>11</v>
      </c>
      <c r="C1617" t="s">
        <v>12</v>
      </c>
      <c r="D1617" t="s">
        <v>6463</v>
      </c>
      <c r="E1617" t="s">
        <v>6464</v>
      </c>
      <c r="F1617" t="s">
        <v>6465</v>
      </c>
      <c r="G1617" t="s">
        <v>16</v>
      </c>
      <c r="H1617" t="s">
        <v>6466</v>
      </c>
      <c r="I1617" t="s">
        <v>294</v>
      </c>
      <c r="J1617" t="s">
        <v>827</v>
      </c>
    </row>
    <row r="1618" spans="1:10" x14ac:dyDescent="0.35">
      <c r="A1618" t="s">
        <v>6462</v>
      </c>
      <c r="B1618" t="s">
        <v>20</v>
      </c>
      <c r="C1618" t="s">
        <v>21</v>
      </c>
      <c r="D1618" t="s">
        <v>6467</v>
      </c>
      <c r="E1618" t="s">
        <v>6468</v>
      </c>
      <c r="F1618" t="s">
        <v>6469</v>
      </c>
      <c r="G1618" t="s">
        <v>16</v>
      </c>
      <c r="H1618" t="s">
        <v>6470</v>
      </c>
      <c r="I1618" t="s">
        <v>294</v>
      </c>
      <c r="J1618" t="s">
        <v>827</v>
      </c>
    </row>
    <row r="1619" spans="1:10" x14ac:dyDescent="0.35">
      <c r="A1619" t="s">
        <v>6462</v>
      </c>
      <c r="B1619" t="s">
        <v>26</v>
      </c>
      <c r="C1619" t="s">
        <v>27</v>
      </c>
      <c r="D1619" t="s">
        <v>6471</v>
      </c>
      <c r="E1619" t="s">
        <v>700</v>
      </c>
      <c r="F1619" t="s">
        <v>6472</v>
      </c>
      <c r="G1619" t="s">
        <v>16</v>
      </c>
      <c r="H1619" t="s">
        <v>6473</v>
      </c>
      <c r="I1619" t="s">
        <v>294</v>
      </c>
      <c r="J1619" t="s">
        <v>827</v>
      </c>
    </row>
    <row r="1620" spans="1:10" x14ac:dyDescent="0.35">
      <c r="A1620" t="s">
        <v>6462</v>
      </c>
      <c r="B1620" t="s">
        <v>32</v>
      </c>
      <c r="C1620" t="s">
        <v>33</v>
      </c>
      <c r="D1620" t="s">
        <v>6474</v>
      </c>
      <c r="E1620" t="s">
        <v>6475</v>
      </c>
      <c r="F1620" t="s">
        <v>6476</v>
      </c>
      <c r="G1620" t="s">
        <v>16</v>
      </c>
      <c r="H1620" t="s">
        <v>6477</v>
      </c>
      <c r="I1620" t="s">
        <v>294</v>
      </c>
      <c r="J1620" t="s">
        <v>827</v>
      </c>
    </row>
    <row r="1621" spans="1:10" x14ac:dyDescent="0.35">
      <c r="A1621" t="s">
        <v>6478</v>
      </c>
      <c r="B1621" t="s">
        <v>11</v>
      </c>
      <c r="C1621" t="s">
        <v>5220</v>
      </c>
      <c r="D1621" t="s">
        <v>6479</v>
      </c>
      <c r="E1621" t="s">
        <v>6480</v>
      </c>
      <c r="F1621" t="s">
        <v>6481</v>
      </c>
      <c r="G1621" t="s">
        <v>16</v>
      </c>
      <c r="H1621" t="s">
        <v>16</v>
      </c>
      <c r="I1621" t="s">
        <v>199</v>
      </c>
      <c r="J1621" t="s">
        <v>3759</v>
      </c>
    </row>
    <row r="1622" spans="1:10" x14ac:dyDescent="0.35">
      <c r="A1622" t="s">
        <v>6478</v>
      </c>
      <c r="B1622" t="s">
        <v>20</v>
      </c>
      <c r="C1622" t="s">
        <v>5225</v>
      </c>
      <c r="D1622" t="s">
        <v>78</v>
      </c>
      <c r="E1622" t="s">
        <v>6482</v>
      </c>
      <c r="F1622" t="s">
        <v>6483</v>
      </c>
      <c r="G1622" t="s">
        <v>16</v>
      </c>
      <c r="H1622" t="s">
        <v>16</v>
      </c>
      <c r="I1622" t="s">
        <v>199</v>
      </c>
      <c r="J1622" t="s">
        <v>3759</v>
      </c>
    </row>
    <row r="1623" spans="1:10" x14ac:dyDescent="0.35">
      <c r="A1623" t="s">
        <v>6478</v>
      </c>
      <c r="B1623" t="s">
        <v>26</v>
      </c>
      <c r="C1623" t="s">
        <v>5229</v>
      </c>
      <c r="D1623" t="s">
        <v>6484</v>
      </c>
      <c r="E1623" t="s">
        <v>954</v>
      </c>
      <c r="F1623" t="s">
        <v>6485</v>
      </c>
      <c r="G1623" t="s">
        <v>16</v>
      </c>
      <c r="H1623" t="s">
        <v>16</v>
      </c>
      <c r="I1623" t="s">
        <v>199</v>
      </c>
      <c r="J1623" t="s">
        <v>3759</v>
      </c>
    </row>
    <row r="1624" spans="1:10" x14ac:dyDescent="0.35">
      <c r="A1624" t="s">
        <v>6478</v>
      </c>
      <c r="B1624" t="s">
        <v>32</v>
      </c>
      <c r="C1624" t="s">
        <v>5234</v>
      </c>
      <c r="D1624" t="s">
        <v>6486</v>
      </c>
      <c r="E1624" t="s">
        <v>4415</v>
      </c>
      <c r="F1624" t="s">
        <v>6487</v>
      </c>
      <c r="G1624" t="s">
        <v>16</v>
      </c>
      <c r="H1624" t="s">
        <v>16</v>
      </c>
      <c r="I1624" t="s">
        <v>199</v>
      </c>
      <c r="J1624" t="s">
        <v>3759</v>
      </c>
    </row>
    <row r="1625" spans="1:10" x14ac:dyDescent="0.35">
      <c r="A1625" t="s">
        <v>6488</v>
      </c>
      <c r="B1625" t="s">
        <v>11</v>
      </c>
      <c r="C1625" t="s">
        <v>21</v>
      </c>
      <c r="D1625" t="s">
        <v>6489</v>
      </c>
      <c r="E1625" t="s">
        <v>6490</v>
      </c>
      <c r="F1625" t="s">
        <v>6491</v>
      </c>
      <c r="G1625" t="s">
        <v>16</v>
      </c>
      <c r="H1625" t="s">
        <v>3446</v>
      </c>
      <c r="I1625" t="s">
        <v>43</v>
      </c>
      <c r="J1625" t="s">
        <v>5529</v>
      </c>
    </row>
    <row r="1626" spans="1:10" x14ac:dyDescent="0.35">
      <c r="A1626" t="s">
        <v>6488</v>
      </c>
      <c r="B1626" t="s">
        <v>20</v>
      </c>
      <c r="C1626" t="s">
        <v>27</v>
      </c>
      <c r="D1626" t="s">
        <v>6492</v>
      </c>
      <c r="E1626" t="s">
        <v>6493</v>
      </c>
      <c r="F1626" t="s">
        <v>6163</v>
      </c>
      <c r="G1626" t="s">
        <v>16</v>
      </c>
      <c r="H1626" t="s">
        <v>2851</v>
      </c>
      <c r="I1626" t="s">
        <v>43</v>
      </c>
      <c r="J1626" t="s">
        <v>5529</v>
      </c>
    </row>
    <row r="1627" spans="1:10" x14ac:dyDescent="0.35">
      <c r="A1627" t="s">
        <v>6488</v>
      </c>
      <c r="B1627" t="s">
        <v>26</v>
      </c>
      <c r="C1627" t="s">
        <v>33</v>
      </c>
      <c r="D1627" t="s">
        <v>6494</v>
      </c>
      <c r="E1627" t="s">
        <v>6495</v>
      </c>
      <c r="F1627" t="s">
        <v>6496</v>
      </c>
      <c r="G1627" t="s">
        <v>16</v>
      </c>
      <c r="H1627" t="s">
        <v>5063</v>
      </c>
      <c r="I1627" t="s">
        <v>43</v>
      </c>
      <c r="J1627" t="s">
        <v>5529</v>
      </c>
    </row>
    <row r="1628" spans="1:10" x14ac:dyDescent="0.35">
      <c r="A1628" t="s">
        <v>6488</v>
      </c>
      <c r="B1628" t="s">
        <v>32</v>
      </c>
      <c r="C1628" t="s">
        <v>349</v>
      </c>
      <c r="D1628" t="s">
        <v>6497</v>
      </c>
      <c r="E1628" t="s">
        <v>6498</v>
      </c>
      <c r="F1628" t="s">
        <v>6179</v>
      </c>
      <c r="G1628" t="s">
        <v>16</v>
      </c>
      <c r="H1628" t="s">
        <v>6499</v>
      </c>
      <c r="I1628" t="s">
        <v>43</v>
      </c>
      <c r="J1628" t="s">
        <v>5529</v>
      </c>
    </row>
    <row r="1629" spans="1:10" x14ac:dyDescent="0.35">
      <c r="A1629" t="s">
        <v>6500</v>
      </c>
      <c r="B1629" t="s">
        <v>11</v>
      </c>
      <c r="C1629" t="s">
        <v>21</v>
      </c>
      <c r="D1629" t="s">
        <v>6501</v>
      </c>
      <c r="E1629" t="s">
        <v>6502</v>
      </c>
      <c r="F1629" t="s">
        <v>6503</v>
      </c>
      <c r="G1629" t="s">
        <v>16</v>
      </c>
      <c r="H1629" t="s">
        <v>607</v>
      </c>
      <c r="I1629" t="s">
        <v>18</v>
      </c>
      <c r="J1629" t="s">
        <v>6504</v>
      </c>
    </row>
    <row r="1630" spans="1:10" x14ac:dyDescent="0.35">
      <c r="A1630" t="s">
        <v>6500</v>
      </c>
      <c r="B1630" t="s">
        <v>20</v>
      </c>
      <c r="C1630" t="s">
        <v>27</v>
      </c>
      <c r="D1630" t="s">
        <v>6505</v>
      </c>
      <c r="E1630" t="s">
        <v>6506</v>
      </c>
      <c r="F1630" t="s">
        <v>6507</v>
      </c>
      <c r="G1630" t="s">
        <v>16</v>
      </c>
      <c r="H1630" t="s">
        <v>1808</v>
      </c>
      <c r="I1630" t="s">
        <v>18</v>
      </c>
      <c r="J1630" t="s">
        <v>6504</v>
      </c>
    </row>
    <row r="1631" spans="1:10" x14ac:dyDescent="0.35">
      <c r="A1631" t="s">
        <v>6500</v>
      </c>
      <c r="B1631" t="s">
        <v>26</v>
      </c>
      <c r="C1631" t="s">
        <v>33</v>
      </c>
      <c r="D1631" t="s">
        <v>6508</v>
      </c>
      <c r="E1631" t="s">
        <v>6509</v>
      </c>
      <c r="F1631" t="s">
        <v>6510</v>
      </c>
      <c r="G1631" t="s">
        <v>16</v>
      </c>
      <c r="H1631" t="s">
        <v>6511</v>
      </c>
      <c r="I1631" t="s">
        <v>18</v>
      </c>
      <c r="J1631" t="s">
        <v>6504</v>
      </c>
    </row>
    <row r="1632" spans="1:10" x14ac:dyDescent="0.35">
      <c r="A1632" t="s">
        <v>6500</v>
      </c>
      <c r="B1632" t="s">
        <v>32</v>
      </c>
      <c r="C1632" t="s">
        <v>349</v>
      </c>
      <c r="D1632" t="s">
        <v>6512</v>
      </c>
      <c r="E1632" t="s">
        <v>6513</v>
      </c>
      <c r="F1632" t="s">
        <v>6514</v>
      </c>
      <c r="G1632" t="s">
        <v>16</v>
      </c>
      <c r="H1632" t="s">
        <v>1681</v>
      </c>
      <c r="I1632" t="s">
        <v>18</v>
      </c>
      <c r="J1632" t="s">
        <v>6504</v>
      </c>
    </row>
    <row r="1633" spans="1:10" x14ac:dyDescent="0.35">
      <c r="A1633" t="s">
        <v>6515</v>
      </c>
      <c r="B1633" t="s">
        <v>11</v>
      </c>
      <c r="C1633" t="s">
        <v>12</v>
      </c>
      <c r="D1633" t="s">
        <v>6516</v>
      </c>
      <c r="E1633" t="s">
        <v>6517</v>
      </c>
      <c r="F1633" t="s">
        <v>126</v>
      </c>
      <c r="G1633" t="s">
        <v>16</v>
      </c>
      <c r="H1633" t="s">
        <v>6022</v>
      </c>
      <c r="I1633" t="s">
        <v>609</v>
      </c>
      <c r="J1633" t="s">
        <v>610</v>
      </c>
    </row>
    <row r="1634" spans="1:10" x14ac:dyDescent="0.35">
      <c r="A1634" t="s">
        <v>6515</v>
      </c>
      <c r="B1634" t="s">
        <v>20</v>
      </c>
      <c r="C1634" t="s">
        <v>21</v>
      </c>
      <c r="D1634" t="s">
        <v>6518</v>
      </c>
      <c r="E1634" t="s">
        <v>1487</v>
      </c>
      <c r="F1634" t="s">
        <v>6519</v>
      </c>
      <c r="G1634" t="s">
        <v>16</v>
      </c>
      <c r="H1634" t="s">
        <v>955</v>
      </c>
      <c r="I1634" t="s">
        <v>609</v>
      </c>
      <c r="J1634" t="s">
        <v>610</v>
      </c>
    </row>
    <row r="1635" spans="1:10" x14ac:dyDescent="0.35">
      <c r="A1635" t="s">
        <v>6515</v>
      </c>
      <c r="B1635" t="s">
        <v>26</v>
      </c>
      <c r="C1635" t="s">
        <v>27</v>
      </c>
      <c r="D1635" t="s">
        <v>6520</v>
      </c>
      <c r="E1635" t="s">
        <v>82</v>
      </c>
      <c r="F1635" t="s">
        <v>956</v>
      </c>
      <c r="G1635" t="s">
        <v>16</v>
      </c>
      <c r="H1635" t="s">
        <v>6521</v>
      </c>
      <c r="I1635" t="s">
        <v>609</v>
      </c>
      <c r="J1635" t="s">
        <v>610</v>
      </c>
    </row>
    <row r="1636" spans="1:10" x14ac:dyDescent="0.35">
      <c r="A1636" t="s">
        <v>6515</v>
      </c>
      <c r="B1636" t="s">
        <v>32</v>
      </c>
      <c r="C1636" t="s">
        <v>33</v>
      </c>
      <c r="D1636" t="s">
        <v>6522</v>
      </c>
      <c r="E1636" t="s">
        <v>6523</v>
      </c>
      <c r="F1636" t="s">
        <v>6524</v>
      </c>
      <c r="G1636" t="s">
        <v>16</v>
      </c>
      <c r="H1636" t="s">
        <v>1190</v>
      </c>
      <c r="I1636" t="s">
        <v>609</v>
      </c>
      <c r="J1636" t="s">
        <v>610</v>
      </c>
    </row>
    <row r="1637" spans="1:10" x14ac:dyDescent="0.35">
      <c r="A1637" t="s">
        <v>6525</v>
      </c>
      <c r="B1637" t="s">
        <v>11</v>
      </c>
      <c r="C1637" t="s">
        <v>229</v>
      </c>
      <c r="D1637" t="s">
        <v>6526</v>
      </c>
      <c r="E1637" t="s">
        <v>6527</v>
      </c>
      <c r="F1637" t="s">
        <v>6528</v>
      </c>
      <c r="G1637" t="s">
        <v>16</v>
      </c>
      <c r="H1637" t="s">
        <v>16</v>
      </c>
      <c r="I1637" t="s">
        <v>199</v>
      </c>
      <c r="J1637" t="s">
        <v>1555</v>
      </c>
    </row>
    <row r="1638" spans="1:10" x14ac:dyDescent="0.35">
      <c r="A1638" t="s">
        <v>6525</v>
      </c>
      <c r="B1638" t="s">
        <v>20</v>
      </c>
      <c r="C1638" t="s">
        <v>235</v>
      </c>
      <c r="D1638" t="s">
        <v>6529</v>
      </c>
      <c r="E1638" t="s">
        <v>6530</v>
      </c>
      <c r="F1638" t="s">
        <v>6531</v>
      </c>
      <c r="G1638" t="s">
        <v>16</v>
      </c>
      <c r="H1638" t="s">
        <v>16</v>
      </c>
      <c r="I1638" t="s">
        <v>199</v>
      </c>
      <c r="J1638" t="s">
        <v>1555</v>
      </c>
    </row>
    <row r="1639" spans="1:10" x14ac:dyDescent="0.35">
      <c r="A1639" t="s">
        <v>6525</v>
      </c>
      <c r="B1639" t="s">
        <v>26</v>
      </c>
      <c r="C1639" t="s">
        <v>241</v>
      </c>
      <c r="D1639" t="s">
        <v>6532</v>
      </c>
      <c r="E1639" t="s">
        <v>6533</v>
      </c>
      <c r="F1639" t="s">
        <v>6534</v>
      </c>
      <c r="G1639" t="s">
        <v>16</v>
      </c>
      <c r="H1639" t="s">
        <v>16</v>
      </c>
      <c r="I1639" t="s">
        <v>199</v>
      </c>
      <c r="J1639" t="s">
        <v>1555</v>
      </c>
    </row>
    <row r="1640" spans="1:10" x14ac:dyDescent="0.35">
      <c r="A1640" t="s">
        <v>6525</v>
      </c>
      <c r="B1640" t="s">
        <v>32</v>
      </c>
      <c r="C1640" t="s">
        <v>247</v>
      </c>
      <c r="D1640" t="s">
        <v>6535</v>
      </c>
      <c r="E1640" t="s">
        <v>6536</v>
      </c>
      <c r="F1640" t="s">
        <v>6537</v>
      </c>
      <c r="G1640" t="s">
        <v>16</v>
      </c>
      <c r="H1640" t="s">
        <v>16</v>
      </c>
      <c r="I1640" t="s">
        <v>199</v>
      </c>
      <c r="J1640" t="s">
        <v>1555</v>
      </c>
    </row>
    <row r="1641" spans="1:10" x14ac:dyDescent="0.35">
      <c r="A1641" t="s">
        <v>6538</v>
      </c>
      <c r="B1641" t="s">
        <v>11</v>
      </c>
      <c r="C1641" t="s">
        <v>106</v>
      </c>
      <c r="D1641" t="s">
        <v>6539</v>
      </c>
      <c r="E1641" t="s">
        <v>6540</v>
      </c>
      <c r="F1641" t="s">
        <v>6541</v>
      </c>
      <c r="G1641" t="s">
        <v>16</v>
      </c>
      <c r="H1641" t="s">
        <v>1326</v>
      </c>
      <c r="I1641" t="s">
        <v>380</v>
      </c>
      <c r="J1641" t="s">
        <v>726</v>
      </c>
    </row>
    <row r="1642" spans="1:10" x14ac:dyDescent="0.35">
      <c r="A1642" t="s">
        <v>6538</v>
      </c>
      <c r="B1642" t="s">
        <v>20</v>
      </c>
      <c r="C1642" t="s">
        <v>111</v>
      </c>
      <c r="D1642" t="s">
        <v>6542</v>
      </c>
      <c r="E1642" t="s">
        <v>6543</v>
      </c>
      <c r="F1642" t="s">
        <v>6544</v>
      </c>
      <c r="G1642" t="s">
        <v>16</v>
      </c>
      <c r="H1642" t="s">
        <v>5454</v>
      </c>
      <c r="I1642" t="s">
        <v>380</v>
      </c>
      <c r="J1642" t="s">
        <v>726</v>
      </c>
    </row>
    <row r="1643" spans="1:10" x14ac:dyDescent="0.35">
      <c r="A1643" t="s">
        <v>6538</v>
      </c>
      <c r="B1643" t="s">
        <v>26</v>
      </c>
      <c r="C1643" t="s">
        <v>116</v>
      </c>
      <c r="D1643" t="s">
        <v>6545</v>
      </c>
      <c r="E1643" t="s">
        <v>6546</v>
      </c>
      <c r="F1643" t="s">
        <v>6547</v>
      </c>
      <c r="G1643" t="s">
        <v>16</v>
      </c>
      <c r="H1643" t="s">
        <v>6548</v>
      </c>
      <c r="I1643" t="s">
        <v>380</v>
      </c>
      <c r="J1643" t="s">
        <v>726</v>
      </c>
    </row>
    <row r="1644" spans="1:10" x14ac:dyDescent="0.35">
      <c r="A1644" t="s">
        <v>6549</v>
      </c>
      <c r="B1644" t="s">
        <v>11</v>
      </c>
      <c r="C1644" t="s">
        <v>12</v>
      </c>
      <c r="D1644" t="s">
        <v>6550</v>
      </c>
      <c r="E1644" t="s">
        <v>6551</v>
      </c>
      <c r="F1644" t="s">
        <v>6552</v>
      </c>
      <c r="G1644" t="s">
        <v>16</v>
      </c>
      <c r="H1644" t="s">
        <v>16</v>
      </c>
      <c r="I1644" t="s">
        <v>63</v>
      </c>
      <c r="J1644" t="s">
        <v>359</v>
      </c>
    </row>
    <row r="1645" spans="1:10" x14ac:dyDescent="0.35">
      <c r="A1645" t="s">
        <v>6549</v>
      </c>
      <c r="B1645" t="s">
        <v>20</v>
      </c>
      <c r="C1645" t="s">
        <v>21</v>
      </c>
      <c r="D1645" t="s">
        <v>6553</v>
      </c>
      <c r="E1645" t="s">
        <v>6554</v>
      </c>
      <c r="F1645" t="s">
        <v>6555</v>
      </c>
      <c r="G1645" t="s">
        <v>16</v>
      </c>
      <c r="H1645" t="s">
        <v>16</v>
      </c>
      <c r="I1645" t="s">
        <v>63</v>
      </c>
      <c r="J1645" t="s">
        <v>359</v>
      </c>
    </row>
    <row r="1646" spans="1:10" x14ac:dyDescent="0.35">
      <c r="A1646" t="s">
        <v>6549</v>
      </c>
      <c r="B1646" t="s">
        <v>26</v>
      </c>
      <c r="C1646" t="s">
        <v>27</v>
      </c>
      <c r="D1646" t="s">
        <v>6556</v>
      </c>
      <c r="E1646" t="s">
        <v>6557</v>
      </c>
      <c r="F1646" t="s">
        <v>6558</v>
      </c>
      <c r="G1646" t="s">
        <v>16</v>
      </c>
      <c r="H1646" t="s">
        <v>16</v>
      </c>
      <c r="I1646" t="s">
        <v>63</v>
      </c>
      <c r="J1646" t="s">
        <v>359</v>
      </c>
    </row>
    <row r="1647" spans="1:10" x14ac:dyDescent="0.35">
      <c r="A1647" t="s">
        <v>6549</v>
      </c>
      <c r="B1647" t="s">
        <v>32</v>
      </c>
      <c r="C1647" t="s">
        <v>33</v>
      </c>
      <c r="D1647" t="s">
        <v>6559</v>
      </c>
      <c r="E1647" t="s">
        <v>6560</v>
      </c>
      <c r="F1647" t="s">
        <v>6561</v>
      </c>
      <c r="G1647" t="s">
        <v>16</v>
      </c>
      <c r="H1647" t="s">
        <v>16</v>
      </c>
      <c r="I1647" t="s">
        <v>63</v>
      </c>
      <c r="J1647" t="s">
        <v>359</v>
      </c>
    </row>
    <row r="1648" spans="1:10" x14ac:dyDescent="0.35">
      <c r="A1648" t="s">
        <v>6562</v>
      </c>
      <c r="B1648" t="s">
        <v>11</v>
      </c>
      <c r="C1648" t="s">
        <v>12</v>
      </c>
      <c r="D1648" t="s">
        <v>6563</v>
      </c>
      <c r="E1648" t="s">
        <v>6564</v>
      </c>
      <c r="F1648" t="s">
        <v>410</v>
      </c>
      <c r="G1648" t="s">
        <v>6565</v>
      </c>
      <c r="H1648" t="s">
        <v>16</v>
      </c>
      <c r="I1648" t="s">
        <v>324</v>
      </c>
      <c r="J1648" t="s">
        <v>325</v>
      </c>
    </row>
    <row r="1649" spans="1:10" x14ac:dyDescent="0.35">
      <c r="A1649" t="s">
        <v>6562</v>
      </c>
      <c r="B1649" t="s">
        <v>20</v>
      </c>
      <c r="C1649" t="s">
        <v>21</v>
      </c>
      <c r="D1649" t="s">
        <v>6566</v>
      </c>
      <c r="E1649" t="s">
        <v>6567</v>
      </c>
      <c r="F1649" t="s">
        <v>927</v>
      </c>
      <c r="G1649" t="s">
        <v>2851</v>
      </c>
      <c r="H1649" t="s">
        <v>16</v>
      </c>
      <c r="I1649" t="s">
        <v>324</v>
      </c>
      <c r="J1649" t="s">
        <v>325</v>
      </c>
    </row>
    <row r="1650" spans="1:10" x14ac:dyDescent="0.35">
      <c r="A1650" t="s">
        <v>6562</v>
      </c>
      <c r="B1650" t="s">
        <v>26</v>
      </c>
      <c r="C1650" t="s">
        <v>27</v>
      </c>
      <c r="D1650" t="s">
        <v>6568</v>
      </c>
      <c r="E1650" t="s">
        <v>6569</v>
      </c>
      <c r="F1650" t="s">
        <v>716</v>
      </c>
      <c r="G1650" t="s">
        <v>1388</v>
      </c>
      <c r="H1650" t="s">
        <v>16</v>
      </c>
      <c r="I1650" t="s">
        <v>324</v>
      </c>
      <c r="J1650" t="s">
        <v>325</v>
      </c>
    </row>
    <row r="1651" spans="1:10" x14ac:dyDescent="0.35">
      <c r="A1651" t="s">
        <v>6562</v>
      </c>
      <c r="B1651" t="s">
        <v>32</v>
      </c>
      <c r="C1651" t="s">
        <v>33</v>
      </c>
      <c r="D1651" t="s">
        <v>6570</v>
      </c>
      <c r="E1651" t="s">
        <v>6571</v>
      </c>
      <c r="F1651" t="s">
        <v>6572</v>
      </c>
      <c r="G1651" t="s">
        <v>5330</v>
      </c>
      <c r="H1651" t="s">
        <v>16</v>
      </c>
      <c r="I1651" t="s">
        <v>324</v>
      </c>
      <c r="J1651" t="s">
        <v>325</v>
      </c>
    </row>
    <row r="1652" spans="1:10" x14ac:dyDescent="0.35">
      <c r="A1652" t="s">
        <v>6573</v>
      </c>
      <c r="B1652" t="s">
        <v>11</v>
      </c>
      <c r="C1652" t="s">
        <v>12</v>
      </c>
      <c r="D1652" t="s">
        <v>1007</v>
      </c>
      <c r="E1652" t="s">
        <v>6574</v>
      </c>
      <c r="F1652" t="s">
        <v>6575</v>
      </c>
      <c r="G1652" t="s">
        <v>16</v>
      </c>
      <c r="H1652" t="s">
        <v>6576</v>
      </c>
      <c r="I1652" t="s">
        <v>43</v>
      </c>
      <c r="J1652" t="s">
        <v>1175</v>
      </c>
    </row>
    <row r="1653" spans="1:10" x14ac:dyDescent="0.35">
      <c r="A1653" t="s">
        <v>6573</v>
      </c>
      <c r="B1653" t="s">
        <v>20</v>
      </c>
      <c r="C1653" t="s">
        <v>21</v>
      </c>
      <c r="D1653" t="s">
        <v>6577</v>
      </c>
      <c r="E1653" t="s">
        <v>6578</v>
      </c>
      <c r="F1653" t="s">
        <v>6579</v>
      </c>
      <c r="G1653" t="s">
        <v>16</v>
      </c>
      <c r="H1653" t="s">
        <v>1253</v>
      </c>
      <c r="I1653" t="s">
        <v>43</v>
      </c>
      <c r="J1653" t="s">
        <v>1175</v>
      </c>
    </row>
    <row r="1654" spans="1:10" x14ac:dyDescent="0.35">
      <c r="A1654" t="s">
        <v>6573</v>
      </c>
      <c r="B1654" t="s">
        <v>26</v>
      </c>
      <c r="C1654" t="s">
        <v>27</v>
      </c>
      <c r="D1654" t="s">
        <v>6580</v>
      </c>
      <c r="E1654" t="s">
        <v>6581</v>
      </c>
      <c r="F1654" t="s">
        <v>4616</v>
      </c>
      <c r="G1654" t="s">
        <v>16</v>
      </c>
      <c r="H1654" t="s">
        <v>453</v>
      </c>
      <c r="I1654" t="s">
        <v>43</v>
      </c>
      <c r="J1654" t="s">
        <v>1175</v>
      </c>
    </row>
    <row r="1655" spans="1:10" x14ac:dyDescent="0.35">
      <c r="A1655" t="s">
        <v>6573</v>
      </c>
      <c r="B1655" t="s">
        <v>32</v>
      </c>
      <c r="C1655" t="s">
        <v>33</v>
      </c>
      <c r="D1655" t="s">
        <v>1836</v>
      </c>
      <c r="E1655" t="s">
        <v>6582</v>
      </c>
      <c r="F1655" t="s">
        <v>6583</v>
      </c>
      <c r="G1655" t="s">
        <v>16</v>
      </c>
      <c r="H1655" t="s">
        <v>744</v>
      </c>
      <c r="I1655" t="s">
        <v>43</v>
      </c>
      <c r="J1655" t="s">
        <v>1175</v>
      </c>
    </row>
    <row r="1656" spans="1:10" x14ac:dyDescent="0.35">
      <c r="A1656" t="s">
        <v>6584</v>
      </c>
      <c r="B1656" t="s">
        <v>11</v>
      </c>
      <c r="C1656" t="s">
        <v>12</v>
      </c>
      <c r="D1656" t="s">
        <v>6585</v>
      </c>
      <c r="E1656" t="s">
        <v>6586</v>
      </c>
      <c r="F1656" t="s">
        <v>6587</v>
      </c>
      <c r="G1656" t="s">
        <v>16</v>
      </c>
      <c r="H1656" t="s">
        <v>6588</v>
      </c>
      <c r="I1656" t="s">
        <v>43</v>
      </c>
      <c r="J1656" t="s">
        <v>6589</v>
      </c>
    </row>
    <row r="1657" spans="1:10" x14ac:dyDescent="0.35">
      <c r="A1657" t="s">
        <v>6584</v>
      </c>
      <c r="B1657" t="s">
        <v>20</v>
      </c>
      <c r="C1657" t="s">
        <v>21</v>
      </c>
      <c r="D1657" t="s">
        <v>6590</v>
      </c>
      <c r="E1657" t="s">
        <v>6591</v>
      </c>
      <c r="F1657" t="s">
        <v>6592</v>
      </c>
      <c r="G1657" t="s">
        <v>16</v>
      </c>
      <c r="H1657" t="s">
        <v>6593</v>
      </c>
      <c r="I1657" t="s">
        <v>43</v>
      </c>
      <c r="J1657" t="s">
        <v>6589</v>
      </c>
    </row>
    <row r="1658" spans="1:10" x14ac:dyDescent="0.35">
      <c r="A1658" t="s">
        <v>6584</v>
      </c>
      <c r="B1658" t="s">
        <v>26</v>
      </c>
      <c r="C1658" t="s">
        <v>27</v>
      </c>
      <c r="D1658" t="s">
        <v>6594</v>
      </c>
      <c r="E1658" t="s">
        <v>6595</v>
      </c>
      <c r="F1658" t="s">
        <v>6596</v>
      </c>
      <c r="G1658" t="s">
        <v>16</v>
      </c>
      <c r="H1658" t="s">
        <v>6597</v>
      </c>
      <c r="I1658" t="s">
        <v>43</v>
      </c>
      <c r="J1658" t="s">
        <v>6589</v>
      </c>
    </row>
    <row r="1659" spans="1:10" x14ac:dyDescent="0.35">
      <c r="A1659" t="s">
        <v>6584</v>
      </c>
      <c r="B1659" t="s">
        <v>32</v>
      </c>
      <c r="C1659" t="s">
        <v>33</v>
      </c>
      <c r="D1659" t="s">
        <v>6598</v>
      </c>
      <c r="E1659" t="s">
        <v>6599</v>
      </c>
      <c r="F1659" t="s">
        <v>6600</v>
      </c>
      <c r="G1659" t="s">
        <v>16</v>
      </c>
      <c r="H1659" t="s">
        <v>6601</v>
      </c>
      <c r="I1659" t="s">
        <v>43</v>
      </c>
      <c r="J1659" t="s">
        <v>6589</v>
      </c>
    </row>
    <row r="1660" spans="1:10" x14ac:dyDescent="0.35">
      <c r="A1660" t="s">
        <v>6602</v>
      </c>
      <c r="B1660" t="s">
        <v>11</v>
      </c>
      <c r="C1660" t="s">
        <v>12</v>
      </c>
      <c r="D1660" t="s">
        <v>6603</v>
      </c>
      <c r="E1660" t="s">
        <v>6604</v>
      </c>
      <c r="F1660" t="s">
        <v>6605</v>
      </c>
      <c r="G1660" t="s">
        <v>16</v>
      </c>
      <c r="H1660" t="s">
        <v>6606</v>
      </c>
      <c r="I1660" t="s">
        <v>609</v>
      </c>
      <c r="J1660" t="s">
        <v>610</v>
      </c>
    </row>
    <row r="1661" spans="1:10" x14ac:dyDescent="0.35">
      <c r="A1661" t="s">
        <v>6602</v>
      </c>
      <c r="B1661" t="s">
        <v>20</v>
      </c>
      <c r="C1661" t="s">
        <v>21</v>
      </c>
      <c r="D1661" t="s">
        <v>6607</v>
      </c>
      <c r="E1661" t="s">
        <v>6608</v>
      </c>
      <c r="F1661" t="s">
        <v>6609</v>
      </c>
      <c r="G1661" t="s">
        <v>16</v>
      </c>
      <c r="H1661" t="s">
        <v>6610</v>
      </c>
      <c r="I1661" t="s">
        <v>609</v>
      </c>
      <c r="J1661" t="s">
        <v>610</v>
      </c>
    </row>
    <row r="1662" spans="1:10" x14ac:dyDescent="0.35">
      <c r="A1662" t="s">
        <v>6602</v>
      </c>
      <c r="B1662" t="s">
        <v>26</v>
      </c>
      <c r="C1662" t="s">
        <v>27</v>
      </c>
      <c r="D1662" t="s">
        <v>6611</v>
      </c>
      <c r="E1662" t="s">
        <v>6612</v>
      </c>
      <c r="F1662" t="s">
        <v>6613</v>
      </c>
      <c r="G1662" t="s">
        <v>16</v>
      </c>
      <c r="H1662" t="s">
        <v>6614</v>
      </c>
      <c r="I1662" t="s">
        <v>609</v>
      </c>
      <c r="J1662" t="s">
        <v>610</v>
      </c>
    </row>
    <row r="1663" spans="1:10" x14ac:dyDescent="0.35">
      <c r="A1663" t="s">
        <v>6602</v>
      </c>
      <c r="B1663" t="s">
        <v>32</v>
      </c>
      <c r="C1663" t="s">
        <v>33</v>
      </c>
      <c r="D1663" t="s">
        <v>6615</v>
      </c>
      <c r="E1663" t="s">
        <v>6616</v>
      </c>
      <c r="F1663" t="s">
        <v>6617</v>
      </c>
      <c r="G1663" t="s">
        <v>16</v>
      </c>
      <c r="H1663" t="s">
        <v>6618</v>
      </c>
      <c r="I1663" t="s">
        <v>609</v>
      </c>
      <c r="J1663" t="s">
        <v>610</v>
      </c>
    </row>
    <row r="1664" spans="1:10" x14ac:dyDescent="0.35">
      <c r="A1664" t="s">
        <v>6619</v>
      </c>
      <c r="B1664" t="s">
        <v>11</v>
      </c>
      <c r="C1664" t="s">
        <v>12</v>
      </c>
      <c r="D1664" t="s">
        <v>6620</v>
      </c>
      <c r="E1664" t="s">
        <v>6621</v>
      </c>
      <c r="F1664" t="s">
        <v>6622</v>
      </c>
      <c r="G1664" t="s">
        <v>16</v>
      </c>
      <c r="H1664" t="s">
        <v>6623</v>
      </c>
      <c r="I1664" t="s">
        <v>258</v>
      </c>
      <c r="J1664" t="s">
        <v>259</v>
      </c>
    </row>
    <row r="1665" spans="1:10" x14ac:dyDescent="0.35">
      <c r="A1665" t="s">
        <v>6619</v>
      </c>
      <c r="B1665" t="s">
        <v>20</v>
      </c>
      <c r="C1665" t="s">
        <v>21</v>
      </c>
      <c r="D1665" t="s">
        <v>6624</v>
      </c>
      <c r="E1665" t="s">
        <v>6625</v>
      </c>
      <c r="F1665" t="s">
        <v>6626</v>
      </c>
      <c r="G1665" t="s">
        <v>16</v>
      </c>
      <c r="H1665" t="s">
        <v>6627</v>
      </c>
      <c r="I1665" t="s">
        <v>258</v>
      </c>
      <c r="J1665" t="s">
        <v>259</v>
      </c>
    </row>
    <row r="1666" spans="1:10" x14ac:dyDescent="0.35">
      <c r="A1666" t="s">
        <v>6619</v>
      </c>
      <c r="B1666" t="s">
        <v>26</v>
      </c>
      <c r="C1666" t="s">
        <v>27</v>
      </c>
      <c r="D1666" t="s">
        <v>6628</v>
      </c>
      <c r="E1666" t="s">
        <v>6629</v>
      </c>
      <c r="F1666" t="s">
        <v>6630</v>
      </c>
      <c r="G1666" t="s">
        <v>16</v>
      </c>
      <c r="H1666" t="s">
        <v>6631</v>
      </c>
      <c r="I1666" t="s">
        <v>258</v>
      </c>
      <c r="J1666" t="s">
        <v>259</v>
      </c>
    </row>
    <row r="1667" spans="1:10" x14ac:dyDescent="0.35">
      <c r="A1667" t="s">
        <v>6619</v>
      </c>
      <c r="B1667" t="s">
        <v>32</v>
      </c>
      <c r="C1667" t="s">
        <v>33</v>
      </c>
      <c r="D1667" t="s">
        <v>6632</v>
      </c>
      <c r="E1667" t="s">
        <v>6633</v>
      </c>
      <c r="F1667" t="s">
        <v>6634</v>
      </c>
      <c r="G1667" t="s">
        <v>16</v>
      </c>
      <c r="H1667" t="s">
        <v>6635</v>
      </c>
      <c r="I1667" t="s">
        <v>258</v>
      </c>
      <c r="J1667" t="s">
        <v>259</v>
      </c>
    </row>
    <row r="1668" spans="1:10" x14ac:dyDescent="0.35">
      <c r="A1668" t="s">
        <v>6636</v>
      </c>
      <c r="B1668" t="s">
        <v>11</v>
      </c>
      <c r="C1668" t="s">
        <v>12</v>
      </c>
      <c r="D1668" t="s">
        <v>6637</v>
      </c>
      <c r="E1668" t="s">
        <v>6638</v>
      </c>
      <c r="F1668" t="s">
        <v>16</v>
      </c>
      <c r="G1668" t="s">
        <v>16</v>
      </c>
      <c r="H1668" t="s">
        <v>6639</v>
      </c>
      <c r="I1668" t="s">
        <v>294</v>
      </c>
      <c r="J1668" t="s">
        <v>309</v>
      </c>
    </row>
    <row r="1669" spans="1:10" x14ac:dyDescent="0.35">
      <c r="A1669" t="s">
        <v>6636</v>
      </c>
      <c r="B1669" t="s">
        <v>20</v>
      </c>
      <c r="C1669" t="s">
        <v>21</v>
      </c>
      <c r="D1669" t="s">
        <v>6640</v>
      </c>
      <c r="E1669" t="s">
        <v>6641</v>
      </c>
      <c r="F1669" t="s">
        <v>16</v>
      </c>
      <c r="G1669" t="s">
        <v>16</v>
      </c>
      <c r="H1669" t="s">
        <v>6642</v>
      </c>
      <c r="I1669" t="s">
        <v>294</v>
      </c>
      <c r="J1669" t="s">
        <v>309</v>
      </c>
    </row>
    <row r="1670" spans="1:10" x14ac:dyDescent="0.35">
      <c r="A1670" t="s">
        <v>6636</v>
      </c>
      <c r="B1670" t="s">
        <v>26</v>
      </c>
      <c r="C1670" t="s">
        <v>27</v>
      </c>
      <c r="D1670" t="s">
        <v>6643</v>
      </c>
      <c r="E1670" t="s">
        <v>6644</v>
      </c>
      <c r="F1670" t="s">
        <v>16</v>
      </c>
      <c r="G1670" t="s">
        <v>16</v>
      </c>
      <c r="H1670" t="s">
        <v>6645</v>
      </c>
      <c r="I1670" t="s">
        <v>294</v>
      </c>
      <c r="J1670" t="s">
        <v>309</v>
      </c>
    </row>
    <row r="1671" spans="1:10" x14ac:dyDescent="0.35">
      <c r="A1671" t="s">
        <v>6636</v>
      </c>
      <c r="B1671" t="s">
        <v>32</v>
      </c>
      <c r="C1671" t="s">
        <v>33</v>
      </c>
      <c r="D1671" t="s">
        <v>6646</v>
      </c>
      <c r="E1671" t="s">
        <v>6647</v>
      </c>
      <c r="F1671" t="s">
        <v>16</v>
      </c>
      <c r="G1671" t="s">
        <v>16</v>
      </c>
      <c r="H1671" t="s">
        <v>6648</v>
      </c>
      <c r="I1671" t="s">
        <v>294</v>
      </c>
      <c r="J1671" t="s">
        <v>309</v>
      </c>
    </row>
    <row r="1672" spans="1:10" x14ac:dyDescent="0.35">
      <c r="A1672" t="s">
        <v>6649</v>
      </c>
      <c r="B1672" t="s">
        <v>11</v>
      </c>
      <c r="C1672" t="s">
        <v>3736</v>
      </c>
      <c r="D1672" t="s">
        <v>6650</v>
      </c>
      <c r="E1672" t="s">
        <v>6651</v>
      </c>
      <c r="F1672" t="s">
        <v>6652</v>
      </c>
      <c r="G1672" t="s">
        <v>6653</v>
      </c>
      <c r="H1672" t="s">
        <v>6654</v>
      </c>
      <c r="I1672" t="s">
        <v>63</v>
      </c>
      <c r="J1672" t="s">
        <v>176</v>
      </c>
    </row>
    <row r="1673" spans="1:10" x14ac:dyDescent="0.35">
      <c r="A1673" t="s">
        <v>6649</v>
      </c>
      <c r="B1673" t="s">
        <v>20</v>
      </c>
      <c r="C1673" t="s">
        <v>3741</v>
      </c>
      <c r="D1673" t="s">
        <v>6655</v>
      </c>
      <c r="E1673" t="s">
        <v>6656</v>
      </c>
      <c r="F1673" t="s">
        <v>6657</v>
      </c>
      <c r="G1673" t="s">
        <v>6658</v>
      </c>
      <c r="H1673" t="s">
        <v>6659</v>
      </c>
      <c r="I1673" t="s">
        <v>63</v>
      </c>
      <c r="J1673" t="s">
        <v>176</v>
      </c>
    </row>
    <row r="1674" spans="1:10" x14ac:dyDescent="0.35">
      <c r="A1674" t="s">
        <v>6649</v>
      </c>
      <c r="B1674" t="s">
        <v>26</v>
      </c>
      <c r="C1674" t="s">
        <v>3746</v>
      </c>
      <c r="D1674" t="s">
        <v>6660</v>
      </c>
      <c r="E1674" t="s">
        <v>6661</v>
      </c>
      <c r="F1674" t="s">
        <v>6662</v>
      </c>
      <c r="G1674" t="s">
        <v>6663</v>
      </c>
      <c r="H1674" t="s">
        <v>6664</v>
      </c>
      <c r="I1674" t="s">
        <v>63</v>
      </c>
      <c r="J1674" t="s">
        <v>176</v>
      </c>
    </row>
    <row r="1675" spans="1:10" x14ac:dyDescent="0.35">
      <c r="A1675" t="s">
        <v>6649</v>
      </c>
      <c r="B1675" t="s">
        <v>32</v>
      </c>
      <c r="C1675" t="s">
        <v>3750</v>
      </c>
      <c r="D1675" t="s">
        <v>6665</v>
      </c>
      <c r="E1675" t="s">
        <v>6666</v>
      </c>
      <c r="F1675" t="s">
        <v>6667</v>
      </c>
      <c r="G1675" t="s">
        <v>6668</v>
      </c>
      <c r="H1675" t="s">
        <v>6669</v>
      </c>
      <c r="I1675" t="s">
        <v>63</v>
      </c>
      <c r="J1675" t="s">
        <v>176</v>
      </c>
    </row>
    <row r="1676" spans="1:10" x14ac:dyDescent="0.35">
      <c r="A1676" t="s">
        <v>6670</v>
      </c>
      <c r="B1676" t="s">
        <v>11</v>
      </c>
      <c r="C1676" t="s">
        <v>12</v>
      </c>
      <c r="D1676" t="s">
        <v>6671</v>
      </c>
      <c r="E1676" t="s">
        <v>6672</v>
      </c>
      <c r="F1676" t="s">
        <v>6673</v>
      </c>
      <c r="G1676" t="s">
        <v>16</v>
      </c>
      <c r="H1676" t="s">
        <v>6674</v>
      </c>
      <c r="I1676" t="s">
        <v>609</v>
      </c>
      <c r="J1676" t="s">
        <v>1283</v>
      </c>
    </row>
    <row r="1677" spans="1:10" x14ac:dyDescent="0.35">
      <c r="A1677" t="s">
        <v>6670</v>
      </c>
      <c r="B1677" t="s">
        <v>20</v>
      </c>
      <c r="C1677" t="s">
        <v>21</v>
      </c>
      <c r="D1677" t="s">
        <v>6675</v>
      </c>
      <c r="E1677" t="s">
        <v>6676</v>
      </c>
      <c r="F1677" t="s">
        <v>6677</v>
      </c>
      <c r="G1677" t="s">
        <v>16</v>
      </c>
      <c r="H1677" t="s">
        <v>6678</v>
      </c>
      <c r="I1677" t="s">
        <v>609</v>
      </c>
      <c r="J1677" t="s">
        <v>1283</v>
      </c>
    </row>
    <row r="1678" spans="1:10" x14ac:dyDescent="0.35">
      <c r="A1678" t="s">
        <v>6670</v>
      </c>
      <c r="B1678" t="s">
        <v>26</v>
      </c>
      <c r="C1678" t="s">
        <v>27</v>
      </c>
      <c r="D1678" t="s">
        <v>6679</v>
      </c>
      <c r="E1678" t="s">
        <v>6680</v>
      </c>
      <c r="F1678" t="s">
        <v>6681</v>
      </c>
      <c r="G1678" t="s">
        <v>16</v>
      </c>
      <c r="H1678" t="s">
        <v>6682</v>
      </c>
      <c r="I1678" t="s">
        <v>609</v>
      </c>
      <c r="J1678" t="s">
        <v>1283</v>
      </c>
    </row>
    <row r="1679" spans="1:10" ht="21" customHeight="1" x14ac:dyDescent="0.35">
      <c r="A1679" t="s">
        <v>6670</v>
      </c>
      <c r="B1679" t="s">
        <v>32</v>
      </c>
      <c r="C1679" t="s">
        <v>33</v>
      </c>
      <c r="D1679" t="s">
        <v>6683</v>
      </c>
      <c r="E1679" t="s">
        <v>6684</v>
      </c>
      <c r="F1679" t="s">
        <v>6685</v>
      </c>
      <c r="G1679" t="s">
        <v>16</v>
      </c>
      <c r="H1679" t="s">
        <v>6686</v>
      </c>
      <c r="I1679" t="s">
        <v>609</v>
      </c>
      <c r="J1679" t="s">
        <v>1283</v>
      </c>
    </row>
    <row r="1680" spans="1:10" x14ac:dyDescent="0.35">
      <c r="A1680" t="s">
        <v>6687</v>
      </c>
      <c r="B1680" t="s">
        <v>11</v>
      </c>
      <c r="C1680" t="s">
        <v>12</v>
      </c>
      <c r="D1680" t="s">
        <v>6688</v>
      </c>
      <c r="E1680" t="s">
        <v>6689</v>
      </c>
      <c r="F1680" t="s">
        <v>6690</v>
      </c>
      <c r="G1680" t="s">
        <v>16</v>
      </c>
      <c r="H1680" t="s">
        <v>16</v>
      </c>
      <c r="I1680" t="s">
        <v>85</v>
      </c>
      <c r="J1680" t="s">
        <v>1532</v>
      </c>
    </row>
    <row r="1681" spans="1:10" x14ac:dyDescent="0.35">
      <c r="A1681" t="s">
        <v>6687</v>
      </c>
      <c r="B1681" t="s">
        <v>20</v>
      </c>
      <c r="C1681" t="s">
        <v>21</v>
      </c>
      <c r="D1681" t="s">
        <v>6691</v>
      </c>
      <c r="E1681" t="s">
        <v>6692</v>
      </c>
      <c r="F1681" t="s">
        <v>6693</v>
      </c>
      <c r="G1681" t="s">
        <v>16</v>
      </c>
      <c r="H1681" t="s">
        <v>16</v>
      </c>
      <c r="I1681" t="s">
        <v>85</v>
      </c>
      <c r="J1681" t="s">
        <v>1532</v>
      </c>
    </row>
    <row r="1682" spans="1:10" x14ac:dyDescent="0.35">
      <c r="A1682" t="s">
        <v>6687</v>
      </c>
      <c r="B1682" t="s">
        <v>26</v>
      </c>
      <c r="C1682" t="s">
        <v>27</v>
      </c>
      <c r="D1682" t="s">
        <v>6694</v>
      </c>
      <c r="E1682" t="s">
        <v>6695</v>
      </c>
      <c r="F1682" t="s">
        <v>6696</v>
      </c>
      <c r="G1682" t="s">
        <v>16</v>
      </c>
      <c r="H1682" t="s">
        <v>16</v>
      </c>
      <c r="I1682" t="s">
        <v>85</v>
      </c>
      <c r="J1682" t="s">
        <v>1532</v>
      </c>
    </row>
    <row r="1683" spans="1:10" x14ac:dyDescent="0.35">
      <c r="A1683" t="s">
        <v>6687</v>
      </c>
      <c r="B1683" t="s">
        <v>32</v>
      </c>
      <c r="C1683" t="s">
        <v>33</v>
      </c>
      <c r="D1683" t="s">
        <v>6697</v>
      </c>
      <c r="E1683" t="s">
        <v>6698</v>
      </c>
      <c r="F1683" t="s">
        <v>6699</v>
      </c>
      <c r="G1683" t="s">
        <v>16</v>
      </c>
      <c r="H1683" t="s">
        <v>16</v>
      </c>
      <c r="I1683" t="s">
        <v>85</v>
      </c>
      <c r="J1683" t="s">
        <v>1532</v>
      </c>
    </row>
    <row r="1684" spans="1:10" x14ac:dyDescent="0.35">
      <c r="A1684" t="s">
        <v>6700</v>
      </c>
      <c r="B1684" t="s">
        <v>11</v>
      </c>
      <c r="C1684" t="s">
        <v>12</v>
      </c>
      <c r="D1684" t="s">
        <v>6701</v>
      </c>
      <c r="E1684" t="s">
        <v>6702</v>
      </c>
      <c r="F1684" t="s">
        <v>6703</v>
      </c>
      <c r="G1684" t="s">
        <v>6704</v>
      </c>
      <c r="H1684" t="s">
        <v>879</v>
      </c>
      <c r="I1684" t="s">
        <v>63</v>
      </c>
      <c r="J1684" t="s">
        <v>1655</v>
      </c>
    </row>
    <row r="1685" spans="1:10" x14ac:dyDescent="0.35">
      <c r="A1685" t="s">
        <v>6700</v>
      </c>
      <c r="B1685" t="s">
        <v>20</v>
      </c>
      <c r="C1685" t="s">
        <v>21</v>
      </c>
      <c r="D1685" t="s">
        <v>6705</v>
      </c>
      <c r="E1685" t="s">
        <v>6706</v>
      </c>
      <c r="F1685" t="s">
        <v>6707</v>
      </c>
      <c r="G1685" t="s">
        <v>855</v>
      </c>
      <c r="H1685" t="s">
        <v>3803</v>
      </c>
      <c r="I1685" t="s">
        <v>63</v>
      </c>
      <c r="J1685" t="s">
        <v>1655</v>
      </c>
    </row>
    <row r="1686" spans="1:10" x14ac:dyDescent="0.35">
      <c r="A1686" t="s">
        <v>6700</v>
      </c>
      <c r="B1686" t="s">
        <v>26</v>
      </c>
      <c r="C1686" t="s">
        <v>27</v>
      </c>
      <c r="D1686" t="s">
        <v>2935</v>
      </c>
      <c r="E1686" t="s">
        <v>6708</v>
      </c>
      <c r="F1686" t="s">
        <v>2541</v>
      </c>
      <c r="G1686" t="s">
        <v>6709</v>
      </c>
      <c r="H1686" t="s">
        <v>6710</v>
      </c>
      <c r="I1686" t="s">
        <v>63</v>
      </c>
      <c r="J1686" t="s">
        <v>1655</v>
      </c>
    </row>
    <row r="1687" spans="1:10" x14ac:dyDescent="0.35">
      <c r="A1687" t="s">
        <v>6700</v>
      </c>
      <c r="B1687" t="s">
        <v>32</v>
      </c>
      <c r="C1687" t="s">
        <v>33</v>
      </c>
      <c r="D1687" t="s">
        <v>6711</v>
      </c>
      <c r="E1687" t="s">
        <v>6712</v>
      </c>
      <c r="F1687" t="s">
        <v>6713</v>
      </c>
      <c r="G1687" t="s">
        <v>1805</v>
      </c>
      <c r="H1687" t="s">
        <v>6714</v>
      </c>
      <c r="I1687" t="s">
        <v>63</v>
      </c>
      <c r="J1687" t="s">
        <v>1655</v>
      </c>
    </row>
    <row r="1688" spans="1:10" x14ac:dyDescent="0.35">
      <c r="A1688" t="s">
        <v>6715</v>
      </c>
      <c r="B1688" t="s">
        <v>11</v>
      </c>
      <c r="C1688" t="s">
        <v>12</v>
      </c>
      <c r="D1688" t="s">
        <v>6716</v>
      </c>
      <c r="E1688" t="s">
        <v>6717</v>
      </c>
      <c r="F1688" t="s">
        <v>6718</v>
      </c>
      <c r="G1688" t="s">
        <v>6719</v>
      </c>
      <c r="H1688" t="s">
        <v>16</v>
      </c>
      <c r="I1688" t="s">
        <v>18</v>
      </c>
      <c r="J1688" t="s">
        <v>1516</v>
      </c>
    </row>
    <row r="1689" spans="1:10" x14ac:dyDescent="0.35">
      <c r="A1689" t="s">
        <v>6715</v>
      </c>
      <c r="B1689" t="s">
        <v>20</v>
      </c>
      <c r="C1689" t="s">
        <v>21</v>
      </c>
      <c r="D1689" t="s">
        <v>6720</v>
      </c>
      <c r="E1689" t="s">
        <v>3214</v>
      </c>
      <c r="F1689" t="s">
        <v>459</v>
      </c>
      <c r="G1689" t="s">
        <v>4547</v>
      </c>
      <c r="H1689" t="s">
        <v>16</v>
      </c>
      <c r="I1689" t="s">
        <v>18</v>
      </c>
      <c r="J1689" t="s">
        <v>1516</v>
      </c>
    </row>
    <row r="1690" spans="1:10" x14ac:dyDescent="0.35">
      <c r="A1690" t="s">
        <v>6715</v>
      </c>
      <c r="B1690" t="s">
        <v>26</v>
      </c>
      <c r="C1690" t="s">
        <v>27</v>
      </c>
      <c r="D1690" t="s">
        <v>6721</v>
      </c>
      <c r="E1690" t="s">
        <v>6722</v>
      </c>
      <c r="F1690" t="s">
        <v>4686</v>
      </c>
      <c r="G1690" t="s">
        <v>4547</v>
      </c>
      <c r="H1690" t="s">
        <v>16</v>
      </c>
      <c r="I1690" t="s">
        <v>18</v>
      </c>
      <c r="J1690" t="s">
        <v>1516</v>
      </c>
    </row>
    <row r="1691" spans="1:10" x14ac:dyDescent="0.35">
      <c r="A1691" t="s">
        <v>6715</v>
      </c>
      <c r="B1691" t="s">
        <v>32</v>
      </c>
      <c r="C1691" t="s">
        <v>33</v>
      </c>
      <c r="D1691" t="s">
        <v>6723</v>
      </c>
      <c r="E1691" t="s">
        <v>4346</v>
      </c>
      <c r="F1691" t="s">
        <v>6724</v>
      </c>
      <c r="G1691" t="s">
        <v>6725</v>
      </c>
      <c r="H1691" t="s">
        <v>16</v>
      </c>
      <c r="I1691" t="s">
        <v>18</v>
      </c>
      <c r="J1691" t="s">
        <v>1516</v>
      </c>
    </row>
    <row r="1692" spans="1:10" x14ac:dyDescent="0.35">
      <c r="A1692" t="s">
        <v>6726</v>
      </c>
      <c r="B1692" t="s">
        <v>11</v>
      </c>
      <c r="C1692" t="s">
        <v>12</v>
      </c>
      <c r="D1692" t="s">
        <v>6727</v>
      </c>
      <c r="E1692" t="s">
        <v>6728</v>
      </c>
      <c r="F1692" t="s">
        <v>6729</v>
      </c>
      <c r="G1692" t="s">
        <v>6730</v>
      </c>
      <c r="H1692" t="s">
        <v>6731</v>
      </c>
      <c r="I1692" t="s">
        <v>63</v>
      </c>
      <c r="J1692" t="s">
        <v>359</v>
      </c>
    </row>
    <row r="1693" spans="1:10" x14ac:dyDescent="0.35">
      <c r="A1693" t="s">
        <v>6726</v>
      </c>
      <c r="B1693" t="s">
        <v>20</v>
      </c>
      <c r="C1693" t="s">
        <v>21</v>
      </c>
      <c r="D1693" t="s">
        <v>6732</v>
      </c>
      <c r="E1693" t="s">
        <v>6733</v>
      </c>
      <c r="F1693" t="s">
        <v>6734</v>
      </c>
      <c r="G1693" t="s">
        <v>6735</v>
      </c>
      <c r="H1693" t="s">
        <v>6736</v>
      </c>
      <c r="I1693" t="s">
        <v>63</v>
      </c>
      <c r="J1693" t="s">
        <v>359</v>
      </c>
    </row>
    <row r="1694" spans="1:10" x14ac:dyDescent="0.35">
      <c r="A1694" t="s">
        <v>6726</v>
      </c>
      <c r="B1694" t="s">
        <v>26</v>
      </c>
      <c r="C1694" t="s">
        <v>27</v>
      </c>
      <c r="D1694" t="s">
        <v>6737</v>
      </c>
      <c r="E1694" t="s">
        <v>6738</v>
      </c>
      <c r="F1694" t="s">
        <v>6739</v>
      </c>
      <c r="G1694" t="s">
        <v>6740</v>
      </c>
      <c r="H1694" t="s">
        <v>6741</v>
      </c>
      <c r="I1694" t="s">
        <v>63</v>
      </c>
      <c r="J1694" t="s">
        <v>359</v>
      </c>
    </row>
    <row r="1695" spans="1:10" x14ac:dyDescent="0.35">
      <c r="A1695" t="s">
        <v>6726</v>
      </c>
      <c r="B1695" t="s">
        <v>32</v>
      </c>
      <c r="C1695" t="s">
        <v>33</v>
      </c>
      <c r="D1695" t="s">
        <v>6742</v>
      </c>
      <c r="E1695" t="s">
        <v>6743</v>
      </c>
      <c r="F1695" t="s">
        <v>6744</v>
      </c>
      <c r="G1695" t="s">
        <v>6745</v>
      </c>
      <c r="H1695" t="s">
        <v>6746</v>
      </c>
      <c r="I1695" t="s">
        <v>63</v>
      </c>
      <c r="J1695" t="s">
        <v>359</v>
      </c>
    </row>
    <row r="1696" spans="1:10" x14ac:dyDescent="0.35">
      <c r="A1696" t="s">
        <v>6747</v>
      </c>
      <c r="B1696" t="s">
        <v>11</v>
      </c>
      <c r="C1696" t="s">
        <v>39</v>
      </c>
      <c r="D1696" t="s">
        <v>6748</v>
      </c>
      <c r="E1696" t="s">
        <v>6749</v>
      </c>
      <c r="F1696" t="s">
        <v>6750</v>
      </c>
      <c r="G1696" t="s">
        <v>16</v>
      </c>
      <c r="H1696" t="s">
        <v>16</v>
      </c>
      <c r="I1696" t="s">
        <v>43</v>
      </c>
      <c r="J1696" t="s">
        <v>1402</v>
      </c>
    </row>
    <row r="1697" spans="1:10" x14ac:dyDescent="0.35">
      <c r="A1697" t="s">
        <v>6747</v>
      </c>
      <c r="B1697" t="s">
        <v>20</v>
      </c>
      <c r="C1697" t="s">
        <v>45</v>
      </c>
      <c r="D1697" t="s">
        <v>6751</v>
      </c>
      <c r="E1697" t="s">
        <v>6752</v>
      </c>
      <c r="F1697" t="s">
        <v>6753</v>
      </c>
      <c r="G1697" t="s">
        <v>16</v>
      </c>
      <c r="H1697" t="s">
        <v>16</v>
      </c>
      <c r="I1697" t="s">
        <v>43</v>
      </c>
      <c r="J1697" t="s">
        <v>1402</v>
      </c>
    </row>
    <row r="1698" spans="1:10" x14ac:dyDescent="0.35">
      <c r="A1698" t="s">
        <v>6747</v>
      </c>
      <c r="B1698" t="s">
        <v>26</v>
      </c>
      <c r="C1698" t="s">
        <v>2924</v>
      </c>
      <c r="D1698" t="s">
        <v>6754</v>
      </c>
      <c r="E1698" t="s">
        <v>6755</v>
      </c>
      <c r="F1698" t="s">
        <v>6756</v>
      </c>
      <c r="G1698" t="s">
        <v>16</v>
      </c>
      <c r="H1698" t="s">
        <v>16</v>
      </c>
      <c r="I1698" t="s">
        <v>43</v>
      </c>
      <c r="J1698" t="s">
        <v>1402</v>
      </c>
    </row>
    <row r="1699" spans="1:10" x14ac:dyDescent="0.35">
      <c r="A1699" t="s">
        <v>6747</v>
      </c>
      <c r="B1699" t="s">
        <v>32</v>
      </c>
      <c r="C1699" t="s">
        <v>2929</v>
      </c>
      <c r="D1699" t="s">
        <v>6757</v>
      </c>
      <c r="E1699" t="s">
        <v>6758</v>
      </c>
      <c r="F1699" t="s">
        <v>6759</v>
      </c>
      <c r="G1699" t="s">
        <v>16</v>
      </c>
      <c r="H1699" t="s">
        <v>16</v>
      </c>
      <c r="I1699" t="s">
        <v>43</v>
      </c>
      <c r="J1699" t="s">
        <v>1402</v>
      </c>
    </row>
    <row r="1700" spans="1:10" x14ac:dyDescent="0.35">
      <c r="A1700" t="s">
        <v>6760</v>
      </c>
      <c r="B1700" t="s">
        <v>11</v>
      </c>
      <c r="C1700" t="s">
        <v>12</v>
      </c>
      <c r="D1700" t="s">
        <v>6761</v>
      </c>
      <c r="E1700" t="s">
        <v>6762</v>
      </c>
      <c r="F1700" t="s">
        <v>6763</v>
      </c>
      <c r="G1700" t="s">
        <v>6764</v>
      </c>
      <c r="H1700" t="s">
        <v>16</v>
      </c>
      <c r="I1700" t="s">
        <v>85</v>
      </c>
      <c r="J1700" t="s">
        <v>127</v>
      </c>
    </row>
    <row r="1701" spans="1:10" x14ac:dyDescent="0.35">
      <c r="A1701" t="s">
        <v>6760</v>
      </c>
      <c r="B1701" t="s">
        <v>20</v>
      </c>
      <c r="C1701" t="s">
        <v>21</v>
      </c>
      <c r="D1701" t="s">
        <v>6765</v>
      </c>
      <c r="E1701" t="s">
        <v>6766</v>
      </c>
      <c r="F1701" t="s">
        <v>6767</v>
      </c>
      <c r="G1701" t="s">
        <v>6768</v>
      </c>
      <c r="H1701" t="s">
        <v>6769</v>
      </c>
      <c r="I1701" t="s">
        <v>85</v>
      </c>
      <c r="J1701" t="s">
        <v>127</v>
      </c>
    </row>
    <row r="1702" spans="1:10" x14ac:dyDescent="0.35">
      <c r="A1702" t="s">
        <v>6760</v>
      </c>
      <c r="B1702" t="s">
        <v>26</v>
      </c>
      <c r="C1702" t="s">
        <v>27</v>
      </c>
      <c r="D1702" t="s">
        <v>6770</v>
      </c>
      <c r="E1702" t="s">
        <v>6771</v>
      </c>
      <c r="F1702" t="s">
        <v>6772</v>
      </c>
      <c r="G1702" t="s">
        <v>6773</v>
      </c>
      <c r="H1702" t="s">
        <v>6774</v>
      </c>
      <c r="I1702" t="s">
        <v>85</v>
      </c>
      <c r="J1702" t="s">
        <v>127</v>
      </c>
    </row>
    <row r="1703" spans="1:10" x14ac:dyDescent="0.35">
      <c r="A1703" t="s">
        <v>6760</v>
      </c>
      <c r="B1703" t="s">
        <v>32</v>
      </c>
      <c r="C1703" t="s">
        <v>33</v>
      </c>
      <c r="D1703" t="s">
        <v>6775</v>
      </c>
      <c r="E1703" t="s">
        <v>6776</v>
      </c>
      <c r="F1703" t="s">
        <v>6777</v>
      </c>
      <c r="G1703" t="s">
        <v>6778</v>
      </c>
      <c r="H1703" t="s">
        <v>6779</v>
      </c>
      <c r="I1703" t="s">
        <v>85</v>
      </c>
      <c r="J1703" t="s">
        <v>127</v>
      </c>
    </row>
    <row r="1704" spans="1:10" x14ac:dyDescent="0.35">
      <c r="A1704" t="s">
        <v>6780</v>
      </c>
      <c r="B1704" t="s">
        <v>11</v>
      </c>
      <c r="C1704" t="s">
        <v>12</v>
      </c>
      <c r="D1704" t="s">
        <v>6781</v>
      </c>
      <c r="E1704" t="s">
        <v>6782</v>
      </c>
      <c r="F1704" t="s">
        <v>6783</v>
      </c>
      <c r="G1704" t="s">
        <v>16</v>
      </c>
      <c r="H1704" t="s">
        <v>6784</v>
      </c>
      <c r="I1704" t="s">
        <v>294</v>
      </c>
      <c r="J1704" t="s">
        <v>1251</v>
      </c>
    </row>
    <row r="1705" spans="1:10" x14ac:dyDescent="0.35">
      <c r="A1705" t="s">
        <v>6780</v>
      </c>
      <c r="B1705" t="s">
        <v>20</v>
      </c>
      <c r="C1705" t="s">
        <v>21</v>
      </c>
      <c r="D1705" t="s">
        <v>6785</v>
      </c>
      <c r="E1705" t="s">
        <v>6786</v>
      </c>
      <c r="F1705" t="s">
        <v>6787</v>
      </c>
      <c r="G1705" t="s">
        <v>16</v>
      </c>
      <c r="H1705" t="s">
        <v>6788</v>
      </c>
      <c r="I1705" t="s">
        <v>294</v>
      </c>
      <c r="J1705" t="s">
        <v>1251</v>
      </c>
    </row>
    <row r="1706" spans="1:10" x14ac:dyDescent="0.35">
      <c r="A1706" t="s">
        <v>6780</v>
      </c>
      <c r="B1706" t="s">
        <v>26</v>
      </c>
      <c r="C1706" t="s">
        <v>27</v>
      </c>
      <c r="D1706" t="s">
        <v>6789</v>
      </c>
      <c r="E1706" t="s">
        <v>6790</v>
      </c>
      <c r="F1706" t="s">
        <v>6791</v>
      </c>
      <c r="G1706" t="s">
        <v>16</v>
      </c>
      <c r="H1706" t="s">
        <v>6792</v>
      </c>
      <c r="I1706" t="s">
        <v>294</v>
      </c>
      <c r="J1706" t="s">
        <v>1251</v>
      </c>
    </row>
    <row r="1707" spans="1:10" x14ac:dyDescent="0.35">
      <c r="A1707" t="s">
        <v>6780</v>
      </c>
      <c r="B1707" t="s">
        <v>32</v>
      </c>
      <c r="C1707" t="s">
        <v>33</v>
      </c>
      <c r="D1707" t="s">
        <v>6793</v>
      </c>
      <c r="E1707" t="s">
        <v>6794</v>
      </c>
      <c r="F1707" t="s">
        <v>6795</v>
      </c>
      <c r="G1707" t="s">
        <v>16</v>
      </c>
      <c r="H1707" t="s">
        <v>6796</v>
      </c>
      <c r="I1707" t="s">
        <v>294</v>
      </c>
      <c r="J1707" t="s">
        <v>1251</v>
      </c>
    </row>
    <row r="1708" spans="1:10" x14ac:dyDescent="0.35">
      <c r="A1708" t="s">
        <v>6797</v>
      </c>
      <c r="B1708" t="s">
        <v>11</v>
      </c>
      <c r="C1708" t="s">
        <v>21</v>
      </c>
      <c r="D1708" t="s">
        <v>6798</v>
      </c>
      <c r="E1708" t="s">
        <v>1975</v>
      </c>
      <c r="F1708" t="s">
        <v>4808</v>
      </c>
      <c r="G1708" t="s">
        <v>6799</v>
      </c>
      <c r="H1708" t="s">
        <v>6800</v>
      </c>
      <c r="I1708" t="s">
        <v>85</v>
      </c>
      <c r="J1708" t="s">
        <v>86</v>
      </c>
    </row>
    <row r="1709" spans="1:10" x14ac:dyDescent="0.35">
      <c r="A1709" t="s">
        <v>6797</v>
      </c>
      <c r="B1709" t="s">
        <v>20</v>
      </c>
      <c r="C1709" t="s">
        <v>27</v>
      </c>
      <c r="D1709" t="s">
        <v>6801</v>
      </c>
      <c r="E1709" t="s">
        <v>6802</v>
      </c>
      <c r="F1709" t="s">
        <v>6803</v>
      </c>
      <c r="G1709" t="s">
        <v>6804</v>
      </c>
      <c r="H1709" t="s">
        <v>6800</v>
      </c>
      <c r="I1709" t="s">
        <v>85</v>
      </c>
      <c r="J1709" t="s">
        <v>86</v>
      </c>
    </row>
    <row r="1710" spans="1:10" ht="18" customHeight="1" x14ac:dyDescent="0.35">
      <c r="A1710" t="s">
        <v>6797</v>
      </c>
      <c r="B1710" t="s">
        <v>26</v>
      </c>
      <c r="C1710" t="s">
        <v>33</v>
      </c>
      <c r="D1710" t="s">
        <v>6805</v>
      </c>
      <c r="E1710" t="s">
        <v>1190</v>
      </c>
      <c r="F1710" t="s">
        <v>6806</v>
      </c>
      <c r="G1710" t="s">
        <v>6807</v>
      </c>
      <c r="H1710" t="s">
        <v>2387</v>
      </c>
      <c r="I1710" t="s">
        <v>85</v>
      </c>
      <c r="J1710" t="s">
        <v>86</v>
      </c>
    </row>
    <row r="1711" spans="1:10" ht="22" customHeight="1" x14ac:dyDescent="0.35">
      <c r="A1711" t="s">
        <v>6797</v>
      </c>
      <c r="B1711" t="s">
        <v>32</v>
      </c>
      <c r="C1711" t="s">
        <v>349</v>
      </c>
      <c r="D1711" t="s">
        <v>6808</v>
      </c>
      <c r="E1711" t="s">
        <v>6809</v>
      </c>
      <c r="F1711" t="s">
        <v>37</v>
      </c>
      <c r="G1711" t="s">
        <v>6810</v>
      </c>
      <c r="H1711" t="s">
        <v>6811</v>
      </c>
      <c r="I1711" t="s">
        <v>85</v>
      </c>
      <c r="J1711" t="s">
        <v>86</v>
      </c>
    </row>
    <row r="1712" spans="1:10" x14ac:dyDescent="0.35">
      <c r="D1712"/>
    </row>
    <row r="1713" spans="4:4" x14ac:dyDescent="0.35">
      <c r="D171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I125"/>
  <sheetViews>
    <sheetView topLeftCell="A2" workbookViewId="0">
      <selection activeCell="H12" sqref="H12"/>
    </sheetView>
  </sheetViews>
  <sheetFormatPr baseColWidth="10" defaultRowHeight="14.5" x14ac:dyDescent="0.35"/>
  <cols>
    <col min="1" max="1" width="14.36328125" customWidth="1"/>
    <col min="2" max="2" width="8.6328125" customWidth="1"/>
    <col min="3" max="3" width="20.6328125" customWidth="1"/>
    <col min="4" max="4" width="20.6328125" style="15" customWidth="1"/>
    <col min="5" max="5" width="20.6328125" customWidth="1"/>
    <col min="6" max="6" width="48" customWidth="1"/>
    <col min="8" max="8" width="17.81640625" bestFit="1" customWidth="1"/>
    <col min="9" max="9" width="17.1796875" bestFit="1" customWidth="1"/>
  </cols>
  <sheetData>
    <row r="1" spans="1:8" x14ac:dyDescent="0.35">
      <c r="A1" s="8" t="s">
        <v>0</v>
      </c>
      <c r="B1" s="8" t="s">
        <v>1</v>
      </c>
      <c r="C1" s="8" t="s">
        <v>2</v>
      </c>
      <c r="D1" s="13" t="s">
        <v>3</v>
      </c>
      <c r="E1" s="8" t="s">
        <v>8</v>
      </c>
      <c r="F1" s="8" t="s">
        <v>9</v>
      </c>
      <c r="H1" s="4"/>
    </row>
    <row r="2" spans="1:8" x14ac:dyDescent="0.35">
      <c r="A2" s="7" t="s">
        <v>604</v>
      </c>
      <c r="B2" s="7" t="s">
        <v>11</v>
      </c>
      <c r="C2" s="7" t="s">
        <v>12</v>
      </c>
      <c r="D2" s="12">
        <v>16428000000</v>
      </c>
      <c r="E2" s="7" t="s">
        <v>609</v>
      </c>
      <c r="F2" s="7" t="s">
        <v>610</v>
      </c>
    </row>
    <row r="3" spans="1:8" x14ac:dyDescent="0.35">
      <c r="A3" s="7" t="s">
        <v>623</v>
      </c>
      <c r="B3" s="7" t="s">
        <v>11</v>
      </c>
      <c r="C3" s="7" t="s">
        <v>21</v>
      </c>
      <c r="D3" s="12">
        <v>14581000000</v>
      </c>
      <c r="E3" s="7" t="s">
        <v>609</v>
      </c>
      <c r="F3" s="7" t="s">
        <v>610</v>
      </c>
    </row>
    <row r="4" spans="1:8" x14ac:dyDescent="0.35">
      <c r="A4" s="7" t="s">
        <v>940</v>
      </c>
      <c r="B4" s="7" t="s">
        <v>11</v>
      </c>
      <c r="C4" s="7" t="s">
        <v>21</v>
      </c>
      <c r="D4" s="12">
        <v>22364000000</v>
      </c>
      <c r="E4" s="7" t="s">
        <v>609</v>
      </c>
      <c r="F4" s="7" t="s">
        <v>945</v>
      </c>
    </row>
    <row r="5" spans="1:8" x14ac:dyDescent="0.35">
      <c r="A5" s="7" t="s">
        <v>1278</v>
      </c>
      <c r="B5" s="7" t="s">
        <v>11</v>
      </c>
      <c r="C5" s="7" t="s">
        <v>12</v>
      </c>
      <c r="D5" s="12">
        <v>12316000000</v>
      </c>
      <c r="E5" s="7" t="s">
        <v>609</v>
      </c>
      <c r="F5" s="7" t="s">
        <v>1283</v>
      </c>
    </row>
    <row r="6" spans="1:8" x14ac:dyDescent="0.35">
      <c r="A6" s="7" t="s">
        <v>1496</v>
      </c>
      <c r="B6" s="7" t="s">
        <v>11</v>
      </c>
      <c r="C6" s="7" t="s">
        <v>12</v>
      </c>
      <c r="D6" s="12">
        <v>1204546000</v>
      </c>
      <c r="E6" s="7" t="s">
        <v>609</v>
      </c>
      <c r="F6" s="7" t="s">
        <v>610</v>
      </c>
    </row>
    <row r="7" spans="1:8" x14ac:dyDescent="0.35">
      <c r="A7" s="7" t="s">
        <v>1765</v>
      </c>
      <c r="B7" s="7" t="s">
        <v>11</v>
      </c>
      <c r="C7" s="7" t="s">
        <v>12</v>
      </c>
      <c r="D7" s="12">
        <v>230590000000</v>
      </c>
      <c r="E7" s="7" t="s">
        <v>609</v>
      </c>
      <c r="F7" s="7" t="s">
        <v>1283</v>
      </c>
    </row>
    <row r="8" spans="1:8" x14ac:dyDescent="0.35">
      <c r="A8" s="7" t="s">
        <v>1782</v>
      </c>
      <c r="B8" s="7" t="s">
        <v>11</v>
      </c>
      <c r="C8" s="7" t="s">
        <v>12</v>
      </c>
      <c r="D8" s="12">
        <v>1819814000</v>
      </c>
      <c r="E8" s="7" t="s">
        <v>609</v>
      </c>
      <c r="F8" s="7" t="s">
        <v>610</v>
      </c>
    </row>
    <row r="9" spans="1:8" x14ac:dyDescent="0.35">
      <c r="A9" s="7" t="s">
        <v>2122</v>
      </c>
      <c r="B9" s="7" t="s">
        <v>11</v>
      </c>
      <c r="C9" s="7" t="s">
        <v>21</v>
      </c>
      <c r="D9" s="12">
        <v>10397000000</v>
      </c>
      <c r="E9" s="7" t="s">
        <v>609</v>
      </c>
      <c r="F9" s="7" t="s">
        <v>610</v>
      </c>
    </row>
    <row r="10" spans="1:8" x14ac:dyDescent="0.35">
      <c r="A10" s="7" t="s">
        <v>2279</v>
      </c>
      <c r="B10" s="7" t="s">
        <v>11</v>
      </c>
      <c r="C10" s="7" t="s">
        <v>12</v>
      </c>
      <c r="D10" s="12">
        <v>11682636000</v>
      </c>
      <c r="E10" s="7" t="s">
        <v>609</v>
      </c>
      <c r="F10" s="7" t="s">
        <v>610</v>
      </c>
    </row>
    <row r="11" spans="1:8" x14ac:dyDescent="0.35">
      <c r="A11" s="7" t="s">
        <v>2326</v>
      </c>
      <c r="B11" s="7" t="s">
        <v>11</v>
      </c>
      <c r="C11" s="7" t="s">
        <v>21</v>
      </c>
      <c r="D11" s="12">
        <v>1859177000</v>
      </c>
      <c r="E11" s="7" t="s">
        <v>609</v>
      </c>
      <c r="F11" s="7" t="s">
        <v>610</v>
      </c>
    </row>
    <row r="12" spans="1:8" x14ac:dyDescent="0.35">
      <c r="A12" s="7" t="s">
        <v>2962</v>
      </c>
      <c r="B12" s="7" t="s">
        <v>11</v>
      </c>
      <c r="C12" s="7" t="s">
        <v>21</v>
      </c>
      <c r="D12" s="12">
        <v>29402000000</v>
      </c>
      <c r="E12" s="7" t="s">
        <v>609</v>
      </c>
      <c r="F12" s="7" t="s">
        <v>945</v>
      </c>
    </row>
    <row r="13" spans="1:8" x14ac:dyDescent="0.35">
      <c r="A13" s="7" t="s">
        <v>3110</v>
      </c>
      <c r="B13" s="7" t="s">
        <v>11</v>
      </c>
      <c r="C13" s="7" t="s">
        <v>12</v>
      </c>
      <c r="D13" s="12">
        <v>12245000000</v>
      </c>
      <c r="E13" s="7" t="s">
        <v>609</v>
      </c>
      <c r="F13" s="7" t="s">
        <v>1283</v>
      </c>
    </row>
    <row r="14" spans="1:8" x14ac:dyDescent="0.35">
      <c r="A14" s="7" t="s">
        <v>3183</v>
      </c>
      <c r="B14" s="7" t="s">
        <v>11</v>
      </c>
      <c r="C14" s="7" t="s">
        <v>100</v>
      </c>
      <c r="D14" s="12">
        <v>3387614000</v>
      </c>
      <c r="E14" s="7" t="s">
        <v>609</v>
      </c>
      <c r="F14" s="7" t="s">
        <v>3189</v>
      </c>
    </row>
    <row r="15" spans="1:8" x14ac:dyDescent="0.35">
      <c r="A15" s="7" t="s">
        <v>3689</v>
      </c>
      <c r="B15" s="7" t="s">
        <v>11</v>
      </c>
      <c r="C15" s="7" t="s">
        <v>21</v>
      </c>
      <c r="D15" s="12">
        <v>14070000000</v>
      </c>
      <c r="E15" s="7" t="s">
        <v>609</v>
      </c>
      <c r="F15" s="7" t="s">
        <v>3694</v>
      </c>
    </row>
    <row r="16" spans="1:8" x14ac:dyDescent="0.35">
      <c r="A16" s="7" t="s">
        <v>4384</v>
      </c>
      <c r="B16" s="7" t="s">
        <v>11</v>
      </c>
      <c r="C16" s="7" t="s">
        <v>12</v>
      </c>
      <c r="D16" s="12">
        <v>82243000000</v>
      </c>
      <c r="E16" s="7" t="s">
        <v>609</v>
      </c>
      <c r="F16" s="7" t="s">
        <v>3694</v>
      </c>
    </row>
    <row r="17" spans="1:8" x14ac:dyDescent="0.35">
      <c r="A17" s="7" t="s">
        <v>4417</v>
      </c>
      <c r="B17" s="7" t="s">
        <v>11</v>
      </c>
      <c r="C17" s="7" t="s">
        <v>12</v>
      </c>
      <c r="D17" s="12">
        <v>11966000000</v>
      </c>
      <c r="E17" s="7" t="s">
        <v>609</v>
      </c>
      <c r="F17" s="7" t="s">
        <v>610</v>
      </c>
    </row>
    <row r="18" spans="1:8" x14ac:dyDescent="0.35">
      <c r="A18" s="7" t="s">
        <v>4506</v>
      </c>
      <c r="B18" s="7" t="s">
        <v>11</v>
      </c>
      <c r="C18" s="7" t="s">
        <v>12</v>
      </c>
      <c r="D18" s="12">
        <v>4608563000</v>
      </c>
      <c r="E18" s="7" t="s">
        <v>609</v>
      </c>
      <c r="F18" s="7" t="s">
        <v>1283</v>
      </c>
    </row>
    <row r="19" spans="1:8" x14ac:dyDescent="0.35">
      <c r="A19" s="7" t="s">
        <v>4532</v>
      </c>
      <c r="B19" s="7" t="s">
        <v>11</v>
      </c>
      <c r="C19" s="7" t="s">
        <v>21</v>
      </c>
      <c r="D19" s="12">
        <v>5015000000</v>
      </c>
      <c r="E19" s="7" t="s">
        <v>609</v>
      </c>
      <c r="F19" s="7" t="s">
        <v>610</v>
      </c>
    </row>
    <row r="20" spans="1:8" x14ac:dyDescent="0.35">
      <c r="A20" s="7" t="s">
        <v>4609</v>
      </c>
      <c r="B20" s="7" t="s">
        <v>11</v>
      </c>
      <c r="C20" s="7" t="s">
        <v>12</v>
      </c>
      <c r="D20" s="12">
        <v>1562000000</v>
      </c>
      <c r="E20" s="7" t="s">
        <v>609</v>
      </c>
      <c r="F20" s="7" t="s">
        <v>610</v>
      </c>
    </row>
    <row r="21" spans="1:8" x14ac:dyDescent="0.35">
      <c r="A21" s="7" t="s">
        <v>4647</v>
      </c>
      <c r="B21" s="7" t="s">
        <v>11</v>
      </c>
      <c r="C21" s="7" t="s">
        <v>12</v>
      </c>
      <c r="D21" s="12">
        <v>17194000000</v>
      </c>
      <c r="E21" s="7" t="s">
        <v>609</v>
      </c>
      <c r="F21" s="7" t="s">
        <v>945</v>
      </c>
    </row>
    <row r="22" spans="1:8" x14ac:dyDescent="0.35">
      <c r="A22" s="7" t="s">
        <v>4753</v>
      </c>
      <c r="B22" s="7" t="s">
        <v>11</v>
      </c>
      <c r="C22" s="7" t="s">
        <v>12</v>
      </c>
      <c r="D22" s="12">
        <v>10184121000</v>
      </c>
      <c r="E22" s="7" t="s">
        <v>609</v>
      </c>
      <c r="F22" s="7" t="s">
        <v>610</v>
      </c>
    </row>
    <row r="23" spans="1:8" x14ac:dyDescent="0.35">
      <c r="A23" s="7" t="s">
        <v>4796</v>
      </c>
      <c r="B23" s="7" t="s">
        <v>11</v>
      </c>
      <c r="C23" s="7" t="s">
        <v>12</v>
      </c>
      <c r="D23" s="12">
        <v>20100000000</v>
      </c>
      <c r="E23" s="7" t="s">
        <v>609</v>
      </c>
      <c r="F23" s="7" t="s">
        <v>610</v>
      </c>
    </row>
    <row r="24" spans="1:8" x14ac:dyDescent="0.35">
      <c r="A24" s="7" t="s">
        <v>5160</v>
      </c>
      <c r="B24" s="7" t="s">
        <v>11</v>
      </c>
      <c r="C24" s="7" t="s">
        <v>12</v>
      </c>
      <c r="D24" s="12">
        <v>179290000000</v>
      </c>
      <c r="E24" s="7" t="s">
        <v>609</v>
      </c>
      <c r="F24" s="7" t="s">
        <v>3694</v>
      </c>
    </row>
    <row r="25" spans="1:8" x14ac:dyDescent="0.35">
      <c r="A25" s="7" t="s">
        <v>5370</v>
      </c>
      <c r="B25" s="7" t="s">
        <v>11</v>
      </c>
      <c r="C25" s="7" t="s">
        <v>12</v>
      </c>
      <c r="D25" s="12">
        <v>1367135000</v>
      </c>
      <c r="E25" s="7" t="s">
        <v>609</v>
      </c>
      <c r="F25" s="7" t="s">
        <v>610</v>
      </c>
    </row>
    <row r="26" spans="1:8" x14ac:dyDescent="0.35">
      <c r="A26" s="7" t="s">
        <v>5434</v>
      </c>
      <c r="B26" s="7" t="s">
        <v>11</v>
      </c>
      <c r="C26" s="7" t="s">
        <v>12</v>
      </c>
      <c r="D26" s="12">
        <v>5075000000</v>
      </c>
      <c r="E26" s="7" t="s">
        <v>609</v>
      </c>
      <c r="F26" s="7" t="s">
        <v>3694</v>
      </c>
    </row>
    <row r="27" spans="1:8" x14ac:dyDescent="0.35">
      <c r="A27" s="7" t="s">
        <v>5708</v>
      </c>
      <c r="B27" s="7" t="s">
        <v>11</v>
      </c>
      <c r="C27" s="7" t="s">
        <v>12</v>
      </c>
      <c r="D27" s="12">
        <v>2730000000</v>
      </c>
      <c r="E27" s="7" t="s">
        <v>609</v>
      </c>
      <c r="F27" s="7" t="s">
        <v>610</v>
      </c>
    </row>
    <row r="28" spans="1:8" x14ac:dyDescent="0.35">
      <c r="A28" s="7" t="s">
        <v>6007</v>
      </c>
      <c r="B28" s="7" t="s">
        <v>11</v>
      </c>
      <c r="C28" s="7" t="s">
        <v>12</v>
      </c>
      <c r="D28" s="12">
        <v>29809000000</v>
      </c>
      <c r="E28" s="7" t="s">
        <v>609</v>
      </c>
      <c r="F28" s="7" t="s">
        <v>3694</v>
      </c>
    </row>
    <row r="29" spans="1:8" x14ac:dyDescent="0.35">
      <c r="A29" s="7" t="s">
        <v>6281</v>
      </c>
      <c r="B29" s="7" t="s">
        <v>11</v>
      </c>
      <c r="C29" s="7" t="s">
        <v>12</v>
      </c>
      <c r="D29" s="12">
        <v>138393000000</v>
      </c>
      <c r="E29" s="7" t="s">
        <v>609</v>
      </c>
      <c r="F29" s="7" t="s">
        <v>3694</v>
      </c>
    </row>
    <row r="30" spans="1:8" x14ac:dyDescent="0.35">
      <c r="A30" s="7" t="s">
        <v>6515</v>
      </c>
      <c r="B30" s="7" t="s">
        <v>11</v>
      </c>
      <c r="C30" s="7" t="s">
        <v>12</v>
      </c>
      <c r="D30" s="12">
        <v>7486000000</v>
      </c>
      <c r="E30" s="7" t="s">
        <v>609</v>
      </c>
      <c r="F30" s="7" t="s">
        <v>610</v>
      </c>
      <c r="H30" s="4"/>
    </row>
    <row r="31" spans="1:8" x14ac:dyDescent="0.35">
      <c r="A31" s="7" t="s">
        <v>6602</v>
      </c>
      <c r="B31" s="7" t="s">
        <v>11</v>
      </c>
      <c r="C31" s="7" t="s">
        <v>12</v>
      </c>
      <c r="D31" s="12">
        <v>1623938000</v>
      </c>
      <c r="E31" s="7" t="s">
        <v>609</v>
      </c>
      <c r="F31" s="7" t="s">
        <v>610</v>
      </c>
    </row>
    <row r="32" spans="1:8" x14ac:dyDescent="0.35">
      <c r="A32" s="7" t="s">
        <v>6670</v>
      </c>
      <c r="B32" s="7" t="s">
        <v>11</v>
      </c>
      <c r="C32" s="7" t="s">
        <v>12</v>
      </c>
      <c r="D32" s="12">
        <v>451509000000</v>
      </c>
      <c r="E32" s="7" t="s">
        <v>609</v>
      </c>
      <c r="F32" s="7" t="s">
        <v>1283</v>
      </c>
    </row>
    <row r="33" spans="1:9" x14ac:dyDescent="0.35">
      <c r="A33" s="7" t="s">
        <v>604</v>
      </c>
      <c r="B33" s="7" t="s">
        <v>20</v>
      </c>
      <c r="C33" s="7" t="s">
        <v>21</v>
      </c>
      <c r="D33" s="12">
        <v>14771000000</v>
      </c>
      <c r="E33" s="7" t="s">
        <v>609</v>
      </c>
      <c r="F33" s="7" t="s">
        <v>610</v>
      </c>
    </row>
    <row r="34" spans="1:9" x14ac:dyDescent="0.35">
      <c r="A34" s="7" t="s">
        <v>623</v>
      </c>
      <c r="B34" s="7" t="s">
        <v>20</v>
      </c>
      <c r="C34" s="7" t="s">
        <v>27</v>
      </c>
      <c r="D34" s="12">
        <v>18470000000</v>
      </c>
      <c r="E34" s="7" t="s">
        <v>609</v>
      </c>
      <c r="F34" s="7" t="s">
        <v>610</v>
      </c>
      <c r="I34" s="5"/>
    </row>
    <row r="35" spans="1:9" x14ac:dyDescent="0.35">
      <c r="A35" s="7" t="s">
        <v>940</v>
      </c>
      <c r="B35" s="7" t="s">
        <v>20</v>
      </c>
      <c r="C35" s="7" t="s">
        <v>27</v>
      </c>
      <c r="D35" s="12">
        <v>24551000000</v>
      </c>
      <c r="E35" s="7" t="s">
        <v>609</v>
      </c>
      <c r="F35" s="7" t="s">
        <v>945</v>
      </c>
    </row>
    <row r="36" spans="1:9" x14ac:dyDescent="0.35">
      <c r="A36" s="7" t="s">
        <v>1278</v>
      </c>
      <c r="B36" s="7" t="s">
        <v>20</v>
      </c>
      <c r="C36" s="7" t="s">
        <v>21</v>
      </c>
      <c r="D36" s="12">
        <v>19080000000</v>
      </c>
      <c r="E36" s="7" t="s">
        <v>609</v>
      </c>
      <c r="F36" s="7" t="s">
        <v>1283</v>
      </c>
    </row>
    <row r="37" spans="1:9" x14ac:dyDescent="0.35">
      <c r="A37" s="7" t="s">
        <v>1496</v>
      </c>
      <c r="B37" s="7" t="s">
        <v>20</v>
      </c>
      <c r="C37" s="7" t="s">
        <v>21</v>
      </c>
      <c r="D37" s="12">
        <v>1746278000</v>
      </c>
      <c r="E37" s="7" t="s">
        <v>609</v>
      </c>
      <c r="F37" s="7" t="s">
        <v>610</v>
      </c>
    </row>
    <row r="38" spans="1:9" x14ac:dyDescent="0.35">
      <c r="A38" s="7" t="s">
        <v>1765</v>
      </c>
      <c r="B38" s="7" t="s">
        <v>20</v>
      </c>
      <c r="C38" s="7" t="s">
        <v>21</v>
      </c>
      <c r="D38" s="12">
        <v>220156000000</v>
      </c>
      <c r="E38" s="7" t="s">
        <v>609</v>
      </c>
      <c r="F38" s="7" t="s">
        <v>1283</v>
      </c>
    </row>
    <row r="39" spans="1:9" x14ac:dyDescent="0.35">
      <c r="A39" s="7" t="s">
        <v>1782</v>
      </c>
      <c r="B39" s="7" t="s">
        <v>20</v>
      </c>
      <c r="C39" s="7" t="s">
        <v>21</v>
      </c>
      <c r="D39" s="12">
        <v>2319919000</v>
      </c>
      <c r="E39" s="7" t="s">
        <v>609</v>
      </c>
      <c r="F39" s="7" t="s">
        <v>610</v>
      </c>
    </row>
    <row r="40" spans="1:9" x14ac:dyDescent="0.35">
      <c r="A40" s="7" t="s">
        <v>2122</v>
      </c>
      <c r="B40" s="7" t="s">
        <v>20</v>
      </c>
      <c r="C40" s="7" t="s">
        <v>27</v>
      </c>
      <c r="D40" s="12">
        <v>20638000000</v>
      </c>
      <c r="E40" s="7" t="s">
        <v>609</v>
      </c>
      <c r="F40" s="7" t="s">
        <v>610</v>
      </c>
    </row>
    <row r="41" spans="1:9" x14ac:dyDescent="0.35">
      <c r="A41" s="7" t="s">
        <v>2279</v>
      </c>
      <c r="B41" s="7" t="s">
        <v>20</v>
      </c>
      <c r="C41" s="7" t="s">
        <v>21</v>
      </c>
      <c r="D41" s="12">
        <v>14487118000</v>
      </c>
      <c r="E41" s="7" t="s">
        <v>609</v>
      </c>
      <c r="F41" s="7" t="s">
        <v>610</v>
      </c>
    </row>
    <row r="42" spans="1:9" x14ac:dyDescent="0.35">
      <c r="A42" s="7" t="s">
        <v>2326</v>
      </c>
      <c r="B42" s="7" t="s">
        <v>20</v>
      </c>
      <c r="C42" s="7" t="s">
        <v>27</v>
      </c>
      <c r="D42" s="12">
        <v>2388768000</v>
      </c>
      <c r="E42" s="7" t="s">
        <v>609</v>
      </c>
      <c r="F42" s="7" t="s">
        <v>610</v>
      </c>
    </row>
    <row r="43" spans="1:9" x14ac:dyDescent="0.35">
      <c r="A43" s="7" t="s">
        <v>2962</v>
      </c>
      <c r="B43" s="7" t="s">
        <v>20</v>
      </c>
      <c r="C43" s="7" t="s">
        <v>27</v>
      </c>
      <c r="D43" s="12">
        <v>32870000000</v>
      </c>
      <c r="E43" s="7" t="s">
        <v>609</v>
      </c>
      <c r="F43" s="7" t="s">
        <v>945</v>
      </c>
    </row>
    <row r="44" spans="1:9" x14ac:dyDescent="0.35">
      <c r="A44" s="7" t="s">
        <v>3110</v>
      </c>
      <c r="B44" s="7" t="s">
        <v>20</v>
      </c>
      <c r="C44" s="7" t="s">
        <v>21</v>
      </c>
      <c r="D44" s="12">
        <v>11905000000</v>
      </c>
      <c r="E44" s="7" t="s">
        <v>609</v>
      </c>
      <c r="F44" s="7" t="s">
        <v>1283</v>
      </c>
    </row>
    <row r="45" spans="1:9" x14ac:dyDescent="0.35">
      <c r="A45" s="7" t="s">
        <v>3183</v>
      </c>
      <c r="B45" s="7" t="s">
        <v>20</v>
      </c>
      <c r="C45" s="7" t="s">
        <v>106</v>
      </c>
      <c r="D45" s="12">
        <v>3715968000</v>
      </c>
      <c r="E45" s="7" t="s">
        <v>609</v>
      </c>
      <c r="F45" s="7" t="s">
        <v>3189</v>
      </c>
    </row>
    <row r="46" spans="1:9" x14ac:dyDescent="0.35">
      <c r="A46" s="7" t="s">
        <v>3689</v>
      </c>
      <c r="B46" s="7" t="s">
        <v>20</v>
      </c>
      <c r="C46" s="7" t="s">
        <v>27</v>
      </c>
      <c r="D46" s="12">
        <v>16226000000</v>
      </c>
      <c r="E46" s="7" t="s">
        <v>609</v>
      </c>
      <c r="F46" s="7" t="s">
        <v>3694</v>
      </c>
    </row>
    <row r="47" spans="1:9" x14ac:dyDescent="0.35">
      <c r="A47" s="7" t="s">
        <v>4384</v>
      </c>
      <c r="B47" s="7" t="s">
        <v>20</v>
      </c>
      <c r="C47" s="7" t="s">
        <v>21</v>
      </c>
      <c r="D47" s="12">
        <v>100160000000</v>
      </c>
      <c r="E47" s="7" t="s">
        <v>609</v>
      </c>
      <c r="F47" s="7" t="s">
        <v>3694</v>
      </c>
    </row>
    <row r="48" spans="1:9" x14ac:dyDescent="0.35">
      <c r="A48" s="7" t="s">
        <v>4417</v>
      </c>
      <c r="B48" s="7" t="s">
        <v>20</v>
      </c>
      <c r="C48" s="7" t="s">
        <v>21</v>
      </c>
      <c r="D48" s="12">
        <v>11325000000</v>
      </c>
      <c r="E48" s="7" t="s">
        <v>609</v>
      </c>
      <c r="F48" s="7" t="s">
        <v>610</v>
      </c>
    </row>
    <row r="49" spans="1:6" x14ac:dyDescent="0.35">
      <c r="A49" s="7" t="s">
        <v>4506</v>
      </c>
      <c r="B49" s="7" t="s">
        <v>20</v>
      </c>
      <c r="C49" s="7" t="s">
        <v>21</v>
      </c>
      <c r="D49" s="12">
        <v>5312686000</v>
      </c>
      <c r="E49" s="7" t="s">
        <v>609</v>
      </c>
      <c r="F49" s="7" t="s">
        <v>1283</v>
      </c>
    </row>
    <row r="50" spans="1:6" x14ac:dyDescent="0.35">
      <c r="A50" s="7" t="s">
        <v>4532</v>
      </c>
      <c r="B50" s="7" t="s">
        <v>20</v>
      </c>
      <c r="C50" s="7" t="s">
        <v>27</v>
      </c>
      <c r="D50" s="12">
        <v>5115000000</v>
      </c>
      <c r="E50" s="7" t="s">
        <v>609</v>
      </c>
      <c r="F50" s="7" t="s">
        <v>610</v>
      </c>
    </row>
    <row r="51" spans="1:6" x14ac:dyDescent="0.35">
      <c r="A51" s="7" t="s">
        <v>4609</v>
      </c>
      <c r="B51" s="7" t="s">
        <v>20</v>
      </c>
      <c r="C51" s="7" t="s">
        <v>21</v>
      </c>
      <c r="D51" s="12">
        <v>1857000000</v>
      </c>
      <c r="E51" s="7" t="s">
        <v>609</v>
      </c>
      <c r="F51" s="7" t="s">
        <v>610</v>
      </c>
    </row>
    <row r="52" spans="1:6" x14ac:dyDescent="0.35">
      <c r="A52" s="7" t="s">
        <v>4647</v>
      </c>
      <c r="B52" s="7" t="s">
        <v>20</v>
      </c>
      <c r="C52" s="7" t="s">
        <v>21</v>
      </c>
      <c r="D52" s="12">
        <v>19221000000</v>
      </c>
      <c r="E52" s="7" t="s">
        <v>609</v>
      </c>
      <c r="F52" s="7" t="s">
        <v>945</v>
      </c>
    </row>
    <row r="53" spans="1:6" x14ac:dyDescent="0.35">
      <c r="A53" s="7" t="s">
        <v>4753</v>
      </c>
      <c r="B53" s="7" t="s">
        <v>20</v>
      </c>
      <c r="C53" s="7" t="s">
        <v>21</v>
      </c>
      <c r="D53" s="12">
        <v>11871879000</v>
      </c>
      <c r="E53" s="7" t="s">
        <v>609</v>
      </c>
      <c r="F53" s="7" t="s">
        <v>610</v>
      </c>
    </row>
    <row r="54" spans="1:6" x14ac:dyDescent="0.35">
      <c r="A54" s="7" t="s">
        <v>4796</v>
      </c>
      <c r="B54" s="7" t="s">
        <v>20</v>
      </c>
      <c r="C54" s="7" t="s">
        <v>21</v>
      </c>
      <c r="D54" s="14">
        <v>20170000000</v>
      </c>
      <c r="E54" s="7" t="s">
        <v>609</v>
      </c>
      <c r="F54" s="7" t="s">
        <v>610</v>
      </c>
    </row>
    <row r="55" spans="1:6" x14ac:dyDescent="0.35">
      <c r="A55" s="7" t="s">
        <v>5160</v>
      </c>
      <c r="B55" s="7" t="s">
        <v>20</v>
      </c>
      <c r="C55" s="7" t="s">
        <v>21</v>
      </c>
      <c r="D55" s="12">
        <v>171596000000</v>
      </c>
      <c r="E55" s="7" t="s">
        <v>609</v>
      </c>
      <c r="F55" s="7" t="s">
        <v>3694</v>
      </c>
    </row>
    <row r="56" spans="1:6" x14ac:dyDescent="0.35">
      <c r="A56" s="7" t="s">
        <v>5370</v>
      </c>
      <c r="B56" s="7" t="s">
        <v>20</v>
      </c>
      <c r="C56" s="7" t="s">
        <v>21</v>
      </c>
      <c r="D56" s="12">
        <v>1832253000</v>
      </c>
      <c r="E56" s="7" t="s">
        <v>609</v>
      </c>
      <c r="F56" s="7" t="s">
        <v>610</v>
      </c>
    </row>
    <row r="57" spans="1:6" x14ac:dyDescent="0.35">
      <c r="A57" s="7" t="s">
        <v>5434</v>
      </c>
      <c r="B57" s="7" t="s">
        <v>20</v>
      </c>
      <c r="C57" s="7" t="s">
        <v>21</v>
      </c>
      <c r="D57" s="12">
        <v>5518000000</v>
      </c>
      <c r="E57" s="7" t="s">
        <v>609</v>
      </c>
      <c r="F57" s="7" t="s">
        <v>3694</v>
      </c>
    </row>
    <row r="58" spans="1:6" x14ac:dyDescent="0.35">
      <c r="A58" s="7" t="s">
        <v>5708</v>
      </c>
      <c r="B58" s="7" t="s">
        <v>20</v>
      </c>
      <c r="C58" s="7" t="s">
        <v>21</v>
      </c>
      <c r="D58" s="12">
        <v>3371000000</v>
      </c>
      <c r="E58" s="7" t="s">
        <v>609</v>
      </c>
      <c r="F58" s="7" t="s">
        <v>610</v>
      </c>
    </row>
    <row r="59" spans="1:6" x14ac:dyDescent="0.35">
      <c r="A59" s="7" t="s">
        <v>6007</v>
      </c>
      <c r="B59" s="7" t="s">
        <v>20</v>
      </c>
      <c r="C59" s="7" t="s">
        <v>21</v>
      </c>
      <c r="D59" s="12">
        <v>37601000000</v>
      </c>
      <c r="E59" s="7" t="s">
        <v>609</v>
      </c>
      <c r="F59" s="7" t="s">
        <v>3694</v>
      </c>
    </row>
    <row r="60" spans="1:6" x14ac:dyDescent="0.35">
      <c r="A60" s="7" t="s">
        <v>6281</v>
      </c>
      <c r="B60" s="7" t="s">
        <v>20</v>
      </c>
      <c r="C60" s="7" t="s">
        <v>21</v>
      </c>
      <c r="D60" s="12">
        <v>138074000000</v>
      </c>
      <c r="E60" s="7" t="s">
        <v>609</v>
      </c>
      <c r="F60" s="7" t="s">
        <v>3694</v>
      </c>
    </row>
    <row r="61" spans="1:6" x14ac:dyDescent="0.35">
      <c r="A61" s="7" t="s">
        <v>6515</v>
      </c>
      <c r="B61" s="7" t="s">
        <v>20</v>
      </c>
      <c r="C61" s="7" t="s">
        <v>21</v>
      </c>
      <c r="D61" s="12">
        <v>6860000000</v>
      </c>
      <c r="E61" s="7" t="s">
        <v>609</v>
      </c>
      <c r="F61" s="7" t="s">
        <v>610</v>
      </c>
    </row>
    <row r="62" spans="1:6" x14ac:dyDescent="0.35">
      <c r="A62" s="7" t="s">
        <v>6602</v>
      </c>
      <c r="B62" s="7" t="s">
        <v>20</v>
      </c>
      <c r="C62" s="7" t="s">
        <v>21</v>
      </c>
      <c r="D62" s="12">
        <v>1998051000</v>
      </c>
      <c r="E62" s="7" t="s">
        <v>609</v>
      </c>
      <c r="F62" s="7" t="s">
        <v>610</v>
      </c>
    </row>
    <row r="63" spans="1:6" x14ac:dyDescent="0.35">
      <c r="A63" s="7" t="s">
        <v>6670</v>
      </c>
      <c r="B63" s="7" t="s">
        <v>20</v>
      </c>
      <c r="C63" s="7" t="s">
        <v>21</v>
      </c>
      <c r="D63" s="12">
        <v>420836000000</v>
      </c>
      <c r="E63" s="7" t="s">
        <v>609</v>
      </c>
      <c r="F63" s="7" t="s">
        <v>1283</v>
      </c>
    </row>
    <row r="64" spans="1:6" x14ac:dyDescent="0.35">
      <c r="A64" s="7" t="s">
        <v>604</v>
      </c>
      <c r="B64" s="7" t="s">
        <v>26</v>
      </c>
      <c r="C64" s="7" t="s">
        <v>27</v>
      </c>
      <c r="D64" s="12">
        <v>12691000000</v>
      </c>
      <c r="E64" s="7" t="s">
        <v>609</v>
      </c>
      <c r="F64" s="7" t="s">
        <v>610</v>
      </c>
    </row>
    <row r="65" spans="1:6" x14ac:dyDescent="0.35">
      <c r="A65" s="7" t="s">
        <v>623</v>
      </c>
      <c r="B65" s="7" t="s">
        <v>26</v>
      </c>
      <c r="C65" s="7" t="s">
        <v>33</v>
      </c>
      <c r="D65" s="12">
        <v>8698000000</v>
      </c>
      <c r="E65" s="7" t="s">
        <v>609</v>
      </c>
      <c r="F65" s="7" t="s">
        <v>610</v>
      </c>
    </row>
    <row r="66" spans="1:6" x14ac:dyDescent="0.35">
      <c r="A66" s="7" t="s">
        <v>940</v>
      </c>
      <c r="B66" s="7" t="s">
        <v>26</v>
      </c>
      <c r="C66" s="7" t="s">
        <v>33</v>
      </c>
      <c r="D66" s="12">
        <v>15742000000</v>
      </c>
      <c r="E66" s="7" t="s">
        <v>609</v>
      </c>
      <c r="F66" s="7" t="s">
        <v>945</v>
      </c>
    </row>
    <row r="67" spans="1:6" x14ac:dyDescent="0.35">
      <c r="A67" s="7" t="s">
        <v>1278</v>
      </c>
      <c r="B67" s="7" t="s">
        <v>26</v>
      </c>
      <c r="C67" s="7" t="s">
        <v>27</v>
      </c>
      <c r="D67" s="12">
        <v>23125000000</v>
      </c>
      <c r="E67" s="7" t="s">
        <v>609</v>
      </c>
      <c r="F67" s="7" t="s">
        <v>1283</v>
      </c>
    </row>
    <row r="68" spans="1:6" x14ac:dyDescent="0.35">
      <c r="A68" s="7" t="s">
        <v>1496</v>
      </c>
      <c r="B68" s="7" t="s">
        <v>26</v>
      </c>
      <c r="C68" s="7" t="s">
        <v>27</v>
      </c>
      <c r="D68" s="12">
        <v>2173011000</v>
      </c>
      <c r="E68" s="7" t="s">
        <v>609</v>
      </c>
      <c r="F68" s="7" t="s">
        <v>610</v>
      </c>
    </row>
    <row r="69" spans="1:6" x14ac:dyDescent="0.35">
      <c r="A69" s="7" t="s">
        <v>1765</v>
      </c>
      <c r="B69" s="7" t="s">
        <v>26</v>
      </c>
      <c r="C69" s="7" t="s">
        <v>27</v>
      </c>
      <c r="D69" s="12">
        <v>200494000000</v>
      </c>
      <c r="E69" s="7" t="s">
        <v>609</v>
      </c>
      <c r="F69" s="7" t="s">
        <v>1283</v>
      </c>
    </row>
    <row r="70" spans="1:6" x14ac:dyDescent="0.35">
      <c r="A70" s="7" t="s">
        <v>1782</v>
      </c>
      <c r="B70" s="7" t="s">
        <v>26</v>
      </c>
      <c r="C70" s="7" t="s">
        <v>27</v>
      </c>
      <c r="D70" s="12">
        <v>2660147000</v>
      </c>
      <c r="E70" s="7" t="s">
        <v>609</v>
      </c>
      <c r="F70" s="7" t="s">
        <v>610</v>
      </c>
    </row>
    <row r="71" spans="1:6" x14ac:dyDescent="0.35">
      <c r="A71" s="7" t="s">
        <v>2122</v>
      </c>
      <c r="B71" s="7" t="s">
        <v>26</v>
      </c>
      <c r="C71" s="7" t="s">
        <v>33</v>
      </c>
      <c r="D71" s="12">
        <v>13145000000</v>
      </c>
      <c r="E71" s="7" t="s">
        <v>609</v>
      </c>
      <c r="F71" s="7" t="s">
        <v>610</v>
      </c>
    </row>
    <row r="72" spans="1:6" x14ac:dyDescent="0.35">
      <c r="A72" s="7" t="s">
        <v>2279</v>
      </c>
      <c r="B72" s="7" t="s">
        <v>26</v>
      </c>
      <c r="C72" s="7" t="s">
        <v>27</v>
      </c>
      <c r="D72" s="12">
        <v>18035340000</v>
      </c>
      <c r="E72" s="7" t="s">
        <v>609</v>
      </c>
      <c r="F72" s="7" t="s">
        <v>610</v>
      </c>
    </row>
    <row r="73" spans="1:6" x14ac:dyDescent="0.35">
      <c r="A73" s="7" t="s">
        <v>2326</v>
      </c>
      <c r="B73" s="7" t="s">
        <v>26</v>
      </c>
      <c r="C73" s="7" t="s">
        <v>33</v>
      </c>
      <c r="D73" s="12">
        <v>1954000000</v>
      </c>
      <c r="E73" s="7" t="s">
        <v>609</v>
      </c>
      <c r="F73" s="7" t="s">
        <v>610</v>
      </c>
    </row>
    <row r="74" spans="1:6" x14ac:dyDescent="0.35">
      <c r="A74" s="7" t="s">
        <v>2962</v>
      </c>
      <c r="B74" s="7" t="s">
        <v>26</v>
      </c>
      <c r="C74" s="7" t="s">
        <v>33</v>
      </c>
      <c r="D74" s="12">
        <v>23633000000</v>
      </c>
      <c r="E74" s="7" t="s">
        <v>609</v>
      </c>
      <c r="F74" s="7" t="s">
        <v>945</v>
      </c>
    </row>
    <row r="75" spans="1:6" x14ac:dyDescent="0.35">
      <c r="A75" s="7" t="s">
        <v>3110</v>
      </c>
      <c r="B75" s="7" t="s">
        <v>26</v>
      </c>
      <c r="C75" s="7" t="s">
        <v>27</v>
      </c>
      <c r="D75" s="12">
        <v>10737000000</v>
      </c>
      <c r="E75" s="7" t="s">
        <v>609</v>
      </c>
      <c r="F75" s="7" t="s">
        <v>1283</v>
      </c>
    </row>
    <row r="76" spans="1:6" x14ac:dyDescent="0.35">
      <c r="A76" s="7" t="s">
        <v>3183</v>
      </c>
      <c r="B76" s="7" t="s">
        <v>26</v>
      </c>
      <c r="C76" s="7" t="s">
        <v>111</v>
      </c>
      <c r="D76" s="12">
        <v>3161702000</v>
      </c>
      <c r="E76" s="7" t="s">
        <v>609</v>
      </c>
      <c r="F76" s="7" t="s">
        <v>3189</v>
      </c>
    </row>
    <row r="77" spans="1:6" x14ac:dyDescent="0.35">
      <c r="A77" s="7" t="s">
        <v>3689</v>
      </c>
      <c r="B77" s="7" t="s">
        <v>26</v>
      </c>
      <c r="C77" s="7" t="s">
        <v>33</v>
      </c>
      <c r="D77" s="12">
        <v>14403000000</v>
      </c>
      <c r="E77" s="7" t="s">
        <v>609</v>
      </c>
      <c r="F77" s="7" t="s">
        <v>3694</v>
      </c>
    </row>
    <row r="78" spans="1:6" x14ac:dyDescent="0.35">
      <c r="A78" s="7" t="s">
        <v>4384</v>
      </c>
      <c r="B78" s="7" t="s">
        <v>26</v>
      </c>
      <c r="C78" s="7" t="s">
        <v>27</v>
      </c>
      <c r="D78" s="12">
        <v>97817000000</v>
      </c>
      <c r="E78" s="7" t="s">
        <v>609</v>
      </c>
      <c r="F78" s="7" t="s">
        <v>3694</v>
      </c>
    </row>
    <row r="79" spans="1:6" x14ac:dyDescent="0.35">
      <c r="A79" s="7" t="s">
        <v>4417</v>
      </c>
      <c r="B79" s="7" t="s">
        <v>26</v>
      </c>
      <c r="C79" s="7" t="s">
        <v>27</v>
      </c>
      <c r="D79" s="12">
        <v>10846000000</v>
      </c>
      <c r="E79" s="7" t="s">
        <v>609</v>
      </c>
      <c r="F79" s="7" t="s">
        <v>610</v>
      </c>
    </row>
    <row r="80" spans="1:6" x14ac:dyDescent="0.35">
      <c r="A80" s="7" t="s">
        <v>4506</v>
      </c>
      <c r="B80" s="7" t="s">
        <v>26</v>
      </c>
      <c r="C80" s="7" t="s">
        <v>27</v>
      </c>
      <c r="D80" s="12">
        <v>5288933000</v>
      </c>
      <c r="E80" s="7" t="s">
        <v>609</v>
      </c>
      <c r="F80" s="7" t="s">
        <v>1283</v>
      </c>
    </row>
    <row r="81" spans="1:6" x14ac:dyDescent="0.35">
      <c r="A81" s="7" t="s">
        <v>4532</v>
      </c>
      <c r="B81" s="7" t="s">
        <v>26</v>
      </c>
      <c r="C81" s="7" t="s">
        <v>33</v>
      </c>
      <c r="D81" s="12">
        <v>3183000000</v>
      </c>
      <c r="E81" s="7" t="s">
        <v>609</v>
      </c>
      <c r="F81" s="7" t="s">
        <v>610</v>
      </c>
    </row>
    <row r="82" spans="1:6" x14ac:dyDescent="0.35">
      <c r="A82" s="7" t="s">
        <v>4609</v>
      </c>
      <c r="B82" s="7" t="s">
        <v>26</v>
      </c>
      <c r="C82" s="7" t="s">
        <v>27</v>
      </c>
      <c r="D82" s="12">
        <v>2288000000</v>
      </c>
      <c r="E82" s="7" t="s">
        <v>609</v>
      </c>
      <c r="F82" s="7" t="s">
        <v>610</v>
      </c>
    </row>
    <row r="83" spans="1:6" x14ac:dyDescent="0.35">
      <c r="A83" s="7" t="s">
        <v>4647</v>
      </c>
      <c r="B83" s="7" t="s">
        <v>26</v>
      </c>
      <c r="C83" s="7" t="s">
        <v>27</v>
      </c>
      <c r="D83" s="12">
        <v>21440000000</v>
      </c>
      <c r="E83" s="7" t="s">
        <v>609</v>
      </c>
      <c r="F83" s="7" t="s">
        <v>945</v>
      </c>
    </row>
    <row r="84" spans="1:6" x14ac:dyDescent="0.35">
      <c r="A84" s="7" t="s">
        <v>4753</v>
      </c>
      <c r="B84" s="7" t="s">
        <v>26</v>
      </c>
      <c r="C84" s="7" t="s">
        <v>27</v>
      </c>
      <c r="D84" s="12">
        <v>12195091000</v>
      </c>
      <c r="E84" s="7" t="s">
        <v>609</v>
      </c>
      <c r="F84" s="7" t="s">
        <v>610</v>
      </c>
    </row>
    <row r="85" spans="1:6" x14ac:dyDescent="0.35">
      <c r="A85" s="7" t="s">
        <v>4796</v>
      </c>
      <c r="B85" s="7" t="s">
        <v>26</v>
      </c>
      <c r="C85" s="7" t="s">
        <v>27</v>
      </c>
      <c r="D85" s="12">
        <v>19312000000</v>
      </c>
      <c r="E85" s="7" t="s">
        <v>609</v>
      </c>
      <c r="F85" s="7" t="s">
        <v>610</v>
      </c>
    </row>
    <row r="86" spans="1:6" x14ac:dyDescent="0.35">
      <c r="A86" s="7" t="s">
        <v>5160</v>
      </c>
      <c r="B86" s="7" t="s">
        <v>26</v>
      </c>
      <c r="C86" s="7" t="s">
        <v>27</v>
      </c>
      <c r="D86" s="12">
        <v>161212000000</v>
      </c>
      <c r="E86" s="7" t="s">
        <v>609</v>
      </c>
      <c r="F86" s="7" t="s">
        <v>3694</v>
      </c>
    </row>
    <row r="87" spans="1:6" x14ac:dyDescent="0.35">
      <c r="A87" s="7" t="s">
        <v>5370</v>
      </c>
      <c r="B87" s="7" t="s">
        <v>26</v>
      </c>
      <c r="C87" s="7" t="s">
        <v>27</v>
      </c>
      <c r="D87" s="12">
        <v>2042537000</v>
      </c>
      <c r="E87" s="7" t="s">
        <v>609</v>
      </c>
      <c r="F87" s="7" t="s">
        <v>610</v>
      </c>
    </row>
    <row r="88" spans="1:6" x14ac:dyDescent="0.35">
      <c r="A88" s="7" t="s">
        <v>5434</v>
      </c>
      <c r="B88" s="7" t="s">
        <v>26</v>
      </c>
      <c r="C88" s="7" t="s">
        <v>27</v>
      </c>
      <c r="D88" s="12">
        <v>5903000000</v>
      </c>
      <c r="E88" s="7" t="s">
        <v>609</v>
      </c>
      <c r="F88" s="7" t="s">
        <v>3694</v>
      </c>
    </row>
    <row r="89" spans="1:6" x14ac:dyDescent="0.35">
      <c r="A89" s="7" t="s">
        <v>5708</v>
      </c>
      <c r="B89" s="7" t="s">
        <v>26</v>
      </c>
      <c r="C89" s="7" t="s">
        <v>27</v>
      </c>
      <c r="D89" s="12">
        <v>4038000000</v>
      </c>
      <c r="E89" s="7" t="s">
        <v>609</v>
      </c>
      <c r="F89" s="7" t="s">
        <v>610</v>
      </c>
    </row>
    <row r="90" spans="1:6" x14ac:dyDescent="0.35">
      <c r="A90" s="7" t="s">
        <v>6007</v>
      </c>
      <c r="B90" s="7" t="s">
        <v>26</v>
      </c>
      <c r="C90" s="7" t="s">
        <v>27</v>
      </c>
      <c r="D90" s="12">
        <v>40633000000</v>
      </c>
      <c r="E90" s="7" t="s">
        <v>609</v>
      </c>
      <c r="F90" s="7" t="s">
        <v>3694</v>
      </c>
    </row>
    <row r="91" spans="1:6" x14ac:dyDescent="0.35">
      <c r="A91" s="7" t="s">
        <v>6281</v>
      </c>
      <c r="B91" s="7" t="s">
        <v>26</v>
      </c>
      <c r="C91" s="7" t="s">
        <v>27</v>
      </c>
      <c r="D91" s="12">
        <v>130844000000</v>
      </c>
      <c r="E91" s="7" t="s">
        <v>609</v>
      </c>
      <c r="F91" s="7" t="s">
        <v>3694</v>
      </c>
    </row>
    <row r="92" spans="1:6" x14ac:dyDescent="0.35">
      <c r="A92" s="7" t="s">
        <v>6515</v>
      </c>
      <c r="B92" s="7" t="s">
        <v>26</v>
      </c>
      <c r="C92" s="7" t="s">
        <v>27</v>
      </c>
      <c r="D92" s="12">
        <v>7637000000</v>
      </c>
      <c r="E92" s="7" t="s">
        <v>609</v>
      </c>
      <c r="F92" s="7" t="s">
        <v>610</v>
      </c>
    </row>
    <row r="93" spans="1:6" x14ac:dyDescent="0.35">
      <c r="A93" s="7" t="s">
        <v>6602</v>
      </c>
      <c r="B93" s="7" t="s">
        <v>26</v>
      </c>
      <c r="C93" s="7" t="s">
        <v>27</v>
      </c>
      <c r="D93" s="12">
        <v>2424176000</v>
      </c>
      <c r="E93" s="7" t="s">
        <v>609</v>
      </c>
      <c r="F93" s="7" t="s">
        <v>610</v>
      </c>
    </row>
    <row r="94" spans="1:6" x14ac:dyDescent="0.35">
      <c r="A94" s="7" t="s">
        <v>6670</v>
      </c>
      <c r="B94" s="7" t="s">
        <v>26</v>
      </c>
      <c r="C94" s="7" t="s">
        <v>27</v>
      </c>
      <c r="D94" s="12">
        <v>394105000000</v>
      </c>
      <c r="E94" s="7" t="s">
        <v>609</v>
      </c>
      <c r="F94" s="7" t="s">
        <v>1283</v>
      </c>
    </row>
    <row r="95" spans="1:6" x14ac:dyDescent="0.35">
      <c r="A95" s="7" t="s">
        <v>604</v>
      </c>
      <c r="B95" s="7" t="s">
        <v>32</v>
      </c>
      <c r="C95" s="7" t="s">
        <v>33</v>
      </c>
      <c r="D95" s="12">
        <v>6383000000</v>
      </c>
      <c r="E95" s="7" t="s">
        <v>609</v>
      </c>
      <c r="F95" s="7" t="s">
        <v>610</v>
      </c>
    </row>
    <row r="96" spans="1:6" x14ac:dyDescent="0.35">
      <c r="A96" s="7" t="s">
        <v>623</v>
      </c>
      <c r="B96" s="7" t="s">
        <v>32</v>
      </c>
      <c r="C96" s="7" t="s">
        <v>349</v>
      </c>
      <c r="D96" s="12">
        <v>7869000000</v>
      </c>
      <c r="E96" s="7" t="s">
        <v>609</v>
      </c>
      <c r="F96" s="7" t="s">
        <v>610</v>
      </c>
    </row>
    <row r="97" spans="1:6" x14ac:dyDescent="0.35">
      <c r="A97" s="7" t="s">
        <v>940</v>
      </c>
      <c r="B97" s="7" t="s">
        <v>32</v>
      </c>
      <c r="C97" s="7" t="s">
        <v>349</v>
      </c>
      <c r="D97" s="12">
        <v>9841000000</v>
      </c>
      <c r="E97" s="7" t="s">
        <v>609</v>
      </c>
      <c r="F97" s="7" t="s">
        <v>945</v>
      </c>
    </row>
    <row r="98" spans="1:6" x14ac:dyDescent="0.35">
      <c r="A98" s="7" t="s">
        <v>1278</v>
      </c>
      <c r="B98" s="7" t="s">
        <v>32</v>
      </c>
      <c r="C98" s="7" t="s">
        <v>33</v>
      </c>
      <c r="D98" s="12">
        <v>12764000000</v>
      </c>
      <c r="E98" s="7" t="s">
        <v>609</v>
      </c>
      <c r="F98" s="7" t="s">
        <v>1283</v>
      </c>
    </row>
    <row r="99" spans="1:6" x14ac:dyDescent="0.35">
      <c r="A99" s="7" t="s">
        <v>1496</v>
      </c>
      <c r="B99" s="7" t="s">
        <v>32</v>
      </c>
      <c r="C99" s="7" t="s">
        <v>33</v>
      </c>
      <c r="D99" s="12">
        <v>1357150000</v>
      </c>
      <c r="E99" s="7" t="s">
        <v>609</v>
      </c>
      <c r="F99" s="7" t="s">
        <v>610</v>
      </c>
    </row>
    <row r="100" spans="1:6" x14ac:dyDescent="0.35">
      <c r="A100" s="7" t="s">
        <v>1765</v>
      </c>
      <c r="B100" s="7" t="s">
        <v>32</v>
      </c>
      <c r="C100" s="7" t="s">
        <v>33</v>
      </c>
      <c r="D100" s="12">
        <v>129925000000</v>
      </c>
      <c r="E100" s="7" t="s">
        <v>609</v>
      </c>
      <c r="F100" s="7" t="s">
        <v>1283</v>
      </c>
    </row>
    <row r="101" spans="1:6" x14ac:dyDescent="0.35">
      <c r="A101" s="7" t="s">
        <v>1782</v>
      </c>
      <c r="B101" s="7" t="s">
        <v>32</v>
      </c>
      <c r="C101" s="7" t="s">
        <v>33</v>
      </c>
      <c r="D101" s="12">
        <v>1803573000</v>
      </c>
      <c r="E101" s="7" t="s">
        <v>609</v>
      </c>
      <c r="F101" s="7" t="s">
        <v>610</v>
      </c>
    </row>
    <row r="102" spans="1:6" x14ac:dyDescent="0.35">
      <c r="A102" s="7" t="s">
        <v>2122</v>
      </c>
      <c r="B102" s="7" t="s">
        <v>32</v>
      </c>
      <c r="C102" s="7" t="s">
        <v>349</v>
      </c>
      <c r="D102" s="12">
        <v>12197000000</v>
      </c>
      <c r="E102" s="7" t="s">
        <v>609</v>
      </c>
      <c r="F102" s="7" t="s">
        <v>610</v>
      </c>
    </row>
    <row r="103" spans="1:6" x14ac:dyDescent="0.35">
      <c r="A103" s="7" t="s">
        <v>2279</v>
      </c>
      <c r="B103" s="7" t="s">
        <v>32</v>
      </c>
      <c r="C103" s="7" t="s">
        <v>33</v>
      </c>
      <c r="D103" s="12">
        <v>8757428000</v>
      </c>
      <c r="E103" s="7" t="s">
        <v>609</v>
      </c>
      <c r="F103" s="7" t="s">
        <v>610</v>
      </c>
    </row>
    <row r="104" spans="1:6" x14ac:dyDescent="0.35">
      <c r="A104" s="7" t="s">
        <v>2326</v>
      </c>
      <c r="B104" s="7" t="s">
        <v>32</v>
      </c>
      <c r="C104" s="7" t="s">
        <v>349</v>
      </c>
      <c r="D104" s="12">
        <v>1857339000</v>
      </c>
      <c r="E104" s="7" t="s">
        <v>609</v>
      </c>
      <c r="F104" s="7" t="s">
        <v>610</v>
      </c>
    </row>
    <row r="105" spans="1:6" x14ac:dyDescent="0.35">
      <c r="A105" s="7" t="s">
        <v>2962</v>
      </c>
      <c r="B105" s="7" t="s">
        <v>32</v>
      </c>
      <c r="C105" s="7" t="s">
        <v>349</v>
      </c>
      <c r="D105" s="12">
        <v>15887000000</v>
      </c>
      <c r="E105" s="7" t="s">
        <v>609</v>
      </c>
      <c r="F105" s="7" t="s">
        <v>945</v>
      </c>
    </row>
    <row r="106" spans="1:6" x14ac:dyDescent="0.35">
      <c r="A106" s="7" t="s">
        <v>3110</v>
      </c>
      <c r="B106" s="7" t="s">
        <v>32</v>
      </c>
      <c r="C106" s="7" t="s">
        <v>33</v>
      </c>
      <c r="D106" s="12">
        <v>6636000000</v>
      </c>
      <c r="E106" s="7" t="s">
        <v>609</v>
      </c>
      <c r="F106" s="7" t="s">
        <v>1283</v>
      </c>
    </row>
    <row r="107" spans="1:6" x14ac:dyDescent="0.35">
      <c r="A107" s="7" t="s">
        <v>3183</v>
      </c>
      <c r="B107" s="7" t="s">
        <v>32</v>
      </c>
      <c r="C107" s="7" t="s">
        <v>116</v>
      </c>
      <c r="D107" s="12">
        <v>1624232000</v>
      </c>
      <c r="E107" s="7" t="s">
        <v>609</v>
      </c>
      <c r="F107" s="7" t="s">
        <v>3189</v>
      </c>
    </row>
    <row r="108" spans="1:6" x14ac:dyDescent="0.35">
      <c r="A108" s="7" t="s">
        <v>3689</v>
      </c>
      <c r="B108" s="7" t="s">
        <v>32</v>
      </c>
      <c r="C108" s="7" t="s">
        <v>349</v>
      </c>
      <c r="D108" s="12">
        <v>13058000000</v>
      </c>
      <c r="E108" s="7" t="s">
        <v>609</v>
      </c>
      <c r="F108" s="7" t="s">
        <v>3694</v>
      </c>
    </row>
    <row r="109" spans="1:6" x14ac:dyDescent="0.35">
      <c r="A109" s="7" t="s">
        <v>4384</v>
      </c>
      <c r="B109" s="7" t="s">
        <v>32</v>
      </c>
      <c r="C109" s="7" t="s">
        <v>33</v>
      </c>
      <c r="D109" s="12">
        <v>72051000000</v>
      </c>
      <c r="E109" s="7" t="s">
        <v>609</v>
      </c>
      <c r="F109" s="7" t="s">
        <v>3694</v>
      </c>
    </row>
    <row r="110" spans="1:6" x14ac:dyDescent="0.35">
      <c r="A110" s="7" t="s">
        <v>4417</v>
      </c>
      <c r="B110" s="7" t="s">
        <v>32</v>
      </c>
      <c r="C110" s="7" t="s">
        <v>33</v>
      </c>
      <c r="D110" s="12">
        <v>5522000000</v>
      </c>
      <c r="E110" s="7" t="s">
        <v>609</v>
      </c>
      <c r="F110" s="7" t="s">
        <v>610</v>
      </c>
    </row>
    <row r="111" spans="1:6" x14ac:dyDescent="0.35">
      <c r="A111" s="7" t="s">
        <v>4506</v>
      </c>
      <c r="B111" s="7" t="s">
        <v>32</v>
      </c>
      <c r="C111" s="7" t="s">
        <v>33</v>
      </c>
      <c r="D111" s="12">
        <v>2787116000</v>
      </c>
      <c r="E111" s="7" t="s">
        <v>609</v>
      </c>
      <c r="F111" s="7" t="s">
        <v>1283</v>
      </c>
    </row>
    <row r="112" spans="1:6" x14ac:dyDescent="0.35">
      <c r="A112" s="7" t="s">
        <v>4532</v>
      </c>
      <c r="B112" s="7" t="s">
        <v>32</v>
      </c>
      <c r="C112" s="7" t="s">
        <v>349</v>
      </c>
      <c r="D112" s="12">
        <v>3491000000</v>
      </c>
      <c r="E112" s="7" t="s">
        <v>609</v>
      </c>
      <c r="F112" s="7" t="s">
        <v>610</v>
      </c>
    </row>
    <row r="113" spans="1:6" x14ac:dyDescent="0.35">
      <c r="A113" s="7" t="s">
        <v>4609</v>
      </c>
      <c r="B113" s="7" t="s">
        <v>32</v>
      </c>
      <c r="C113" s="7" t="s">
        <v>33</v>
      </c>
      <c r="D113" s="12">
        <v>1557000000</v>
      </c>
      <c r="E113" s="7" t="s">
        <v>609</v>
      </c>
      <c r="F113" s="7" t="s">
        <v>610</v>
      </c>
    </row>
    <row r="114" spans="1:6" x14ac:dyDescent="0.35">
      <c r="A114" s="7" t="s">
        <v>4647</v>
      </c>
      <c r="B114" s="7" t="s">
        <v>32</v>
      </c>
      <c r="C114" s="7" t="s">
        <v>33</v>
      </c>
      <c r="D114" s="12">
        <v>14757000000</v>
      </c>
      <c r="E114" s="7" t="s">
        <v>609</v>
      </c>
      <c r="F114" s="7" t="s">
        <v>945</v>
      </c>
    </row>
    <row r="115" spans="1:6" x14ac:dyDescent="0.35">
      <c r="A115" s="7" t="s">
        <v>4753</v>
      </c>
      <c r="B115" s="7" t="s">
        <v>32</v>
      </c>
      <c r="C115" s="7" t="s">
        <v>33</v>
      </c>
      <c r="D115" s="12">
        <v>7763206000</v>
      </c>
      <c r="E115" s="7" t="s">
        <v>609</v>
      </c>
      <c r="F115" s="7" t="s">
        <v>610</v>
      </c>
    </row>
    <row r="116" spans="1:6" x14ac:dyDescent="0.35">
      <c r="A116" s="7" t="s">
        <v>4796</v>
      </c>
      <c r="B116" s="7" t="s">
        <v>32</v>
      </c>
      <c r="C116" s="7" t="s">
        <v>33</v>
      </c>
      <c r="D116" s="12">
        <v>12480000000</v>
      </c>
      <c r="E116" s="7" t="s">
        <v>609</v>
      </c>
      <c r="F116" s="7" t="s">
        <v>610</v>
      </c>
    </row>
    <row r="117" spans="1:6" x14ac:dyDescent="0.35">
      <c r="A117" s="7" t="s">
        <v>5160</v>
      </c>
      <c r="B117" s="7" t="s">
        <v>32</v>
      </c>
      <c r="C117" s="7" t="s">
        <v>33</v>
      </c>
      <c r="D117" s="12">
        <v>98975000000</v>
      </c>
      <c r="E117" s="7" t="s">
        <v>609</v>
      </c>
      <c r="F117" s="7" t="s">
        <v>3694</v>
      </c>
    </row>
    <row r="118" spans="1:6" x14ac:dyDescent="0.35">
      <c r="A118" s="7" t="s">
        <v>5370</v>
      </c>
      <c r="B118" s="7" t="s">
        <v>32</v>
      </c>
      <c r="C118" s="7" t="s">
        <v>33</v>
      </c>
      <c r="D118" s="12">
        <v>1181704000</v>
      </c>
      <c r="E118" s="7" t="s">
        <v>609</v>
      </c>
      <c r="F118" s="7" t="s">
        <v>610</v>
      </c>
    </row>
    <row r="119" spans="1:6" x14ac:dyDescent="0.35">
      <c r="A119" s="7" t="s">
        <v>5434</v>
      </c>
      <c r="B119" s="7" t="s">
        <v>32</v>
      </c>
      <c r="C119" s="7" t="s">
        <v>33</v>
      </c>
      <c r="D119" s="12">
        <v>5234000000</v>
      </c>
      <c r="E119" s="7" t="s">
        <v>609</v>
      </c>
      <c r="F119" s="7" t="s">
        <v>3694</v>
      </c>
    </row>
    <row r="120" spans="1:6" x14ac:dyDescent="0.35">
      <c r="A120" s="7" t="s">
        <v>5708</v>
      </c>
      <c r="B120" s="7" t="s">
        <v>32</v>
      </c>
      <c r="C120" s="7" t="s">
        <v>33</v>
      </c>
      <c r="D120" s="12">
        <v>3133000000</v>
      </c>
      <c r="E120" s="7" t="s">
        <v>609</v>
      </c>
      <c r="F120" s="7" t="s">
        <v>610</v>
      </c>
    </row>
    <row r="121" spans="1:6" x14ac:dyDescent="0.35">
      <c r="A121" s="7" t="s">
        <v>6007</v>
      </c>
      <c r="B121" s="7" t="s">
        <v>32</v>
      </c>
      <c r="C121" s="7" t="s">
        <v>33</v>
      </c>
      <c r="D121" s="12">
        <v>28711000000</v>
      </c>
      <c r="E121" s="7" t="s">
        <v>609</v>
      </c>
      <c r="F121" s="7" t="s">
        <v>3694</v>
      </c>
    </row>
    <row r="122" spans="1:6" x14ac:dyDescent="0.35">
      <c r="A122" s="7" t="s">
        <v>6281</v>
      </c>
      <c r="B122" s="7" t="s">
        <v>32</v>
      </c>
      <c r="C122" s="7" t="s">
        <v>33</v>
      </c>
      <c r="D122" s="12">
        <v>87804000000</v>
      </c>
      <c r="E122" s="7" t="s">
        <v>609</v>
      </c>
      <c r="F122" s="7" t="s">
        <v>3694</v>
      </c>
    </row>
    <row r="123" spans="1:6" x14ac:dyDescent="0.35">
      <c r="A123" s="7" t="s">
        <v>6515</v>
      </c>
      <c r="B123" s="7" t="s">
        <v>32</v>
      </c>
      <c r="C123" s="7" t="s">
        <v>33</v>
      </c>
      <c r="D123" s="12">
        <v>7360000000</v>
      </c>
      <c r="E123" s="7" t="s">
        <v>609</v>
      </c>
      <c r="F123" s="7" t="s">
        <v>610</v>
      </c>
    </row>
    <row r="124" spans="1:6" x14ac:dyDescent="0.35">
      <c r="A124" s="7" t="s">
        <v>6602</v>
      </c>
      <c r="B124" s="7" t="s">
        <v>32</v>
      </c>
      <c r="C124" s="7" t="s">
        <v>33</v>
      </c>
      <c r="D124" s="12">
        <v>1452619000</v>
      </c>
      <c r="E124" s="7" t="s">
        <v>609</v>
      </c>
      <c r="F124" s="7" t="s">
        <v>610</v>
      </c>
    </row>
    <row r="125" spans="1:6" x14ac:dyDescent="0.35">
      <c r="A125" s="7" t="s">
        <v>6670</v>
      </c>
      <c r="B125" s="7" t="s">
        <v>32</v>
      </c>
      <c r="C125" s="7" t="s">
        <v>33</v>
      </c>
      <c r="D125" s="12">
        <v>259488000000</v>
      </c>
      <c r="E125" s="7" t="s">
        <v>609</v>
      </c>
      <c r="F125" s="7" t="s">
        <v>1283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 tint="0.79998168889431442"/>
  </sheetPr>
  <dimension ref="A3:J37"/>
  <sheetViews>
    <sheetView tabSelected="1" zoomScale="55" zoomScaleNormal="55" workbookViewId="0">
      <selection activeCell="D28" sqref="D28"/>
    </sheetView>
  </sheetViews>
  <sheetFormatPr baseColWidth="10" defaultRowHeight="14.5" x14ac:dyDescent="0.35"/>
  <cols>
    <col min="1" max="1" width="11.54296875" customWidth="1"/>
    <col min="2" max="2" width="19.6328125" bestFit="1" customWidth="1"/>
    <col min="3" max="3" width="30.54296875" customWidth="1"/>
    <col min="4" max="4" width="18.81640625" bestFit="1" customWidth="1"/>
    <col min="5" max="5" width="18.453125" bestFit="1" customWidth="1"/>
    <col min="8" max="8" width="36.7265625" customWidth="1"/>
    <col min="9" max="9" width="27.7265625" customWidth="1"/>
    <col min="12" max="12" width="16.81640625" bestFit="1" customWidth="1"/>
  </cols>
  <sheetData>
    <row r="3" spans="1:10" x14ac:dyDescent="0.35">
      <c r="B3" t="s">
        <v>6815</v>
      </c>
      <c r="C3" t="s">
        <v>6816</v>
      </c>
      <c r="D3" s="10" t="s">
        <v>6818</v>
      </c>
    </row>
    <row r="4" spans="1:10" ht="21" x14ac:dyDescent="0.35">
      <c r="A4">
        <v>2013</v>
      </c>
      <c r="B4" s="4">
        <f>AVERAGE('My Data-Energy Sector '!D2:D32)</f>
        <v>43629114322.580643</v>
      </c>
      <c r="C4" s="4">
        <f>MEDIAN('My Data-Energy Sector '!D2:D32)</f>
        <v>11966000000</v>
      </c>
      <c r="D4" s="16">
        <f>_xlfn.STDEV.S('My Data-Energy Sector '!D2:D32)</f>
        <v>93215477340.612289</v>
      </c>
      <c r="J4" s="17"/>
    </row>
    <row r="5" spans="1:10" x14ac:dyDescent="0.35">
      <c r="A5">
        <v>2014</v>
      </c>
      <c r="B5" s="4">
        <f>AVERAGE('My Data-Energy Sector '!D33:D63)</f>
        <v>44065932903.225807</v>
      </c>
      <c r="C5" s="4">
        <f>MEDIAN('My Data-Energy Sector '!D33:D63)</f>
        <v>14487118000</v>
      </c>
      <c r="D5" s="16">
        <f>_xlfn.STDEV.S('My Data-Energy Sector '!D33:D63)</f>
        <v>87598693146.169113</v>
      </c>
    </row>
    <row r="6" spans="1:10" x14ac:dyDescent="0.35">
      <c r="A6">
        <v>2015</v>
      </c>
      <c r="B6" s="4">
        <f>AVERAGE('My Data-Energy Sector '!D64:D94)</f>
        <v>41027772161.290321</v>
      </c>
      <c r="C6" s="4">
        <f>MEDIAN('My Data-Energy Sector '!D64:D94)</f>
        <v>12195091000</v>
      </c>
      <c r="D6" s="16">
        <f>_xlfn.STDEV.S('My Data-Energy Sector '!D64:D94)</f>
        <v>81924702343.613678</v>
      </c>
    </row>
    <row r="7" spans="1:10" x14ac:dyDescent="0.35">
      <c r="A7">
        <v>2016</v>
      </c>
      <c r="B7" s="4">
        <f>AVERAGE('My Data-Energy Sector '!D95:D125)</f>
        <v>27216366677.419353</v>
      </c>
      <c r="C7" s="4">
        <f>MEDIAN('My Data-Energy Sector '!D95:D125)</f>
        <v>7763206000</v>
      </c>
      <c r="D7" s="16">
        <f>_xlfn.STDEV.S('My Data-Energy Sector '!D95:D125)</f>
        <v>53672059913.329643</v>
      </c>
    </row>
    <row r="8" spans="1:10" x14ac:dyDescent="0.35">
      <c r="A8" t="s">
        <v>6827</v>
      </c>
      <c r="B8" s="4">
        <f>AVERAGE(Tableau3[[ Total Revenue ]])</f>
        <v>38984796516.129036</v>
      </c>
      <c r="C8" s="4">
        <f>MEDIAN(Tableau3[[ Total Revenue ]])</f>
        <v>11777257500</v>
      </c>
      <c r="D8" s="16">
        <f>_xlfn.STDEV.S(Tableau3[[ Total Revenue ]])</f>
        <v>79864818249.623093</v>
      </c>
    </row>
    <row r="9" spans="1:10" x14ac:dyDescent="0.35">
      <c r="B9" s="4"/>
    </row>
    <row r="10" spans="1:10" x14ac:dyDescent="0.35">
      <c r="C10" s="4"/>
    </row>
    <row r="11" spans="1:10" x14ac:dyDescent="0.35">
      <c r="A11" s="4"/>
    </row>
    <row r="12" spans="1:10" x14ac:dyDescent="0.35">
      <c r="A12" s="4"/>
    </row>
    <row r="13" spans="1:10" x14ac:dyDescent="0.35">
      <c r="A13" s="4"/>
    </row>
    <row r="23" spans="1:9" x14ac:dyDescent="0.35">
      <c r="A23" s="10"/>
      <c r="B23" s="10" t="s">
        <v>6821</v>
      </c>
      <c r="C23" s="10" t="s">
        <v>6820</v>
      </c>
      <c r="D23" s="10" t="s">
        <v>6819</v>
      </c>
    </row>
    <row r="24" spans="1:9" x14ac:dyDescent="0.35">
      <c r="A24" s="22">
        <v>2013</v>
      </c>
      <c r="B24" s="10">
        <f>MIN('My Data-Energy Sector '!D2:D32)</f>
        <v>1204546000</v>
      </c>
      <c r="C24" s="10">
        <f>MAX(('My Data-Energy Sector '!D2:D32))</f>
        <v>451509000000</v>
      </c>
      <c r="D24" s="10">
        <f>C24-B24</f>
        <v>450304454000</v>
      </c>
    </row>
    <row r="25" spans="1:9" x14ac:dyDescent="0.35">
      <c r="A25" s="22">
        <v>2014</v>
      </c>
      <c r="B25" s="10">
        <f>MIN('My Data-Energy Sector '!D33:D63)</f>
        <v>1746278000</v>
      </c>
      <c r="C25" s="10">
        <f>MAX('My Data-Energy Sector '!D33:D63)</f>
        <v>420836000000</v>
      </c>
      <c r="D25" s="10">
        <f t="shared" ref="D25:D28" si="0">C25-B25</f>
        <v>419089722000</v>
      </c>
    </row>
    <row r="26" spans="1:9" x14ac:dyDescent="0.35">
      <c r="A26" s="22">
        <v>2015</v>
      </c>
      <c r="B26" s="10">
        <f>MIN('My Data-Energy Sector '!D64:D94)</f>
        <v>1954000000</v>
      </c>
      <c r="C26" s="10">
        <f>MAX('My Data-Energy Sector '!D64:D94)</f>
        <v>394105000000</v>
      </c>
      <c r="D26" s="10">
        <f t="shared" si="0"/>
        <v>392151000000</v>
      </c>
    </row>
    <row r="27" spans="1:9" x14ac:dyDescent="0.35">
      <c r="A27" s="22">
        <v>2016</v>
      </c>
      <c r="B27" s="10">
        <f>MIN('My Data-Energy Sector '!D95:D125)</f>
        <v>1181704000</v>
      </c>
      <c r="C27" s="10">
        <f>MAX('My Data-Energy Sector '!D95:D125)</f>
        <v>259488000000</v>
      </c>
      <c r="D27" s="10">
        <f t="shared" si="0"/>
        <v>258306296000</v>
      </c>
      <c r="H27" s="2" t="s">
        <v>6813</v>
      </c>
      <c r="I27" s="2" t="s">
        <v>6814</v>
      </c>
    </row>
    <row r="28" spans="1:9" x14ac:dyDescent="0.35">
      <c r="A28" s="10" t="s">
        <v>6817</v>
      </c>
      <c r="B28" s="10">
        <f>MIN(Tableau3[[ Total Revenue ]])</f>
        <v>1181704000</v>
      </c>
      <c r="C28" s="10">
        <f>MAX('My Data-Energy Sector '!D:D)</f>
        <v>451509000000</v>
      </c>
      <c r="D28" s="10">
        <f t="shared" si="0"/>
        <v>450327296000</v>
      </c>
      <c r="H28" s="3" t="s">
        <v>610</v>
      </c>
      <c r="I28" s="1">
        <v>64</v>
      </c>
    </row>
    <row r="29" spans="1:9" x14ac:dyDescent="0.35">
      <c r="H29" s="3" t="s">
        <v>3694</v>
      </c>
      <c r="I29" s="1">
        <v>24</v>
      </c>
    </row>
    <row r="30" spans="1:9" x14ac:dyDescent="0.35">
      <c r="A30" s="10"/>
      <c r="B30" s="10" t="s">
        <v>6821</v>
      </c>
      <c r="C30" s="10" t="s">
        <v>6820</v>
      </c>
      <c r="H30" s="3" t="s">
        <v>1283</v>
      </c>
      <c r="I30" s="1">
        <v>20</v>
      </c>
    </row>
    <row r="31" spans="1:9" x14ac:dyDescent="0.35">
      <c r="A31" s="19" t="s">
        <v>6822</v>
      </c>
      <c r="B31" s="19" t="str">
        <f>INDEX('My Data-Energy Sector '!A2:A32,MATCH(MIN('My Data-Energy Sector '!D2:D32),'My Data-Energy Sector '!D2:D32,0))</f>
        <v>COG</v>
      </c>
      <c r="C31" s="20" t="str">
        <f>INDEX('My Data-Energy Sector '!A2:A32,MATCH(MAX('My Data-Energy Sector '!D2:D32),'My Data-Energy Sector '!D2:D32,0))</f>
        <v>XOM</v>
      </c>
      <c r="H31" s="3" t="s">
        <v>945</v>
      </c>
      <c r="I31" s="1">
        <v>12</v>
      </c>
    </row>
    <row r="32" spans="1:9" x14ac:dyDescent="0.35">
      <c r="A32" s="10" t="s">
        <v>6823</v>
      </c>
      <c r="B32" s="10" t="str">
        <f>INDEX('My Data-Energy Sector '!A3:A63,MATCH(MIN('My Data-Energy Sector '!D33:D63),'My Data-Energy Sector '!D33:D63,0))</f>
        <v>CVX</v>
      </c>
      <c r="C32" s="18" t="str">
        <f>INDEX('My Data-Energy Sector '!A3:A63,MATCH(MAX('My Data-Energy Sector '!D33:D63),'My Data-Energy Sector '!D33:D63,0))</f>
        <v>APA</v>
      </c>
      <c r="H32" s="3" t="s">
        <v>3189</v>
      </c>
      <c r="I32" s="1">
        <v>4</v>
      </c>
    </row>
    <row r="33" spans="1:9" x14ac:dyDescent="0.35">
      <c r="A33" s="10" t="s">
        <v>6824</v>
      </c>
      <c r="B33" s="10" t="str">
        <f>INDEX('My Data-Energy Sector '!A64:A94,MATCH(MIN('My Data-Energy Sector '!D64:D94),'My Data-Energy Sector '!D64:D94,0))</f>
        <v>EQT</v>
      </c>
      <c r="C33" s="18" t="str">
        <f>INDEX('My Data-Energy Sector '!A64:A94,MATCH(MAX('My Data-Energy Sector '!D64:D94),'My Data-Energy Sector '!D64:D94,0))</f>
        <v>XOM</v>
      </c>
      <c r="H33" s="3" t="s">
        <v>6812</v>
      </c>
      <c r="I33" s="1">
        <v>124</v>
      </c>
    </row>
    <row r="34" spans="1:9" x14ac:dyDescent="0.35">
      <c r="A34" s="10" t="s">
        <v>6825</v>
      </c>
      <c r="B34" s="10" t="str">
        <f>INDEX('My Data-Energy Sector '!A95:A125,MATCH(MIN('My Data-Energy Sector '!D95:D125),'My Data-Energy Sector '!D95:D125,0))</f>
        <v>RRC</v>
      </c>
      <c r="C34" s="18" t="str">
        <f>INDEX('My Data-Energy Sector '!A95:A125,MATCH(MAX('My Data-Energy Sector '!D95:D125),'My Data-Energy Sector '!D95:D125,0))</f>
        <v>XOM</v>
      </c>
      <c r="D34" s="11"/>
    </row>
    <row r="35" spans="1:9" x14ac:dyDescent="0.35">
      <c r="A35" s="21" t="s">
        <v>6826</v>
      </c>
      <c r="B35" s="21" t="str">
        <f>INDEX('My Data-Energy Sector '!A2:A125,MATCH(MIN('My Data-Energy Sector '!D2:D125),'My Data-Energy Sector '!D2:D125,0))</f>
        <v>RRC</v>
      </c>
      <c r="C35" s="9" t="str">
        <f>INDEX('My Data-Energy Sector '!A2:A125,MATCH(MAX('My Data-Energy Sector '!D2:D125),'My Data-Energy Sector '!D2:D125,0))</f>
        <v>XOM</v>
      </c>
    </row>
    <row r="37" spans="1:9" x14ac:dyDescent="0.35">
      <c r="B37" s="11"/>
    </row>
  </sheetData>
  <pageMargins left="0.7" right="0.7" top="0.75" bottom="0.75" header="0.3" footer="0.3"/>
  <pageSetup paperSize="9" orientation="portrait" r:id="rId2"/>
  <drawing r:id="rId3"/>
  <tableParts count="2"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1" tint="0.249977111117893"/>
  </sheetPr>
  <dimension ref="A1:H14"/>
  <sheetViews>
    <sheetView zoomScale="54" zoomScaleNormal="54" workbookViewId="0">
      <selection activeCell="B1" sqref="B1"/>
    </sheetView>
  </sheetViews>
  <sheetFormatPr baseColWidth="10" defaultRowHeight="14.5" x14ac:dyDescent="0.35"/>
  <cols>
    <col min="1" max="1" width="14.08984375" customWidth="1"/>
    <col min="5" max="8" width="20.6328125" customWidth="1"/>
  </cols>
  <sheetData>
    <row r="1" spans="1:8" ht="15" thickBot="1" x14ac:dyDescent="0.4">
      <c r="A1" s="23" t="s">
        <v>6828</v>
      </c>
      <c r="B1" s="24" t="s">
        <v>2756</v>
      </c>
    </row>
    <row r="5" spans="1:8" x14ac:dyDescent="0.35">
      <c r="B5" s="101" t="s">
        <v>6829</v>
      </c>
      <c r="C5" s="102"/>
      <c r="D5" s="102"/>
      <c r="E5" s="102"/>
      <c r="F5" s="102"/>
      <c r="G5" s="102"/>
      <c r="H5" s="103"/>
    </row>
    <row r="6" spans="1:8" x14ac:dyDescent="0.35">
      <c r="B6" s="26"/>
      <c r="C6" s="27"/>
      <c r="D6" s="28"/>
      <c r="E6" s="29" t="s">
        <v>11</v>
      </c>
      <c r="F6" s="29" t="s">
        <v>20</v>
      </c>
      <c r="G6" s="29" t="s">
        <v>26</v>
      </c>
      <c r="H6" s="30" t="s">
        <v>32</v>
      </c>
    </row>
    <row r="7" spans="1:8" x14ac:dyDescent="0.35">
      <c r="B7" s="107" t="s">
        <v>6830</v>
      </c>
      <c r="C7" s="108"/>
      <c r="D7" s="109"/>
      <c r="E7" s="32" cm="1">
        <f t="array" ref="E7">INDEX(total_revenue,MATCH(1,(B1=ticker_symbol)*(E6=years),0))</f>
        <v>3368545000</v>
      </c>
      <c r="F7" s="32" cm="1">
        <f t="array" ref="F7">INDEX(total_revenue,MATCH(1,(B1=ticker_symbol)*(F6=years),0))</f>
        <v>3309616000</v>
      </c>
      <c r="G7" s="32" cm="1">
        <f t="array" ref="G7">INDEX(total_revenue,MATCH(1,($B$1=ticker_symbol)*(G6=years),0))</f>
        <v>3391187000</v>
      </c>
      <c r="H7" s="33" cm="1">
        <f t="array" ref="H7">INDEX(total_revenue,MATCH(1,($B$1=ticker_symbol)*(H6=years),0))</f>
        <v>3578995000</v>
      </c>
    </row>
    <row r="8" spans="1:8" x14ac:dyDescent="0.35">
      <c r="B8" s="95" t="s">
        <v>6837</v>
      </c>
      <c r="C8" s="96"/>
      <c r="D8" s="97"/>
      <c r="E8" s="32" cm="1">
        <f t="array" ref="E8">INDEX(COGS,MATCH(1,(B1=ticker_symbol)*(E6=years),0))</f>
        <v>2515796000</v>
      </c>
      <c r="F8" s="32" cm="1">
        <f t="array" ref="F8">INDEX(COGS,MATCH(1,(B1=ticker_symbol)*(F6=years),0))</f>
        <v>2444984000</v>
      </c>
      <c r="G8" s="32" cm="1">
        <f t="array" ref="G8">INDEX(COGS,MATCH(1,($B$1=ticker_symbol)*(G6=years),0))</f>
        <v>2566246000</v>
      </c>
      <c r="H8" s="33" cm="1">
        <f t="array" ref="H8">INDEX(COGS,MATCH(1,($B$1=ticker_symbol)*(H6=years),0))</f>
        <v>2659728000</v>
      </c>
    </row>
    <row r="9" spans="1:8" x14ac:dyDescent="0.35">
      <c r="B9" s="107" t="s">
        <v>6831</v>
      </c>
      <c r="C9" s="108"/>
      <c r="D9" s="109"/>
      <c r="E9" s="34">
        <f>E7-E8</f>
        <v>852749000</v>
      </c>
      <c r="F9" s="34">
        <f>F7-F8</f>
        <v>864632000</v>
      </c>
      <c r="G9" s="34">
        <f t="shared" ref="G9:H9" si="0">G7-G8</f>
        <v>824941000</v>
      </c>
      <c r="H9" s="35">
        <f t="shared" si="0"/>
        <v>919267000</v>
      </c>
    </row>
    <row r="10" spans="1:8" x14ac:dyDescent="0.35">
      <c r="B10" s="110" t="s">
        <v>6832</v>
      </c>
      <c r="C10" s="111"/>
      <c r="D10" s="112"/>
      <c r="E10" s="34" cm="1">
        <f t="array" ref="E10">INDEX(SGAs,MATCH(1,($B$1=ticker_symbol)*(E6=years),0))</f>
        <v>280928000</v>
      </c>
      <c r="F10" s="34" cm="1">
        <f t="array" ref="F10">INDEX(SGAs,MATCH(1,($B$1=ticker_symbol)*(F6=years),0))</f>
        <v>270261000</v>
      </c>
      <c r="G10" s="34" cm="1">
        <f t="array" ref="G10">INDEX(SGAs,MATCH(1,($B$1=ticker_symbol)*(G6=years),0))</f>
        <v>253827000</v>
      </c>
      <c r="H10" s="35" cm="1">
        <f t="array" ref="H10">INDEX(SGAs,MATCH(1,($B$1=ticker_symbol)*(H6=years),0))</f>
        <v>255192000</v>
      </c>
    </row>
    <row r="11" spans="1:8" x14ac:dyDescent="0.35">
      <c r="B11" s="95" t="s">
        <v>6833</v>
      </c>
      <c r="C11" s="96"/>
      <c r="D11" s="97"/>
      <c r="E11" s="34" t="str" cm="1">
        <f t="array" ref="E11">INDEX(Other_Opitems,MATCH(1,($B$1=ticker_symbol)*(E6=years),0))</f>
        <v xml:space="preserve"> $-   </v>
      </c>
      <c r="F11" s="34" t="str" cm="1">
        <f t="array" ref="F11">INDEX(Other_Opitems,MATCH(1,($B$1=ticker_symbol)*(F6=years),0))</f>
        <v xml:space="preserve"> $-   </v>
      </c>
      <c r="G11" s="34" t="str" cm="1">
        <f t="array" ref="G11">INDEX(Other_Opitems,MATCH(1,($B$1=ticker_symbol)*(G6=years),0))</f>
        <v xml:space="preserve"> $-   </v>
      </c>
      <c r="H11" s="35" t="str" cm="1">
        <f t="array" ref="H11">INDEX(Other_Opitems,MATCH(1,($B$1=ticker_symbol)*(H6=years),0))</f>
        <v xml:space="preserve"> $-   </v>
      </c>
    </row>
    <row r="12" spans="1:8" x14ac:dyDescent="0.35">
      <c r="B12" s="95" t="s">
        <v>6834</v>
      </c>
      <c r="C12" s="96"/>
      <c r="D12" s="97"/>
      <c r="E12" s="34" cm="1">
        <f t="array" ref="E12">INDEX(R_and_D,MATCH(1,($B$1=ticker_symbol)*(E6=years),0))</f>
        <v>132460000</v>
      </c>
      <c r="F12" s="34" cm="1">
        <f t="array" ref="F12">INDEX(R_and_D,MATCH(1,($B$1=ticker_symbol)*(F6=years),0))</f>
        <v>134300000</v>
      </c>
      <c r="G12" s="34" cm="1">
        <f t="array" ref="G12">INDEX(R_and_D,MATCH(1,($B$1=ticker_symbol)*(G6=years),0))</f>
        <v>143969000</v>
      </c>
      <c r="H12" s="35" cm="1">
        <f t="array" ref="H12">INDEX(R_and_D,MATCH(1,($B$1=ticker_symbol)*(H6=years),0))</f>
        <v>130593000</v>
      </c>
    </row>
    <row r="13" spans="1:8" x14ac:dyDescent="0.35">
      <c r="B13" s="104" t="s">
        <v>6835</v>
      </c>
      <c r="C13" s="105"/>
      <c r="D13" s="106"/>
      <c r="E13" s="34">
        <f xml:space="preserve"> SUM(E10:E12)</f>
        <v>413388000</v>
      </c>
      <c r="F13" s="34">
        <f xml:space="preserve"> SUM(F10:F12)</f>
        <v>404561000</v>
      </c>
      <c r="G13" s="34">
        <f xml:space="preserve"> SUM(G10:G12)</f>
        <v>397796000</v>
      </c>
      <c r="H13" s="35">
        <f xml:space="preserve"> SUM(H10:H12)</f>
        <v>385785000</v>
      </c>
    </row>
    <row r="14" spans="1:8" x14ac:dyDescent="0.35">
      <c r="B14" s="98" t="s">
        <v>6836</v>
      </c>
      <c r="C14" s="99"/>
      <c r="D14" s="100"/>
      <c r="E14" s="36">
        <f>E9-E13</f>
        <v>439361000</v>
      </c>
      <c r="F14" s="36">
        <f t="shared" ref="F14:H14" si="1">F9-F13</f>
        <v>460071000</v>
      </c>
      <c r="G14" s="36">
        <f t="shared" si="1"/>
        <v>427145000</v>
      </c>
      <c r="H14" s="37">
        <f t="shared" si="1"/>
        <v>533482000</v>
      </c>
    </row>
  </sheetData>
  <mergeCells count="9">
    <mergeCell ref="B12:D12"/>
    <mergeCell ref="B14:D14"/>
    <mergeCell ref="B5:H5"/>
    <mergeCell ref="B13:D13"/>
    <mergeCell ref="B7:D7"/>
    <mergeCell ref="B9:D9"/>
    <mergeCell ref="B8:D8"/>
    <mergeCell ref="B10:D10"/>
    <mergeCell ref="B11:D11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brouillon!$A$1:$A$430</xm:f>
          </x14:formula1>
          <xm:sqref>B1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2" tint="-0.499984740745262"/>
  </sheetPr>
  <dimension ref="A1:Q47"/>
  <sheetViews>
    <sheetView topLeftCell="B1" zoomScale="71" zoomScaleNormal="71" workbookViewId="0">
      <selection activeCell="B2" sqref="B2"/>
    </sheetView>
  </sheetViews>
  <sheetFormatPr baseColWidth="10" defaultRowHeight="14.5" x14ac:dyDescent="0.35"/>
  <cols>
    <col min="1" max="1" width="14.6328125" customWidth="1"/>
    <col min="5" max="10" width="20.6328125" customWidth="1"/>
    <col min="15" max="15" width="15.54296875" customWidth="1"/>
    <col min="16" max="16" width="16.81640625" customWidth="1"/>
  </cols>
  <sheetData>
    <row r="1" spans="1:17" x14ac:dyDescent="0.35">
      <c r="A1" s="43" t="s">
        <v>6841</v>
      </c>
      <c r="B1" s="44" t="s">
        <v>2962</v>
      </c>
    </row>
    <row r="2" spans="1:17" ht="15" thickBot="1" x14ac:dyDescent="0.4">
      <c r="A2" s="42" t="s">
        <v>6842</v>
      </c>
      <c r="B2" s="94" t="s">
        <v>6840</v>
      </c>
    </row>
    <row r="4" spans="1:17" x14ac:dyDescent="0.35">
      <c r="K4" s="38"/>
      <c r="L4" s="38"/>
    </row>
    <row r="5" spans="1:17" ht="15" thickBot="1" x14ac:dyDescent="0.4">
      <c r="B5" s="142" t="s">
        <v>6829</v>
      </c>
      <c r="C5" s="143"/>
      <c r="D5" s="143"/>
      <c r="E5" s="143"/>
      <c r="F5" s="143"/>
      <c r="G5" s="143"/>
      <c r="H5" s="143"/>
      <c r="I5" s="138" t="s">
        <v>6851</v>
      </c>
      <c r="J5" s="138"/>
      <c r="K5" s="38"/>
      <c r="L5" s="38"/>
    </row>
    <row r="6" spans="1:17" ht="15.5" x14ac:dyDescent="0.35">
      <c r="B6" s="26"/>
      <c r="C6" s="27"/>
      <c r="D6" s="28"/>
      <c r="E6" s="29" t="s">
        <v>11</v>
      </c>
      <c r="F6" s="29" t="s">
        <v>20</v>
      </c>
      <c r="G6" s="29" t="s">
        <v>26</v>
      </c>
      <c r="H6" s="29" t="s">
        <v>32</v>
      </c>
      <c r="I6" s="46" t="s">
        <v>6843</v>
      </c>
      <c r="J6" s="47" t="s">
        <v>6844</v>
      </c>
      <c r="K6" s="38"/>
      <c r="L6" s="38"/>
      <c r="M6" s="126" t="s">
        <v>6863</v>
      </c>
      <c r="N6" s="127"/>
      <c r="O6" s="127"/>
      <c r="P6" s="128"/>
    </row>
    <row r="7" spans="1:17" x14ac:dyDescent="0.35">
      <c r="B7" s="107" t="s">
        <v>6830</v>
      </c>
      <c r="C7" s="108"/>
      <c r="D7" s="109"/>
      <c r="E7" s="32" cm="1">
        <f t="array" ref="E7">INDEX(total_revenue,MATCH(1,(B1=ticker_symbol)*(E6=years),0))</f>
        <v>29402000000</v>
      </c>
      <c r="F7" s="32" cm="1">
        <f t="array" ref="F7">INDEX(total_revenue,MATCH(1,(B1=ticker_symbol)*(F6=years),0))</f>
        <v>32870000000</v>
      </c>
      <c r="G7" s="32" cm="1">
        <f t="array" ref="G7">INDEX(total_revenue,MATCH(1,($B$1=ticker_symbol)*(G6=years),0))</f>
        <v>23633000000</v>
      </c>
      <c r="H7" s="39" cm="1">
        <f t="array" ref="H7">INDEX(total_revenue,MATCH(1,($B$1=ticker_symbol)*(H6=years),0))</f>
        <v>15887000000</v>
      </c>
      <c r="I7" s="39">
        <f ca="1">H7*(1+I19)</f>
        <v>13287886800</v>
      </c>
      <c r="J7" s="33">
        <f ca="1">I7*(1+J19)</f>
        <v>14368191996.839998</v>
      </c>
      <c r="K7" s="38"/>
      <c r="L7" s="38"/>
      <c r="M7" s="54"/>
      <c r="N7" s="50" t="s">
        <v>6823</v>
      </c>
      <c r="O7" s="129">
        <f>F19</f>
        <v>0.11795115978504866</v>
      </c>
      <c r="P7" s="130"/>
    </row>
    <row r="8" spans="1:17" x14ac:dyDescent="0.35">
      <c r="B8" s="95" t="s">
        <v>6837</v>
      </c>
      <c r="C8" s="96"/>
      <c r="D8" s="97"/>
      <c r="E8" s="32" cm="1">
        <f t="array" ref="E8">INDEX(COGS,MATCH(1,(B1=ticker_symbol)*(E6=years),0))</f>
        <v>24931000000</v>
      </c>
      <c r="F8" s="32" cm="1">
        <f t="array" ref="F8">INDEX(COGS,MATCH(1,(B1=ticker_symbol)*(F6=years),0))</f>
        <v>27334000000</v>
      </c>
      <c r="G8" s="32" cm="1">
        <f t="array" ref="G8">INDEX(COGS,MATCH(1,($B$1=ticker_symbol)*(G6=years),0))</f>
        <v>21113000000</v>
      </c>
      <c r="H8" s="39" cm="1">
        <f t="array" ref="H8">INDEX(COGS,MATCH(1,($B$1=ticker_symbol)*(H6=years),0))</f>
        <v>15023000000</v>
      </c>
      <c r="I8" s="39"/>
      <c r="J8" s="33"/>
      <c r="K8" s="38"/>
      <c r="L8" s="38"/>
      <c r="M8" s="54"/>
      <c r="N8" s="50" t="s">
        <v>6824</v>
      </c>
      <c r="O8" s="129">
        <f>G19</f>
        <v>-0.28101612412534227</v>
      </c>
      <c r="P8" s="130"/>
    </row>
    <row r="9" spans="1:17" x14ac:dyDescent="0.35">
      <c r="B9" s="107" t="s">
        <v>6831</v>
      </c>
      <c r="C9" s="108"/>
      <c r="D9" s="109"/>
      <c r="E9" s="34">
        <f>E7-E8</f>
        <v>4471000000</v>
      </c>
      <c r="F9" s="34">
        <f>F7-F8</f>
        <v>5536000000</v>
      </c>
      <c r="G9" s="34">
        <f t="shared" ref="G9:H9" si="0">G7-G8</f>
        <v>2520000000</v>
      </c>
      <c r="H9" s="40">
        <f t="shared" si="0"/>
        <v>864000000</v>
      </c>
      <c r="I9" s="39">
        <f ca="1">I7*I20</f>
        <v>1892195080.3199999</v>
      </c>
      <c r="J9" s="33">
        <f ca="1">J7*J20</f>
        <v>2505812684.2488956</v>
      </c>
      <c r="K9" s="38"/>
      <c r="L9" s="38"/>
      <c r="M9" s="54"/>
      <c r="N9" s="50" t="s">
        <v>6825</v>
      </c>
      <c r="O9" s="129">
        <f>H19</f>
        <v>-0.32776202767316887</v>
      </c>
      <c r="P9" s="130"/>
    </row>
    <row r="10" spans="1:17" ht="15.5" x14ac:dyDescent="0.35">
      <c r="B10" s="110" t="s">
        <v>6832</v>
      </c>
      <c r="C10" s="111"/>
      <c r="D10" s="112"/>
      <c r="E10" s="34" cm="1">
        <f t="array" ref="E10">INDEX(SGAs,MATCH(1,($B$1=ticker_symbol)*(E6=years),0))</f>
        <v>1333000000</v>
      </c>
      <c r="F10" s="34" cm="1">
        <f t="array" ref="F10">INDEX(SGAs,MATCH(1,($B$1=ticker_symbol)*(F6=years),0))</f>
        <v>293000000</v>
      </c>
      <c r="G10" s="34" cm="1">
        <f t="array" ref="G10">INDEX(SGAs,MATCH(1,($B$1=ticker_symbol)*(G6=years),0))</f>
        <v>200000000</v>
      </c>
      <c r="H10" s="40" cm="1">
        <f t="array" ref="H10">INDEX(SGAs,MATCH(1,($B$1=ticker_symbol)*(H6=years),0))</f>
        <v>228000000</v>
      </c>
      <c r="I10" s="25"/>
      <c r="J10" s="31"/>
      <c r="K10" s="38"/>
      <c r="L10" s="38"/>
      <c r="M10" s="117" t="s">
        <v>6855</v>
      </c>
      <c r="N10" s="118"/>
      <c r="O10" s="118"/>
      <c r="P10" s="119"/>
    </row>
    <row r="11" spans="1:17" x14ac:dyDescent="0.35">
      <c r="B11" s="95" t="s">
        <v>6833</v>
      </c>
      <c r="C11" s="96"/>
      <c r="D11" s="97"/>
      <c r="E11" s="34" t="str" cm="1">
        <f t="array" ref="E11">INDEX(Other_Opitems,MATCH(1,($B$1=ticker_symbol)*(E6=years),0))</f>
        <v xml:space="preserve"> $-   </v>
      </c>
      <c r="F11" s="34" t="str" cm="1">
        <f t="array" ref="F11">INDEX(Other_Opitems,MATCH(1,($B$1=ticker_symbol)*(F6=years),0))</f>
        <v xml:space="preserve"> $-   </v>
      </c>
      <c r="G11" s="34" t="str" cm="1">
        <f t="array" ref="G11">INDEX(Other_Opitems,MATCH(1,($B$1=ticker_symbol)*(G6=years),0))</f>
        <v xml:space="preserve"> $-   </v>
      </c>
      <c r="H11" s="40" t="str" cm="1">
        <f t="array" ref="H11">INDEX(Other_Opitems,MATCH(1,($B$1=ticker_symbol)*(H6=years),0))</f>
        <v xml:space="preserve"> $-   </v>
      </c>
      <c r="I11" s="38"/>
      <c r="J11" s="31"/>
      <c r="K11" s="38"/>
      <c r="L11" s="38"/>
      <c r="M11" s="120" t="s">
        <v>6856</v>
      </c>
      <c r="N11" s="121"/>
      <c r="O11" s="122">
        <f>AVERAGEIF(O7:O9,"&lt;&gt;0")</f>
        <v>-0.16360899733782083</v>
      </c>
      <c r="P11" s="123"/>
      <c r="Q11" s="38"/>
    </row>
    <row r="12" spans="1:17" x14ac:dyDescent="0.35">
      <c r="B12" s="95" t="s">
        <v>6834</v>
      </c>
      <c r="C12" s="96"/>
      <c r="D12" s="97"/>
      <c r="E12" s="34" t="str" cm="1">
        <f t="array" ref="E12">INDEX(R_and_D,MATCH(1,($B$1=ticker_symbol)*(E6=years),0))</f>
        <v xml:space="preserve"> $-   </v>
      </c>
      <c r="F12" s="34" t="str" cm="1">
        <f t="array" ref="F12">INDEX(R_and_D,MATCH(1,($B$1=ticker_symbol)*(F6=years),0))</f>
        <v xml:space="preserve"> $-   </v>
      </c>
      <c r="G12" s="34" t="str" cm="1">
        <f t="array" ref="G12">INDEX(R_and_D,MATCH(1,($B$1=ticker_symbol)*(G6=years),0))</f>
        <v xml:space="preserve"> $-   </v>
      </c>
      <c r="H12" s="40" t="str" cm="1">
        <f t="array" ref="H12">INDEX(R_and_D,MATCH(1,($B$1=ticker_symbol)*(H6=years),0))</f>
        <v xml:space="preserve"> $-   </v>
      </c>
      <c r="I12" s="38"/>
      <c r="J12" s="31"/>
      <c r="K12" s="38"/>
      <c r="L12" s="38"/>
      <c r="M12" s="120" t="s">
        <v>6857</v>
      </c>
      <c r="N12" s="121"/>
      <c r="O12" s="122">
        <f>MEDIAN(O7:O9)</f>
        <v>-0.28101612412534227</v>
      </c>
      <c r="P12" s="123"/>
      <c r="Q12" s="38"/>
    </row>
    <row r="13" spans="1:17" x14ac:dyDescent="0.35">
      <c r="B13" s="104" t="s">
        <v>6835</v>
      </c>
      <c r="C13" s="105"/>
      <c r="D13" s="106"/>
      <c r="E13" s="34">
        <f xml:space="preserve"> SUM(E10:E12)</f>
        <v>1333000000</v>
      </c>
      <c r="F13" s="34">
        <f xml:space="preserve"> SUM(F10:F12)</f>
        <v>293000000</v>
      </c>
      <c r="G13" s="34">
        <f xml:space="preserve"> SUM(G10:G12)</f>
        <v>200000000</v>
      </c>
      <c r="H13" s="40">
        <f xml:space="preserve"> SUM(H10:H12)</f>
        <v>228000000</v>
      </c>
      <c r="I13" s="38"/>
      <c r="J13" s="31"/>
      <c r="K13" s="38"/>
      <c r="L13" s="38"/>
      <c r="M13" s="120" t="s">
        <v>6858</v>
      </c>
      <c r="N13" s="121"/>
      <c r="O13" s="122">
        <f>_xlfn.STDEV.S(O7:O9)</f>
        <v>0.24495588671007051</v>
      </c>
      <c r="P13" s="123"/>
    </row>
    <row r="14" spans="1:17" ht="15.5" x14ac:dyDescent="0.35">
      <c r="B14" s="98" t="s">
        <v>6836</v>
      </c>
      <c r="C14" s="99"/>
      <c r="D14" s="100"/>
      <c r="E14" s="36">
        <f>E9-E13</f>
        <v>3138000000</v>
      </c>
      <c r="F14" s="36">
        <f t="shared" ref="F14:H14" si="1">F9-F13</f>
        <v>5243000000</v>
      </c>
      <c r="G14" s="36">
        <f t="shared" si="1"/>
        <v>2320000000</v>
      </c>
      <c r="H14" s="36">
        <f t="shared" si="1"/>
        <v>636000000</v>
      </c>
      <c r="I14" s="36">
        <f ca="1">I7*I21</f>
        <v>1614478246.2</v>
      </c>
      <c r="J14" s="37">
        <f ca="1">J7*J21</f>
        <v>2222759301.9111476</v>
      </c>
      <c r="K14" s="38"/>
      <c r="L14" s="38"/>
      <c r="M14" s="124" t="s">
        <v>6859</v>
      </c>
      <c r="N14" s="125"/>
      <c r="O14" s="52" t="s">
        <v>6843</v>
      </c>
      <c r="P14" s="55" t="s">
        <v>6850</v>
      </c>
    </row>
    <row r="15" spans="1:17" x14ac:dyDescent="0.35">
      <c r="K15" s="38"/>
      <c r="L15" s="38"/>
      <c r="M15" s="63" t="s">
        <v>6860</v>
      </c>
      <c r="N15" s="64"/>
      <c r="O15" s="53">
        <f>ROUND(O16+O13,4)</f>
        <v>8.14E-2</v>
      </c>
      <c r="P15" s="56">
        <f>ROUND(P16+O13,4)</f>
        <v>0.32629999999999998</v>
      </c>
    </row>
    <row r="16" spans="1:17" x14ac:dyDescent="0.35">
      <c r="B16" s="139" t="s">
        <v>6845</v>
      </c>
      <c r="C16" s="140"/>
      <c r="D16" s="140"/>
      <c r="E16" s="140"/>
      <c r="F16" s="140"/>
      <c r="G16" s="140"/>
      <c r="H16" s="140"/>
      <c r="I16" s="140"/>
      <c r="J16" s="141"/>
      <c r="K16" s="38"/>
      <c r="L16" s="38"/>
      <c r="M16" s="63" t="s">
        <v>6861</v>
      </c>
      <c r="N16" s="64"/>
      <c r="O16" s="53">
        <f>ROUND(O11,4)</f>
        <v>-0.1636</v>
      </c>
      <c r="P16" s="56">
        <f>ROUND(O11+O13,4)</f>
        <v>8.1299999999999997E-2</v>
      </c>
    </row>
    <row r="17" spans="2:17" ht="15" thickBot="1" x14ac:dyDescent="0.4">
      <c r="B17" s="131" t="s">
        <v>6852</v>
      </c>
      <c r="C17" s="132"/>
      <c r="D17" s="132"/>
      <c r="E17" s="132"/>
      <c r="F17" s="132"/>
      <c r="G17" s="132"/>
      <c r="H17" s="132"/>
      <c r="I17" s="133" t="s">
        <v>6853</v>
      </c>
      <c r="J17" s="134"/>
      <c r="K17" s="38"/>
      <c r="L17" s="38"/>
      <c r="M17" s="65" t="s">
        <v>6862</v>
      </c>
      <c r="N17" s="66"/>
      <c r="O17" s="57">
        <f>ROUND(O16-O13,4)</f>
        <v>-0.40860000000000002</v>
      </c>
      <c r="P17" s="58">
        <f>ROUND(P16-O13,4)</f>
        <v>-0.16370000000000001</v>
      </c>
    </row>
    <row r="18" spans="2:17" x14ac:dyDescent="0.35">
      <c r="B18" s="87"/>
      <c r="C18" s="88"/>
      <c r="D18" s="41"/>
      <c r="E18" s="41" t="s">
        <v>6849</v>
      </c>
      <c r="F18" s="41" t="s">
        <v>20</v>
      </c>
      <c r="G18" s="41" t="s">
        <v>26</v>
      </c>
      <c r="H18" s="41" t="s">
        <v>32</v>
      </c>
      <c r="I18" s="90" t="s">
        <v>6843</v>
      </c>
      <c r="J18" s="89" t="s">
        <v>6850</v>
      </c>
      <c r="K18" s="38"/>
      <c r="L18" s="38"/>
      <c r="Q18" s="38"/>
    </row>
    <row r="19" spans="2:17" x14ac:dyDescent="0.35">
      <c r="B19" s="95" t="s">
        <v>6846</v>
      </c>
      <c r="C19" s="96"/>
      <c r="D19" s="97"/>
      <c r="E19" s="82"/>
      <c r="F19" s="81">
        <f>$F$7/$E$7-1</f>
        <v>0.11795115978504866</v>
      </c>
      <c r="G19" s="48">
        <f>G7/F7-1</f>
        <v>-0.28101612412534227</v>
      </c>
      <c r="H19" s="81">
        <f>H7/G7-1</f>
        <v>-0.32776202767316887</v>
      </c>
      <c r="I19" s="91">
        <f ca="1">OFFSET($I$25,MATCH($B$2,brouillon!B1:B3,0),0)</f>
        <v>-0.1636</v>
      </c>
      <c r="J19" s="83">
        <f ca="1">OFFSET($J$25,MATCH($B$2,brouillon!B1:B3,0),0)</f>
        <v>8.1299999999999997E-2</v>
      </c>
      <c r="K19" s="38"/>
      <c r="L19" s="38"/>
    </row>
    <row r="20" spans="2:17" ht="15" thickBot="1" x14ac:dyDescent="0.4">
      <c r="B20" s="95" t="s">
        <v>6847</v>
      </c>
      <c r="C20" s="96"/>
      <c r="D20" s="97"/>
      <c r="E20" s="84" cm="1">
        <f t="array" ref="E20">INDEX(gross_margin, MATCH(1,($B$1=ticker_symbol)*(E6=years),0),0)</f>
        <v>0.15206448540915585</v>
      </c>
      <c r="F20" s="84" cm="1">
        <f t="array" ref="F20">INDEX(gross_margin, MATCH(1,($B$1=ticker_symbol)*(F6=years),0),0)</f>
        <v>0.16842105263157892</v>
      </c>
      <c r="G20" s="84" cm="1">
        <f t="array" ref="G20">INDEX(gross_margin, MATCH(1,($B$1=ticker_symbol)*(G6=years),0),0)</f>
        <v>0.10663055896416029</v>
      </c>
      <c r="H20" s="84" cm="1">
        <f t="array" ref="H20">INDEX(gross_margin, MATCH(1,($B$1=ticker_symbol)*(H6=years),0),0)</f>
        <v>5.4384087618807864E-2</v>
      </c>
      <c r="I20" s="92">
        <f ca="1">OFFSET($I$29,MATCH($B$2,brouillon!B1:B3,0),0)</f>
        <v>0.1424</v>
      </c>
      <c r="J20" s="85">
        <f ca="1">OFFSET($J$29,MATCH($B$2,brouillon!B1:B3,0),0)</f>
        <v>0.1744</v>
      </c>
      <c r="K20" s="38"/>
      <c r="L20" s="38"/>
    </row>
    <row r="21" spans="2:17" ht="15.5" x14ac:dyDescent="0.35">
      <c r="B21" s="135" t="s">
        <v>6848</v>
      </c>
      <c r="C21" s="136"/>
      <c r="D21" s="137"/>
      <c r="E21" s="51" cm="1">
        <f t="array" ref="E21">INDEX(Op_margin,MATCH(1,($B$1=ticker_symbol)*(E6=years),0),0)</f>
        <v>0.10672743350792463</v>
      </c>
      <c r="F21" s="51" cm="1">
        <f t="array" ref="F21">INDEX(Op_margin,MATCH(1,($B$1=ticker_symbol)*(F6=years),0),0)</f>
        <v>0.15950714937633101</v>
      </c>
      <c r="G21" s="51" cm="1">
        <f t="array" ref="G21">INDEX(Op_margin,MATCH(1,($B$1=ticker_symbol)*(G6=years),0),0)</f>
        <v>9.8167816189226931E-2</v>
      </c>
      <c r="H21" s="51" cm="1">
        <f t="array" ref="H21">INDEX(Op_margin,MATCH(1,($B$1=ticker_symbol)*(H6=years),0),0)</f>
        <v>4.0032731163844655E-2</v>
      </c>
      <c r="I21" s="93">
        <f ca="1">OFFSET($I$33,MATCH($B$2,brouillon!B1:B3,0),0)</f>
        <v>0.1215</v>
      </c>
      <c r="J21" s="86">
        <f ca="1">OFFSET($J$33,MATCH($B$2,brouillon!B1:B3,0),0)</f>
        <v>0.1547</v>
      </c>
      <c r="K21" s="38"/>
      <c r="L21" s="38"/>
      <c r="M21" s="126" t="s">
        <v>6854</v>
      </c>
      <c r="N21" s="127"/>
      <c r="O21" s="127"/>
      <c r="P21" s="128"/>
    </row>
    <row r="22" spans="2:17" x14ac:dyDescent="0.35">
      <c r="I22" s="38"/>
      <c r="J22" s="38"/>
      <c r="K22" s="38"/>
      <c r="M22" s="54"/>
      <c r="N22" s="50" t="s">
        <v>6822</v>
      </c>
      <c r="O22" s="115">
        <f>E20</f>
        <v>0.15206448540915585</v>
      </c>
      <c r="P22" s="116"/>
    </row>
    <row r="23" spans="2:17" x14ac:dyDescent="0.35">
      <c r="I23" s="38"/>
      <c r="J23" s="38"/>
      <c r="K23" s="38"/>
      <c r="M23" s="54"/>
      <c r="N23" s="50" t="s">
        <v>6823</v>
      </c>
      <c r="O23" s="115">
        <f>F20</f>
        <v>0.16842105263157892</v>
      </c>
      <c r="P23" s="116"/>
    </row>
    <row r="24" spans="2:17" ht="15" thickBot="1" x14ac:dyDescent="0.4">
      <c r="M24" s="54"/>
      <c r="N24" s="50" t="s">
        <v>6824</v>
      </c>
      <c r="O24" s="115">
        <f>G20</f>
        <v>0.10663055896416029</v>
      </c>
      <c r="P24" s="116"/>
    </row>
    <row r="25" spans="2:17" ht="15.5" x14ac:dyDescent="0.35">
      <c r="B25" s="75" t="s">
        <v>6865</v>
      </c>
      <c r="C25" s="76"/>
      <c r="D25" s="76"/>
      <c r="E25" s="76"/>
      <c r="F25" s="76"/>
      <c r="G25" s="76"/>
      <c r="H25" s="76"/>
      <c r="I25" s="76"/>
      <c r="J25" s="77"/>
      <c r="M25" s="117" t="s">
        <v>6855</v>
      </c>
      <c r="N25" s="118"/>
      <c r="O25" s="118"/>
      <c r="P25" s="119"/>
    </row>
    <row r="26" spans="2:17" x14ac:dyDescent="0.35">
      <c r="B26" s="67"/>
      <c r="C26" s="38" t="s">
        <v>6867</v>
      </c>
      <c r="D26" s="38"/>
      <c r="E26" s="38"/>
      <c r="F26" s="38"/>
      <c r="G26" s="38"/>
      <c r="H26" s="38"/>
      <c r="I26" s="68">
        <f>O17</f>
        <v>-0.40860000000000002</v>
      </c>
      <c r="J26" s="69">
        <f>P17</f>
        <v>-0.16370000000000001</v>
      </c>
      <c r="M26" s="120" t="s">
        <v>6856</v>
      </c>
      <c r="N26" s="121"/>
      <c r="O26" s="122">
        <f>AVERAGEIF(O22:O24,"&lt;&gt;0")</f>
        <v>0.14237203233496501</v>
      </c>
      <c r="P26" s="123"/>
    </row>
    <row r="27" spans="2:17" x14ac:dyDescent="0.35">
      <c r="B27" s="67"/>
      <c r="C27" s="38" t="s">
        <v>6866</v>
      </c>
      <c r="D27" s="38"/>
      <c r="E27" s="38"/>
      <c r="F27" s="38"/>
      <c r="G27" s="38"/>
      <c r="H27" s="38"/>
      <c r="I27" s="68">
        <f>O16</f>
        <v>-0.1636</v>
      </c>
      <c r="J27" s="69">
        <f>P16</f>
        <v>8.1299999999999997E-2</v>
      </c>
      <c r="M27" s="120" t="s">
        <v>6857</v>
      </c>
      <c r="N27" s="121"/>
      <c r="O27" s="122">
        <f>MEDIAN(O22:O24)</f>
        <v>0.15206448540915585</v>
      </c>
      <c r="P27" s="123"/>
    </row>
    <row r="28" spans="2:17" x14ac:dyDescent="0.35">
      <c r="B28" s="67"/>
      <c r="C28" s="38" t="s">
        <v>6868</v>
      </c>
      <c r="D28" s="38"/>
      <c r="E28" s="38"/>
      <c r="F28" s="38"/>
      <c r="G28" s="38"/>
      <c r="H28" s="38"/>
      <c r="I28" s="68">
        <f>O15</f>
        <v>8.14E-2</v>
      </c>
      <c r="J28" s="69">
        <f>P15</f>
        <v>0.32629999999999998</v>
      </c>
      <c r="M28" s="120" t="s">
        <v>6858</v>
      </c>
      <c r="N28" s="121"/>
      <c r="O28" s="122">
        <f>_xlfn.STDEV.S(O22:O24)</f>
        <v>3.201521531806973E-2</v>
      </c>
      <c r="P28" s="123"/>
    </row>
    <row r="29" spans="2:17" ht="15.5" x14ac:dyDescent="0.35">
      <c r="B29" s="78" t="s">
        <v>6869</v>
      </c>
      <c r="C29" s="79"/>
      <c r="D29" s="79"/>
      <c r="E29" s="79"/>
      <c r="F29" s="79"/>
      <c r="G29" s="79"/>
      <c r="H29" s="79"/>
      <c r="I29" s="79"/>
      <c r="J29" s="80"/>
      <c r="M29" s="124" t="s">
        <v>6859</v>
      </c>
      <c r="N29" s="125"/>
      <c r="O29" s="52" t="s">
        <v>6843</v>
      </c>
      <c r="P29" s="55" t="s">
        <v>6850</v>
      </c>
    </row>
    <row r="30" spans="2:17" x14ac:dyDescent="0.35">
      <c r="B30" s="67"/>
      <c r="C30" s="38" t="s">
        <v>6867</v>
      </c>
      <c r="D30" s="38"/>
      <c r="E30" s="38"/>
      <c r="F30" s="38"/>
      <c r="G30" s="38"/>
      <c r="H30" s="38"/>
      <c r="I30" s="70">
        <f>O32</f>
        <v>0.1104</v>
      </c>
      <c r="J30" s="71">
        <f>P32</f>
        <v>0.1424</v>
      </c>
      <c r="M30" s="120" t="s">
        <v>6860</v>
      </c>
      <c r="N30" s="121"/>
      <c r="O30" s="59">
        <f>ROUND(O31+O28,4)</f>
        <v>0.1744</v>
      </c>
      <c r="P30" s="60">
        <f>ROUND(P31+O28,4)</f>
        <v>0.2064</v>
      </c>
    </row>
    <row r="31" spans="2:17" x14ac:dyDescent="0.35">
      <c r="B31" s="67"/>
      <c r="C31" s="38" t="s">
        <v>6866</v>
      </c>
      <c r="D31" s="38"/>
      <c r="E31" s="38"/>
      <c r="F31" s="38"/>
      <c r="G31" s="38"/>
      <c r="H31" s="38"/>
      <c r="I31" s="70">
        <f>O31</f>
        <v>0.1424</v>
      </c>
      <c r="J31" s="71">
        <f>P31</f>
        <v>0.1744</v>
      </c>
      <c r="M31" s="120" t="s">
        <v>6861</v>
      </c>
      <c r="N31" s="121"/>
      <c r="O31" s="59">
        <f>ROUND(O26,4)</f>
        <v>0.1424</v>
      </c>
      <c r="P31" s="60">
        <f>ROUND(O26+O28,4)</f>
        <v>0.1744</v>
      </c>
    </row>
    <row r="32" spans="2:17" ht="15" thickBot="1" x14ac:dyDescent="0.4">
      <c r="B32" s="67"/>
      <c r="C32" s="38" t="s">
        <v>6868</v>
      </c>
      <c r="D32" s="38"/>
      <c r="E32" s="38"/>
      <c r="F32" s="38"/>
      <c r="G32" s="38"/>
      <c r="H32" s="38"/>
      <c r="I32" s="70">
        <f>O30</f>
        <v>0.1744</v>
      </c>
      <c r="J32" s="71">
        <f>P30</f>
        <v>0.2064</v>
      </c>
      <c r="M32" s="113" t="s">
        <v>6862</v>
      </c>
      <c r="N32" s="114"/>
      <c r="O32" s="61">
        <f>ROUND(O31-O28,4)</f>
        <v>0.1104</v>
      </c>
      <c r="P32" s="62">
        <f>ROUND(P31-O28,4)</f>
        <v>0.1424</v>
      </c>
    </row>
    <row r="33" spans="2:16" x14ac:dyDescent="0.35">
      <c r="B33" s="78" t="s">
        <v>6870</v>
      </c>
      <c r="C33" s="79"/>
      <c r="D33" s="79"/>
      <c r="E33" s="79"/>
      <c r="F33" s="79"/>
      <c r="G33" s="79"/>
      <c r="H33" s="79"/>
      <c r="I33" s="79"/>
      <c r="J33" s="80"/>
    </row>
    <row r="34" spans="2:16" x14ac:dyDescent="0.35">
      <c r="B34" s="67"/>
      <c r="C34" s="38" t="s">
        <v>6867</v>
      </c>
      <c r="D34" s="38"/>
      <c r="E34" s="38"/>
      <c r="F34" s="38"/>
      <c r="G34" s="38"/>
      <c r="H34" s="38"/>
      <c r="I34" s="70">
        <f>O47</f>
        <v>8.8300000000000003E-2</v>
      </c>
      <c r="J34" s="71">
        <f>P47</f>
        <v>0.1215</v>
      </c>
    </row>
    <row r="35" spans="2:16" ht="15" thickBot="1" x14ac:dyDescent="0.4">
      <c r="B35" s="67"/>
      <c r="C35" s="38" t="s">
        <v>6866</v>
      </c>
      <c r="D35" s="38"/>
      <c r="E35" s="38"/>
      <c r="F35" s="38"/>
      <c r="G35" s="38"/>
      <c r="H35" s="38"/>
      <c r="I35" s="70">
        <f>O46</f>
        <v>0.1215</v>
      </c>
      <c r="J35" s="71">
        <f>P46</f>
        <v>0.1547</v>
      </c>
    </row>
    <row r="36" spans="2:16" ht="16" thickBot="1" x14ac:dyDescent="0.4">
      <c r="B36" s="42"/>
      <c r="C36" s="72" t="s">
        <v>6868</v>
      </c>
      <c r="D36" s="72"/>
      <c r="E36" s="72"/>
      <c r="F36" s="72"/>
      <c r="G36" s="72"/>
      <c r="H36" s="72"/>
      <c r="I36" s="73">
        <f>O45</f>
        <v>0.1547</v>
      </c>
      <c r="J36" s="74">
        <f>P45</f>
        <v>0.18790000000000001</v>
      </c>
      <c r="M36" s="126" t="s">
        <v>6864</v>
      </c>
      <c r="N36" s="127"/>
      <c r="O36" s="127"/>
      <c r="P36" s="128"/>
    </row>
    <row r="37" spans="2:16" x14ac:dyDescent="0.35">
      <c r="M37" s="54"/>
      <c r="N37" s="50" t="s">
        <v>6822</v>
      </c>
      <c r="O37" s="115">
        <f>E21</f>
        <v>0.10672743350792463</v>
      </c>
      <c r="P37" s="116"/>
    </row>
    <row r="38" spans="2:16" x14ac:dyDescent="0.35">
      <c r="M38" s="54"/>
      <c r="N38" s="50" t="s">
        <v>6823</v>
      </c>
      <c r="O38" s="115">
        <f>F21</f>
        <v>0.15950714937633101</v>
      </c>
      <c r="P38" s="116"/>
    </row>
    <row r="39" spans="2:16" x14ac:dyDescent="0.35">
      <c r="M39" s="54"/>
      <c r="N39" s="50" t="s">
        <v>6824</v>
      </c>
      <c r="O39" s="115">
        <f>G21</f>
        <v>9.8167816189226931E-2</v>
      </c>
      <c r="P39" s="116"/>
    </row>
    <row r="40" spans="2:16" ht="15.5" x14ac:dyDescent="0.35">
      <c r="M40" s="117" t="s">
        <v>6855</v>
      </c>
      <c r="N40" s="118"/>
      <c r="O40" s="118"/>
      <c r="P40" s="119"/>
    </row>
    <row r="41" spans="2:16" x14ac:dyDescent="0.35">
      <c r="M41" s="120" t="s">
        <v>6856</v>
      </c>
      <c r="N41" s="121"/>
      <c r="O41" s="122">
        <f>AVERAGEIF(O37:O39,"&lt;&gt;0")</f>
        <v>0.12146746635782751</v>
      </c>
      <c r="P41" s="123"/>
    </row>
    <row r="42" spans="2:16" x14ac:dyDescent="0.35">
      <c r="M42" s="120" t="s">
        <v>6857</v>
      </c>
      <c r="N42" s="121"/>
      <c r="O42" s="122">
        <f>MEDIAN(O37:O39)</f>
        <v>0.10672743350792463</v>
      </c>
      <c r="P42" s="123"/>
    </row>
    <row r="43" spans="2:16" x14ac:dyDescent="0.35">
      <c r="M43" s="120" t="s">
        <v>6858</v>
      </c>
      <c r="N43" s="121"/>
      <c r="O43" s="122">
        <f>_xlfn.STDEV.S(O37:O39)</f>
        <v>3.3220172715863576E-2</v>
      </c>
      <c r="P43" s="123"/>
    </row>
    <row r="44" spans="2:16" ht="15.5" x14ac:dyDescent="0.35">
      <c r="M44" s="124" t="s">
        <v>6859</v>
      </c>
      <c r="N44" s="125"/>
      <c r="O44" s="52" t="s">
        <v>6843</v>
      </c>
      <c r="P44" s="55" t="s">
        <v>6850</v>
      </c>
    </row>
    <row r="45" spans="2:16" x14ac:dyDescent="0.35">
      <c r="M45" s="120" t="s">
        <v>6860</v>
      </c>
      <c r="N45" s="121"/>
      <c r="O45" s="59">
        <f>ROUND(O46+O43,4)</f>
        <v>0.1547</v>
      </c>
      <c r="P45" s="60">
        <f>ROUND(P46+O43,4)</f>
        <v>0.18790000000000001</v>
      </c>
    </row>
    <row r="46" spans="2:16" x14ac:dyDescent="0.35">
      <c r="M46" s="120" t="s">
        <v>6861</v>
      </c>
      <c r="N46" s="121"/>
      <c r="O46" s="59">
        <f>ROUND(O41,4)</f>
        <v>0.1215</v>
      </c>
      <c r="P46" s="60">
        <f>ROUND(O41+O43,4)</f>
        <v>0.1547</v>
      </c>
    </row>
    <row r="47" spans="2:16" ht="15" thickBot="1" x14ac:dyDescent="0.4">
      <c r="M47" s="113" t="s">
        <v>6862</v>
      </c>
      <c r="N47" s="114"/>
      <c r="O47" s="61">
        <f>ROUND(O46-O43,4)</f>
        <v>8.8300000000000003E-2</v>
      </c>
      <c r="P47" s="62">
        <f>ROUND(P46-O43,4)</f>
        <v>0.1215</v>
      </c>
    </row>
  </sheetData>
  <mergeCells count="58">
    <mergeCell ref="B12:D12"/>
    <mergeCell ref="B13:D13"/>
    <mergeCell ref="B14:D14"/>
    <mergeCell ref="I5:J5"/>
    <mergeCell ref="B16:J16"/>
    <mergeCell ref="B5:H5"/>
    <mergeCell ref="B7:D7"/>
    <mergeCell ref="B8:D8"/>
    <mergeCell ref="B9:D9"/>
    <mergeCell ref="B10:D10"/>
    <mergeCell ref="B11:D11"/>
    <mergeCell ref="B17:H17"/>
    <mergeCell ref="I17:J17"/>
    <mergeCell ref="B19:D19"/>
    <mergeCell ref="B20:D20"/>
    <mergeCell ref="B21:D21"/>
    <mergeCell ref="O24:P24"/>
    <mergeCell ref="M12:N12"/>
    <mergeCell ref="M11:N11"/>
    <mergeCell ref="M6:P6"/>
    <mergeCell ref="O7:P7"/>
    <mergeCell ref="O8:P8"/>
    <mergeCell ref="O9:P9"/>
    <mergeCell ref="O11:P11"/>
    <mergeCell ref="O12:P12"/>
    <mergeCell ref="O13:P13"/>
    <mergeCell ref="M13:N13"/>
    <mergeCell ref="M10:P10"/>
    <mergeCell ref="M14:N14"/>
    <mergeCell ref="M21:P21"/>
    <mergeCell ref="O22:P22"/>
    <mergeCell ref="O23:P23"/>
    <mergeCell ref="O37:P37"/>
    <mergeCell ref="M25:P25"/>
    <mergeCell ref="M26:N26"/>
    <mergeCell ref="O26:P26"/>
    <mergeCell ref="M27:N27"/>
    <mergeCell ref="O27:P27"/>
    <mergeCell ref="M28:N28"/>
    <mergeCell ref="O28:P28"/>
    <mergeCell ref="M29:N29"/>
    <mergeCell ref="M30:N30"/>
    <mergeCell ref="M31:N31"/>
    <mergeCell ref="M32:N32"/>
    <mergeCell ref="M36:P36"/>
    <mergeCell ref="M47:N47"/>
    <mergeCell ref="O38:P38"/>
    <mergeCell ref="O39:P39"/>
    <mergeCell ref="M40:P40"/>
    <mergeCell ref="M41:N41"/>
    <mergeCell ref="O41:P41"/>
    <mergeCell ref="M42:N42"/>
    <mergeCell ref="O42:P42"/>
    <mergeCell ref="M43:N43"/>
    <mergeCell ref="O43:P43"/>
    <mergeCell ref="M44:N44"/>
    <mergeCell ref="M45:N45"/>
    <mergeCell ref="M46:N46"/>
  </mergeCells>
  <conditionalFormatting sqref="B2">
    <cfRule type="cellIs" dxfId="22" priority="16" operator="equal">
      <formula>"Base"</formula>
    </cfRule>
    <cfRule type="cellIs" dxfId="21" priority="17" operator="equal">
      <formula>"Strong"</formula>
    </cfRule>
    <cfRule type="cellIs" dxfId="20" priority="18" operator="equal">
      <formula>"Base"</formula>
    </cfRule>
  </conditionalFormatting>
  <conditionalFormatting sqref="B3">
    <cfRule type="cellIs" dxfId="19" priority="20" operator="equal">
      <formula>"Weak"</formula>
    </cfRule>
  </conditionalFormatting>
  <conditionalFormatting sqref="H19">
    <cfRule type="cellIs" dxfId="18" priority="14" operator="lessThan">
      <formula>0</formula>
    </cfRule>
  </conditionalFormatting>
  <conditionalFormatting sqref="E19:J19">
    <cfRule type="cellIs" dxfId="17" priority="13" operator="lessThan">
      <formula>0</formula>
    </cfRule>
  </conditionalFormatting>
  <conditionalFormatting sqref="O15:P17 O22:O24">
    <cfRule type="cellIs" dxfId="16" priority="11" operator="lessThan">
      <formula>0</formula>
    </cfRule>
    <cfRule type="cellIs" dxfId="15" priority="12" operator="greaterThan">
      <formula>0</formula>
    </cfRule>
  </conditionalFormatting>
  <conditionalFormatting sqref="O7:O9">
    <cfRule type="cellIs" dxfId="14" priority="9" operator="lessThan">
      <formula>0</formula>
    </cfRule>
    <cfRule type="cellIs" dxfId="13" priority="10" operator="greaterThan">
      <formula>0</formula>
    </cfRule>
  </conditionalFormatting>
  <conditionalFormatting sqref="O30:P32">
    <cfRule type="cellIs" dxfId="12" priority="7" operator="lessThan">
      <formula>0</formula>
    </cfRule>
    <cfRule type="cellIs" dxfId="11" priority="8" operator="greaterThan">
      <formula>0</formula>
    </cfRule>
  </conditionalFormatting>
  <conditionalFormatting sqref="O37:O39">
    <cfRule type="cellIs" dxfId="10" priority="3" operator="lessThan">
      <formula>0</formula>
    </cfRule>
    <cfRule type="cellIs" dxfId="9" priority="4" operator="greaterThan">
      <formula>0</formula>
    </cfRule>
  </conditionalFormatting>
  <conditionalFormatting sqref="O45:P47">
    <cfRule type="cellIs" dxfId="8" priority="1" operator="lessThan">
      <formula>0</formula>
    </cfRule>
    <cfRule type="cellIs" dxfId="7" priority="2" operator="greaterThan">
      <formula>0</formula>
    </cfRule>
  </conditionalFormatting>
  <conditionalFormatting sqref="F19:J19">
    <cfRule type="cellIs" dxfId="6" priority="15" operator="greaterThan">
      <formula>0</formula>
    </cfRule>
  </conditionalFormatting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400-000000000000}">
          <x14:formula1>
            <xm:f>brouillon!$A$1:$A$430</xm:f>
          </x14:formula1>
          <xm:sqref>B1</xm:sqref>
        </x14:dataValidation>
        <x14:dataValidation type="list" allowBlank="1" showInputMessage="1" showErrorMessage="1" xr:uid="{00000000-0002-0000-0400-000001000000}">
          <x14:formula1>
            <xm:f>brouillon!$B$1:$B$3</xm:f>
          </x14:formula1>
          <xm:sqref>B2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0"/>
  </sheetPr>
  <dimension ref="A1:B430"/>
  <sheetViews>
    <sheetView workbookViewId="0">
      <selection activeCell="F14" sqref="F14"/>
    </sheetView>
  </sheetViews>
  <sheetFormatPr baseColWidth="10" defaultRowHeight="14.5" x14ac:dyDescent="0.35"/>
  <sheetData>
    <row r="1" spans="1:2" x14ac:dyDescent="0.35">
      <c r="A1" s="49" t="s">
        <v>10</v>
      </c>
      <c r="B1" s="45" t="s">
        <v>6838</v>
      </c>
    </row>
    <row r="2" spans="1:2" x14ac:dyDescent="0.35">
      <c r="A2" s="49" t="s">
        <v>38</v>
      </c>
      <c r="B2" s="45" t="s">
        <v>6840</v>
      </c>
    </row>
    <row r="3" spans="1:2" x14ac:dyDescent="0.35">
      <c r="A3" s="49" t="s">
        <v>57</v>
      </c>
      <c r="B3" s="6" t="s">
        <v>6839</v>
      </c>
    </row>
    <row r="4" spans="1:2" x14ac:dyDescent="0.35">
      <c r="A4" s="49" t="s">
        <v>80</v>
      </c>
      <c r="B4" s="6"/>
    </row>
    <row r="5" spans="1:2" x14ac:dyDescent="0.35">
      <c r="A5" s="49" t="s">
        <v>99</v>
      </c>
    </row>
    <row r="6" spans="1:2" x14ac:dyDescent="0.35">
      <c r="A6" s="49" t="s">
        <v>121</v>
      </c>
    </row>
    <row r="7" spans="1:2" x14ac:dyDescent="0.35">
      <c r="A7" s="49" t="s">
        <v>143</v>
      </c>
    </row>
    <row r="8" spans="1:2" x14ac:dyDescent="0.35">
      <c r="A8" s="49" t="s">
        <v>169</v>
      </c>
    </row>
    <row r="9" spans="1:2" x14ac:dyDescent="0.35">
      <c r="A9" s="49" t="s">
        <v>195</v>
      </c>
    </row>
    <row r="10" spans="1:2" x14ac:dyDescent="0.35">
      <c r="A10" s="49" t="s">
        <v>210</v>
      </c>
    </row>
    <row r="11" spans="1:2" x14ac:dyDescent="0.35">
      <c r="A11" s="49" t="s">
        <v>228</v>
      </c>
    </row>
    <row r="12" spans="1:2" x14ac:dyDescent="0.35">
      <c r="A12" s="49" t="s">
        <v>253</v>
      </c>
    </row>
    <row r="13" spans="1:2" x14ac:dyDescent="0.35">
      <c r="A13" s="49" t="s">
        <v>272</v>
      </c>
    </row>
    <row r="14" spans="1:2" x14ac:dyDescent="0.35">
      <c r="A14" s="49" t="s">
        <v>290</v>
      </c>
    </row>
    <row r="15" spans="1:2" x14ac:dyDescent="0.35">
      <c r="A15" s="49" t="s">
        <v>305</v>
      </c>
    </row>
    <row r="16" spans="1:2" x14ac:dyDescent="0.35">
      <c r="A16" s="49" t="s">
        <v>319</v>
      </c>
    </row>
    <row r="17" spans="1:1" x14ac:dyDescent="0.35">
      <c r="A17" s="49" t="s">
        <v>338</v>
      </c>
    </row>
    <row r="18" spans="1:1" x14ac:dyDescent="0.35">
      <c r="A18" s="49" t="s">
        <v>353</v>
      </c>
    </row>
    <row r="19" spans="1:1" x14ac:dyDescent="0.35">
      <c r="A19" s="49" t="s">
        <v>375</v>
      </c>
    </row>
    <row r="20" spans="1:1" x14ac:dyDescent="0.35">
      <c r="A20" s="49" t="s">
        <v>394</v>
      </c>
    </row>
    <row r="21" spans="1:1" x14ac:dyDescent="0.35">
      <c r="A21" s="49" t="s">
        <v>411</v>
      </c>
    </row>
    <row r="22" spans="1:1" x14ac:dyDescent="0.35">
      <c r="A22" s="49" t="s">
        <v>427</v>
      </c>
    </row>
    <row r="23" spans="1:1" x14ac:dyDescent="0.35">
      <c r="A23" s="49" t="s">
        <v>441</v>
      </c>
    </row>
    <row r="24" spans="1:1" x14ac:dyDescent="0.35">
      <c r="A24" s="49" t="s">
        <v>462</v>
      </c>
    </row>
    <row r="25" spans="1:1" x14ac:dyDescent="0.35">
      <c r="A25" s="49" t="s">
        <v>484</v>
      </c>
    </row>
    <row r="26" spans="1:1" x14ac:dyDescent="0.35">
      <c r="A26" s="49" t="s">
        <v>502</v>
      </c>
    </row>
    <row r="27" spans="1:1" x14ac:dyDescent="0.35">
      <c r="A27" s="49" t="s">
        <v>519</v>
      </c>
    </row>
    <row r="28" spans="1:1" x14ac:dyDescent="0.35">
      <c r="A28" s="49" t="s">
        <v>537</v>
      </c>
    </row>
    <row r="29" spans="1:1" x14ac:dyDescent="0.35">
      <c r="A29" s="49" t="s">
        <v>555</v>
      </c>
    </row>
    <row r="30" spans="1:1" x14ac:dyDescent="0.35">
      <c r="A30" s="49" t="s">
        <v>569</v>
      </c>
    </row>
    <row r="31" spans="1:1" x14ac:dyDescent="0.35">
      <c r="A31" s="49" t="s">
        <v>587</v>
      </c>
    </row>
    <row r="32" spans="1:1" x14ac:dyDescent="0.35">
      <c r="A32" s="49" t="s">
        <v>604</v>
      </c>
    </row>
    <row r="33" spans="1:1" x14ac:dyDescent="0.35">
      <c r="A33" s="49" t="s">
        <v>623</v>
      </c>
    </row>
    <row r="34" spans="1:1" x14ac:dyDescent="0.35">
      <c r="A34" s="49" t="s">
        <v>639</v>
      </c>
    </row>
    <row r="35" spans="1:1" x14ac:dyDescent="0.35">
      <c r="A35" s="49" t="s">
        <v>657</v>
      </c>
    </row>
    <row r="36" spans="1:1" x14ac:dyDescent="0.35">
      <c r="A36" s="49" t="s">
        <v>671</v>
      </c>
    </row>
    <row r="37" spans="1:1" x14ac:dyDescent="0.35">
      <c r="A37" s="49" t="s">
        <v>692</v>
      </c>
    </row>
    <row r="38" spans="1:1" x14ac:dyDescent="0.35">
      <c r="A38" s="49" t="s">
        <v>710</v>
      </c>
    </row>
    <row r="39" spans="1:1" x14ac:dyDescent="0.35">
      <c r="A39" s="49" t="s">
        <v>722</v>
      </c>
    </row>
    <row r="40" spans="1:1" x14ac:dyDescent="0.35">
      <c r="A40" s="49" t="s">
        <v>736</v>
      </c>
    </row>
    <row r="41" spans="1:1" x14ac:dyDescent="0.35">
      <c r="A41" s="49" t="s">
        <v>754</v>
      </c>
    </row>
    <row r="42" spans="1:1" x14ac:dyDescent="0.35">
      <c r="A42" s="49" t="s">
        <v>772</v>
      </c>
    </row>
    <row r="43" spans="1:1" x14ac:dyDescent="0.35">
      <c r="A43" s="49" t="s">
        <v>789</v>
      </c>
    </row>
    <row r="44" spans="1:1" x14ac:dyDescent="0.35">
      <c r="A44" s="49" t="s">
        <v>805</v>
      </c>
    </row>
    <row r="45" spans="1:1" x14ac:dyDescent="0.35">
      <c r="A45" s="49" t="s">
        <v>822</v>
      </c>
    </row>
    <row r="46" spans="1:1" x14ac:dyDescent="0.35">
      <c r="A46" s="49" t="s">
        <v>840</v>
      </c>
    </row>
    <row r="47" spans="1:1" x14ac:dyDescent="0.35">
      <c r="A47" s="49" t="s">
        <v>856</v>
      </c>
    </row>
    <row r="48" spans="1:1" x14ac:dyDescent="0.35">
      <c r="A48" s="49" t="s">
        <v>873</v>
      </c>
    </row>
    <row r="49" spans="1:1" x14ac:dyDescent="0.35">
      <c r="A49" s="49" t="s">
        <v>889</v>
      </c>
    </row>
    <row r="50" spans="1:1" x14ac:dyDescent="0.35">
      <c r="A50" s="49" t="s">
        <v>906</v>
      </c>
    </row>
    <row r="51" spans="1:1" x14ac:dyDescent="0.35">
      <c r="A51" s="49" t="s">
        <v>923</v>
      </c>
    </row>
    <row r="52" spans="1:1" x14ac:dyDescent="0.35">
      <c r="A52" s="49" t="s">
        <v>940</v>
      </c>
    </row>
    <row r="53" spans="1:1" x14ac:dyDescent="0.35">
      <c r="A53" s="49" t="s">
        <v>957</v>
      </c>
    </row>
    <row r="54" spans="1:1" x14ac:dyDescent="0.35">
      <c r="A54" s="49" t="s">
        <v>978</v>
      </c>
    </row>
    <row r="55" spans="1:1" x14ac:dyDescent="0.35">
      <c r="A55" s="49" t="s">
        <v>995</v>
      </c>
    </row>
    <row r="56" spans="1:1" x14ac:dyDescent="0.35">
      <c r="A56" s="49" t="s">
        <v>1012</v>
      </c>
    </row>
    <row r="57" spans="1:1" x14ac:dyDescent="0.35">
      <c r="A57" s="49" t="s">
        <v>1033</v>
      </c>
    </row>
    <row r="58" spans="1:1" x14ac:dyDescent="0.35">
      <c r="A58" s="49" t="s">
        <v>1047</v>
      </c>
    </row>
    <row r="59" spans="1:1" x14ac:dyDescent="0.35">
      <c r="A59" s="49" t="s">
        <v>1064</v>
      </c>
    </row>
    <row r="60" spans="1:1" x14ac:dyDescent="0.35">
      <c r="A60" s="49" t="s">
        <v>1082</v>
      </c>
    </row>
    <row r="61" spans="1:1" x14ac:dyDescent="0.35">
      <c r="A61" s="49" t="s">
        <v>1103</v>
      </c>
    </row>
    <row r="62" spans="1:1" x14ac:dyDescent="0.35">
      <c r="A62" s="49" t="s">
        <v>1121</v>
      </c>
    </row>
    <row r="63" spans="1:1" x14ac:dyDescent="0.35">
      <c r="A63" s="49" t="s">
        <v>1138</v>
      </c>
    </row>
    <row r="64" spans="1:1" x14ac:dyDescent="0.35">
      <c r="A64" s="49" t="s">
        <v>1152</v>
      </c>
    </row>
    <row r="65" spans="1:1" x14ac:dyDescent="0.35">
      <c r="A65" s="49" t="s">
        <v>1169</v>
      </c>
    </row>
    <row r="66" spans="1:1" x14ac:dyDescent="0.35">
      <c r="A66" s="49" t="s">
        <v>1191</v>
      </c>
    </row>
    <row r="67" spans="1:1" x14ac:dyDescent="0.35">
      <c r="A67" s="49" t="s">
        <v>1210</v>
      </c>
    </row>
    <row r="68" spans="1:1" x14ac:dyDescent="0.35">
      <c r="A68" s="49" t="s">
        <v>1232</v>
      </c>
    </row>
    <row r="69" spans="1:1" x14ac:dyDescent="0.35">
      <c r="A69" s="49" t="s">
        <v>1246</v>
      </c>
    </row>
    <row r="70" spans="1:1" x14ac:dyDescent="0.35">
      <c r="A70" s="49" t="s">
        <v>1264</v>
      </c>
    </row>
    <row r="71" spans="1:1" x14ac:dyDescent="0.35">
      <c r="A71" s="49" t="s">
        <v>1278</v>
      </c>
    </row>
    <row r="72" spans="1:1" x14ac:dyDescent="0.35">
      <c r="A72" s="49" t="s">
        <v>1296</v>
      </c>
    </row>
    <row r="73" spans="1:1" x14ac:dyDescent="0.35">
      <c r="A73" s="49" t="s">
        <v>1310</v>
      </c>
    </row>
    <row r="74" spans="1:1" x14ac:dyDescent="0.35">
      <c r="A74" s="49" t="s">
        <v>1328</v>
      </c>
    </row>
    <row r="75" spans="1:1" x14ac:dyDescent="0.35">
      <c r="A75" s="49" t="s">
        <v>1341</v>
      </c>
    </row>
    <row r="76" spans="1:1" x14ac:dyDescent="0.35">
      <c r="A76" s="49" t="s">
        <v>1351</v>
      </c>
    </row>
    <row r="77" spans="1:1" x14ac:dyDescent="0.35">
      <c r="A77" s="49" t="s">
        <v>1364</v>
      </c>
    </row>
    <row r="78" spans="1:1" x14ac:dyDescent="0.35">
      <c r="A78" s="49" t="s">
        <v>1380</v>
      </c>
    </row>
    <row r="79" spans="1:1" x14ac:dyDescent="0.35">
      <c r="A79" s="49" t="s">
        <v>1397</v>
      </c>
    </row>
    <row r="80" spans="1:1" x14ac:dyDescent="0.35">
      <c r="A80" s="49" t="s">
        <v>1415</v>
      </c>
    </row>
    <row r="81" spans="1:1" x14ac:dyDescent="0.35">
      <c r="A81" s="49" t="s">
        <v>1433</v>
      </c>
    </row>
    <row r="82" spans="1:1" x14ac:dyDescent="0.35">
      <c r="A82" s="49" t="s">
        <v>1448</v>
      </c>
    </row>
    <row r="83" spans="1:1" x14ac:dyDescent="0.35">
      <c r="A83" s="49" t="s">
        <v>1463</v>
      </c>
    </row>
    <row r="84" spans="1:1" x14ac:dyDescent="0.35">
      <c r="A84" s="49" t="s">
        <v>1479</v>
      </c>
    </row>
    <row r="85" spans="1:1" x14ac:dyDescent="0.35">
      <c r="A85" s="49" t="s">
        <v>1496</v>
      </c>
    </row>
    <row r="86" spans="1:1" x14ac:dyDescent="0.35">
      <c r="A86" s="49" t="s">
        <v>1513</v>
      </c>
    </row>
    <row r="87" spans="1:1" x14ac:dyDescent="0.35">
      <c r="A87" s="49" t="s">
        <v>1525</v>
      </c>
    </row>
    <row r="88" spans="1:1" x14ac:dyDescent="0.35">
      <c r="A88" s="49" t="s">
        <v>1550</v>
      </c>
    </row>
    <row r="89" spans="1:1" x14ac:dyDescent="0.35">
      <c r="A89" s="49" t="s">
        <v>1567</v>
      </c>
    </row>
    <row r="90" spans="1:1" x14ac:dyDescent="0.35">
      <c r="A90" s="49" t="s">
        <v>1588</v>
      </c>
    </row>
    <row r="91" spans="1:1" x14ac:dyDescent="0.35">
      <c r="A91" s="49" t="s">
        <v>1607</v>
      </c>
    </row>
    <row r="92" spans="1:1" x14ac:dyDescent="0.35">
      <c r="A92" s="49" t="s">
        <v>1624</v>
      </c>
    </row>
    <row r="93" spans="1:1" x14ac:dyDescent="0.35">
      <c r="A93" s="49" t="s">
        <v>1649</v>
      </c>
    </row>
    <row r="94" spans="1:1" x14ac:dyDescent="0.35">
      <c r="A94" s="49" t="s">
        <v>1661</v>
      </c>
    </row>
    <row r="95" spans="1:1" x14ac:dyDescent="0.35">
      <c r="A95" s="49" t="s">
        <v>1682</v>
      </c>
    </row>
    <row r="96" spans="1:1" x14ac:dyDescent="0.35">
      <c r="A96" s="49" t="s">
        <v>1699</v>
      </c>
    </row>
    <row r="97" spans="1:1" x14ac:dyDescent="0.35">
      <c r="A97" s="49" t="s">
        <v>1717</v>
      </c>
    </row>
    <row r="98" spans="1:1" x14ac:dyDescent="0.35">
      <c r="A98" s="49" t="s">
        <v>1734</v>
      </c>
    </row>
    <row r="99" spans="1:1" x14ac:dyDescent="0.35">
      <c r="A99" s="49" t="s">
        <v>1755</v>
      </c>
    </row>
    <row r="100" spans="1:1" x14ac:dyDescent="0.35">
      <c r="A100" s="49" t="s">
        <v>1765</v>
      </c>
    </row>
    <row r="101" spans="1:1" x14ac:dyDescent="0.35">
      <c r="A101" s="49" t="s">
        <v>1782</v>
      </c>
    </row>
    <row r="102" spans="1:1" x14ac:dyDescent="0.35">
      <c r="A102" s="49" t="s">
        <v>1799</v>
      </c>
    </row>
    <row r="103" spans="1:1" x14ac:dyDescent="0.35">
      <c r="A103" s="49" t="s">
        <v>1813</v>
      </c>
    </row>
    <row r="104" spans="1:1" x14ac:dyDescent="0.35">
      <c r="A104" s="49" t="s">
        <v>1829</v>
      </c>
    </row>
    <row r="105" spans="1:1" x14ac:dyDescent="0.35">
      <c r="A105" s="49" t="s">
        <v>1846</v>
      </c>
    </row>
    <row r="106" spans="1:1" x14ac:dyDescent="0.35">
      <c r="A106" s="49" t="s">
        <v>1863</v>
      </c>
    </row>
    <row r="107" spans="1:1" x14ac:dyDescent="0.35">
      <c r="A107" s="49" t="s">
        <v>1879</v>
      </c>
    </row>
    <row r="108" spans="1:1" x14ac:dyDescent="0.35">
      <c r="A108" s="49" t="s">
        <v>1896</v>
      </c>
    </row>
    <row r="109" spans="1:1" x14ac:dyDescent="0.35">
      <c r="A109" s="49" t="s">
        <v>1913</v>
      </c>
    </row>
    <row r="110" spans="1:1" x14ac:dyDescent="0.35">
      <c r="A110" s="49" t="s">
        <v>1927</v>
      </c>
    </row>
    <row r="111" spans="1:1" x14ac:dyDescent="0.35">
      <c r="A111" s="49" t="s">
        <v>1944</v>
      </c>
    </row>
    <row r="112" spans="1:1" x14ac:dyDescent="0.35">
      <c r="A112" s="49" t="s">
        <v>1964</v>
      </c>
    </row>
    <row r="113" spans="1:1" x14ac:dyDescent="0.35">
      <c r="A113" s="49" t="s">
        <v>1980</v>
      </c>
    </row>
    <row r="114" spans="1:1" x14ac:dyDescent="0.35">
      <c r="A114" s="49" t="s">
        <v>1981</v>
      </c>
    </row>
    <row r="115" spans="1:1" x14ac:dyDescent="0.35">
      <c r="A115" s="49" t="s">
        <v>1997</v>
      </c>
    </row>
    <row r="116" spans="1:1" x14ac:dyDescent="0.35">
      <c r="A116" s="49" t="s">
        <v>2014</v>
      </c>
    </row>
    <row r="117" spans="1:1" x14ac:dyDescent="0.35">
      <c r="A117" s="49" t="s">
        <v>2028</v>
      </c>
    </row>
    <row r="118" spans="1:1" x14ac:dyDescent="0.35">
      <c r="A118" s="49" t="s">
        <v>2042</v>
      </c>
    </row>
    <row r="119" spans="1:1" x14ac:dyDescent="0.35">
      <c r="A119" s="49" t="s">
        <v>2055</v>
      </c>
    </row>
    <row r="120" spans="1:1" x14ac:dyDescent="0.35">
      <c r="A120" s="49" t="s">
        <v>2072</v>
      </c>
    </row>
    <row r="121" spans="1:1" x14ac:dyDescent="0.35">
      <c r="A121" s="49" t="s">
        <v>2089</v>
      </c>
    </row>
    <row r="122" spans="1:1" x14ac:dyDescent="0.35">
      <c r="A122" s="49" t="s">
        <v>2105</v>
      </c>
    </row>
    <row r="123" spans="1:1" x14ac:dyDescent="0.35">
      <c r="A123" s="49" t="s">
        <v>2122</v>
      </c>
    </row>
    <row r="124" spans="1:1" x14ac:dyDescent="0.35">
      <c r="A124" s="49" t="s">
        <v>2139</v>
      </c>
    </row>
    <row r="125" spans="1:1" x14ac:dyDescent="0.35">
      <c r="A125" s="49" t="s">
        <v>2163</v>
      </c>
    </row>
    <row r="126" spans="1:1" x14ac:dyDescent="0.35">
      <c r="A126" s="49" t="s">
        <v>2179</v>
      </c>
    </row>
    <row r="127" spans="1:1" x14ac:dyDescent="0.35">
      <c r="A127" s="49" t="s">
        <v>2191</v>
      </c>
    </row>
    <row r="128" spans="1:1" x14ac:dyDescent="0.35">
      <c r="A128" s="49" t="s">
        <v>2208</v>
      </c>
    </row>
    <row r="129" spans="1:1" x14ac:dyDescent="0.35">
      <c r="A129" s="49" t="s">
        <v>2223</v>
      </c>
    </row>
    <row r="130" spans="1:1" x14ac:dyDescent="0.35">
      <c r="A130" s="49" t="s">
        <v>2237</v>
      </c>
    </row>
    <row r="131" spans="1:1" x14ac:dyDescent="0.35">
      <c r="A131" s="49" t="s">
        <v>2250</v>
      </c>
    </row>
    <row r="132" spans="1:1" x14ac:dyDescent="0.35">
      <c r="A132" s="49" t="s">
        <v>2266</v>
      </c>
    </row>
    <row r="133" spans="1:1" x14ac:dyDescent="0.35">
      <c r="A133" s="49" t="s">
        <v>2279</v>
      </c>
    </row>
    <row r="134" spans="1:1" x14ac:dyDescent="0.35">
      <c r="A134" s="49" t="s">
        <v>2296</v>
      </c>
    </row>
    <row r="135" spans="1:1" x14ac:dyDescent="0.35">
      <c r="A135" s="49" t="s">
        <v>2309</v>
      </c>
    </row>
    <row r="136" spans="1:1" x14ac:dyDescent="0.35">
      <c r="A136" s="49" t="s">
        <v>2326</v>
      </c>
    </row>
    <row r="137" spans="1:1" x14ac:dyDescent="0.35">
      <c r="A137" s="49" t="s">
        <v>2342</v>
      </c>
    </row>
    <row r="138" spans="1:1" x14ac:dyDescent="0.35">
      <c r="A138" s="49" t="s">
        <v>2359</v>
      </c>
    </row>
    <row r="139" spans="1:1" x14ac:dyDescent="0.35">
      <c r="A139" s="49" t="s">
        <v>2377</v>
      </c>
    </row>
    <row r="140" spans="1:1" x14ac:dyDescent="0.35">
      <c r="A140" s="49" t="s">
        <v>2388</v>
      </c>
    </row>
    <row r="141" spans="1:1" x14ac:dyDescent="0.35">
      <c r="A141" s="49" t="s">
        <v>2404</v>
      </c>
    </row>
    <row r="142" spans="1:1" x14ac:dyDescent="0.35">
      <c r="A142" s="49" t="s">
        <v>2421</v>
      </c>
    </row>
    <row r="143" spans="1:1" x14ac:dyDescent="0.35">
      <c r="A143" s="49" t="s">
        <v>2438</v>
      </c>
    </row>
    <row r="144" spans="1:1" x14ac:dyDescent="0.35">
      <c r="A144" s="49" t="s">
        <v>2454</v>
      </c>
    </row>
    <row r="145" spans="1:1" x14ac:dyDescent="0.35">
      <c r="A145" s="49" t="s">
        <v>2471</v>
      </c>
    </row>
    <row r="146" spans="1:1" x14ac:dyDescent="0.35">
      <c r="A146" s="49" t="s">
        <v>2488</v>
      </c>
    </row>
    <row r="147" spans="1:1" x14ac:dyDescent="0.35">
      <c r="A147" s="49" t="s">
        <v>2505</v>
      </c>
    </row>
    <row r="148" spans="1:1" x14ac:dyDescent="0.35">
      <c r="A148" s="49" t="s">
        <v>2519</v>
      </c>
    </row>
    <row r="149" spans="1:1" x14ac:dyDescent="0.35">
      <c r="A149" s="49" t="s">
        <v>2532</v>
      </c>
    </row>
    <row r="150" spans="1:1" x14ac:dyDescent="0.35">
      <c r="A150" s="49" t="s">
        <v>2547</v>
      </c>
    </row>
    <row r="151" spans="1:1" x14ac:dyDescent="0.35">
      <c r="A151" s="49" t="s">
        <v>2564</v>
      </c>
    </row>
    <row r="152" spans="1:1" x14ac:dyDescent="0.35">
      <c r="A152" s="49" t="s">
        <v>2582</v>
      </c>
    </row>
    <row r="153" spans="1:1" x14ac:dyDescent="0.35">
      <c r="A153" s="49" t="s">
        <v>2599</v>
      </c>
    </row>
    <row r="154" spans="1:1" x14ac:dyDescent="0.35">
      <c r="A154" s="49" t="s">
        <v>2616</v>
      </c>
    </row>
    <row r="155" spans="1:1" x14ac:dyDescent="0.35">
      <c r="A155" s="49" t="s">
        <v>2633</v>
      </c>
    </row>
    <row r="156" spans="1:1" x14ac:dyDescent="0.35">
      <c r="A156" s="49" t="s">
        <v>2646</v>
      </c>
    </row>
    <row r="157" spans="1:1" x14ac:dyDescent="0.35">
      <c r="A157" s="49" t="s">
        <v>2659</v>
      </c>
    </row>
    <row r="158" spans="1:1" x14ac:dyDescent="0.35">
      <c r="A158" s="49" t="s">
        <v>2676</v>
      </c>
    </row>
    <row r="159" spans="1:1" x14ac:dyDescent="0.35">
      <c r="A159" s="49" t="s">
        <v>2694</v>
      </c>
    </row>
    <row r="160" spans="1:1" x14ac:dyDescent="0.35">
      <c r="A160" s="49" t="s">
        <v>2708</v>
      </c>
    </row>
    <row r="161" spans="1:1" x14ac:dyDescent="0.35">
      <c r="A161" s="49" t="s">
        <v>2721</v>
      </c>
    </row>
    <row r="162" spans="1:1" x14ac:dyDescent="0.35">
      <c r="A162" s="49" t="s">
        <v>2738</v>
      </c>
    </row>
    <row r="163" spans="1:1" x14ac:dyDescent="0.35">
      <c r="A163" s="49" t="s">
        <v>2756</v>
      </c>
    </row>
    <row r="164" spans="1:1" x14ac:dyDescent="0.35">
      <c r="A164" s="49" t="s">
        <v>2773</v>
      </c>
    </row>
    <row r="165" spans="1:1" x14ac:dyDescent="0.35">
      <c r="A165" s="49" t="s">
        <v>2784</v>
      </c>
    </row>
    <row r="166" spans="1:1" x14ac:dyDescent="0.35">
      <c r="A166" s="49" t="s">
        <v>2797</v>
      </c>
    </row>
    <row r="167" spans="1:1" x14ac:dyDescent="0.35">
      <c r="A167" s="49" t="s">
        <v>2814</v>
      </c>
    </row>
    <row r="168" spans="1:1" x14ac:dyDescent="0.35">
      <c r="A168" s="49" t="s">
        <v>2830</v>
      </c>
    </row>
    <row r="169" spans="1:1" x14ac:dyDescent="0.35">
      <c r="A169" s="49" t="s">
        <v>2842</v>
      </c>
    </row>
    <row r="170" spans="1:1" x14ac:dyDescent="0.35">
      <c r="A170" s="49" t="s">
        <v>2862</v>
      </c>
    </row>
    <row r="171" spans="1:1" x14ac:dyDescent="0.35">
      <c r="A171" s="49" t="s">
        <v>2875</v>
      </c>
    </row>
    <row r="172" spans="1:1" x14ac:dyDescent="0.35">
      <c r="A172" s="49" t="s">
        <v>2892</v>
      </c>
    </row>
    <row r="173" spans="1:1" x14ac:dyDescent="0.35">
      <c r="A173" s="49" t="s">
        <v>2905</v>
      </c>
    </row>
    <row r="174" spans="1:1" x14ac:dyDescent="0.35">
      <c r="A174" s="49" t="s">
        <v>2914</v>
      </c>
    </row>
    <row r="175" spans="1:1" x14ac:dyDescent="0.35">
      <c r="A175" s="49" t="s">
        <v>2934</v>
      </c>
    </row>
    <row r="176" spans="1:1" x14ac:dyDescent="0.35">
      <c r="A176" s="49" t="s">
        <v>2948</v>
      </c>
    </row>
    <row r="177" spans="1:1" x14ac:dyDescent="0.35">
      <c r="A177" s="49" t="s">
        <v>2962</v>
      </c>
    </row>
    <row r="178" spans="1:1" x14ac:dyDescent="0.35">
      <c r="A178" s="49" t="s">
        <v>2974</v>
      </c>
    </row>
    <row r="179" spans="1:1" x14ac:dyDescent="0.35">
      <c r="A179" s="49" t="s">
        <v>2987</v>
      </c>
    </row>
    <row r="180" spans="1:1" x14ac:dyDescent="0.35">
      <c r="A180" s="49" t="s">
        <v>3012</v>
      </c>
    </row>
    <row r="181" spans="1:1" x14ac:dyDescent="0.35">
      <c r="A181" s="49" t="s">
        <v>3029</v>
      </c>
    </row>
    <row r="182" spans="1:1" x14ac:dyDescent="0.35">
      <c r="A182" s="49" t="s">
        <v>3043</v>
      </c>
    </row>
    <row r="183" spans="1:1" x14ac:dyDescent="0.35">
      <c r="A183" s="49" t="s">
        <v>3060</v>
      </c>
    </row>
    <row r="184" spans="1:1" x14ac:dyDescent="0.35">
      <c r="A184" s="49" t="s">
        <v>3077</v>
      </c>
    </row>
    <row r="185" spans="1:1" x14ac:dyDescent="0.35">
      <c r="A185" s="49" t="s">
        <v>3090</v>
      </c>
    </row>
    <row r="186" spans="1:1" x14ac:dyDescent="0.35">
      <c r="A186" s="49" t="s">
        <v>3110</v>
      </c>
    </row>
    <row r="187" spans="1:1" x14ac:dyDescent="0.35">
      <c r="A187" s="49" t="s">
        <v>3124</v>
      </c>
    </row>
    <row r="188" spans="1:1" x14ac:dyDescent="0.35">
      <c r="A188" s="49" t="s">
        <v>3136</v>
      </c>
    </row>
    <row r="189" spans="1:1" x14ac:dyDescent="0.35">
      <c r="A189" s="49" t="s">
        <v>3150</v>
      </c>
    </row>
    <row r="190" spans="1:1" x14ac:dyDescent="0.35">
      <c r="A190" s="49" t="s">
        <v>3171</v>
      </c>
    </row>
    <row r="191" spans="1:1" x14ac:dyDescent="0.35">
      <c r="A191" s="49" t="s">
        <v>3183</v>
      </c>
    </row>
    <row r="192" spans="1:1" x14ac:dyDescent="0.35">
      <c r="A192" s="49" t="s">
        <v>3205</v>
      </c>
    </row>
    <row r="193" spans="1:1" x14ac:dyDescent="0.35">
      <c r="A193" s="49" t="s">
        <v>3220</v>
      </c>
    </row>
    <row r="194" spans="1:1" x14ac:dyDescent="0.35">
      <c r="A194" s="49" t="s">
        <v>3240</v>
      </c>
    </row>
    <row r="195" spans="1:1" x14ac:dyDescent="0.35">
      <c r="A195" s="49" t="s">
        <v>3261</v>
      </c>
    </row>
    <row r="196" spans="1:1" x14ac:dyDescent="0.35">
      <c r="A196" s="49" t="s">
        <v>3274</v>
      </c>
    </row>
    <row r="197" spans="1:1" x14ac:dyDescent="0.35">
      <c r="A197" s="49" t="s">
        <v>3292</v>
      </c>
    </row>
    <row r="198" spans="1:1" x14ac:dyDescent="0.35">
      <c r="A198" s="49" t="s">
        <v>3305</v>
      </c>
    </row>
    <row r="199" spans="1:1" x14ac:dyDescent="0.35">
      <c r="A199" s="49" t="s">
        <v>3321</v>
      </c>
    </row>
    <row r="200" spans="1:1" x14ac:dyDescent="0.35">
      <c r="A200" s="49" t="s">
        <v>3334</v>
      </c>
    </row>
    <row r="201" spans="1:1" x14ac:dyDescent="0.35">
      <c r="A201" s="49" t="s">
        <v>3347</v>
      </c>
    </row>
    <row r="202" spans="1:1" x14ac:dyDescent="0.35">
      <c r="A202" s="49" t="s">
        <v>3364</v>
      </c>
    </row>
    <row r="203" spans="1:1" x14ac:dyDescent="0.35">
      <c r="A203" s="49" t="s">
        <v>3381</v>
      </c>
    </row>
    <row r="204" spans="1:1" x14ac:dyDescent="0.35">
      <c r="A204" s="49" t="s">
        <v>3398</v>
      </c>
    </row>
    <row r="205" spans="1:1" x14ac:dyDescent="0.35">
      <c r="A205" s="49" t="s">
        <v>3418</v>
      </c>
    </row>
    <row r="206" spans="1:1" x14ac:dyDescent="0.35">
      <c r="A206" s="49" t="s">
        <v>3437</v>
      </c>
    </row>
    <row r="207" spans="1:1" x14ac:dyDescent="0.35">
      <c r="A207" s="49" t="s">
        <v>3456</v>
      </c>
    </row>
    <row r="208" spans="1:1" x14ac:dyDescent="0.35">
      <c r="A208" s="49" t="s">
        <v>3470</v>
      </c>
    </row>
    <row r="209" spans="1:1" x14ac:dyDescent="0.35">
      <c r="A209" s="49" t="s">
        <v>3480</v>
      </c>
    </row>
    <row r="210" spans="1:1" x14ac:dyDescent="0.35">
      <c r="A210" s="49" t="s">
        <v>3497</v>
      </c>
    </row>
    <row r="211" spans="1:1" x14ac:dyDescent="0.35">
      <c r="A211" s="49" t="s">
        <v>3514</v>
      </c>
    </row>
    <row r="212" spans="1:1" x14ac:dyDescent="0.35">
      <c r="A212" s="49" t="s">
        <v>3527</v>
      </c>
    </row>
    <row r="213" spans="1:1" x14ac:dyDescent="0.35">
      <c r="A213" s="49" t="s">
        <v>3536</v>
      </c>
    </row>
    <row r="214" spans="1:1" x14ac:dyDescent="0.35">
      <c r="A214" s="49" t="s">
        <v>3554</v>
      </c>
    </row>
    <row r="215" spans="1:1" x14ac:dyDescent="0.35">
      <c r="A215" s="49" t="s">
        <v>3570</v>
      </c>
    </row>
    <row r="216" spans="1:1" x14ac:dyDescent="0.35">
      <c r="A216" s="49" t="s">
        <v>3587</v>
      </c>
    </row>
    <row r="217" spans="1:1" x14ac:dyDescent="0.35">
      <c r="A217" s="49" t="s">
        <v>3599</v>
      </c>
    </row>
    <row r="218" spans="1:1" x14ac:dyDescent="0.35">
      <c r="A218" s="49" t="s">
        <v>3613</v>
      </c>
    </row>
    <row r="219" spans="1:1" x14ac:dyDescent="0.35">
      <c r="A219" s="49" t="s">
        <v>3626</v>
      </c>
    </row>
    <row r="220" spans="1:1" x14ac:dyDescent="0.35">
      <c r="A220" s="49" t="s">
        <v>3643</v>
      </c>
    </row>
    <row r="221" spans="1:1" x14ac:dyDescent="0.35">
      <c r="A221" s="49" t="s">
        <v>3660</v>
      </c>
    </row>
    <row r="222" spans="1:1" x14ac:dyDescent="0.35">
      <c r="A222" s="49" t="s">
        <v>3677</v>
      </c>
    </row>
    <row r="223" spans="1:1" x14ac:dyDescent="0.35">
      <c r="A223" s="49" t="s">
        <v>3689</v>
      </c>
    </row>
    <row r="224" spans="1:1" x14ac:dyDescent="0.35">
      <c r="A224" s="49" t="s">
        <v>3706</v>
      </c>
    </row>
    <row r="225" spans="1:1" x14ac:dyDescent="0.35">
      <c r="A225" s="49" t="s">
        <v>3722</v>
      </c>
    </row>
    <row r="226" spans="1:1" x14ac:dyDescent="0.35">
      <c r="A226" s="49" t="s">
        <v>3735</v>
      </c>
    </row>
    <row r="227" spans="1:1" x14ac:dyDescent="0.35">
      <c r="A227" s="49" t="s">
        <v>3754</v>
      </c>
    </row>
    <row r="228" spans="1:1" x14ac:dyDescent="0.35">
      <c r="A228" s="49" t="s">
        <v>3772</v>
      </c>
    </row>
    <row r="229" spans="1:1" x14ac:dyDescent="0.35">
      <c r="A229" s="49" t="s">
        <v>3788</v>
      </c>
    </row>
    <row r="230" spans="1:1" x14ac:dyDescent="0.35">
      <c r="A230" s="49" t="s">
        <v>3804</v>
      </c>
    </row>
    <row r="231" spans="1:1" x14ac:dyDescent="0.35">
      <c r="A231" s="49" t="s">
        <v>3816</v>
      </c>
    </row>
    <row r="232" spans="1:1" x14ac:dyDescent="0.35">
      <c r="A232" s="49" t="s">
        <v>3833</v>
      </c>
    </row>
    <row r="233" spans="1:1" x14ac:dyDescent="0.35">
      <c r="A233" s="49" t="s">
        <v>3846</v>
      </c>
    </row>
    <row r="234" spans="1:1" x14ac:dyDescent="0.35">
      <c r="A234" s="49" t="s">
        <v>3862</v>
      </c>
    </row>
    <row r="235" spans="1:1" x14ac:dyDescent="0.35">
      <c r="A235" s="49" t="s">
        <v>3880</v>
      </c>
    </row>
    <row r="236" spans="1:1" x14ac:dyDescent="0.35">
      <c r="A236" s="49" t="s">
        <v>3888</v>
      </c>
    </row>
    <row r="237" spans="1:1" x14ac:dyDescent="0.35">
      <c r="A237" s="49" t="s">
        <v>3908</v>
      </c>
    </row>
    <row r="238" spans="1:1" x14ac:dyDescent="0.35">
      <c r="A238" s="49" t="s">
        <v>3925</v>
      </c>
    </row>
    <row r="239" spans="1:1" x14ac:dyDescent="0.35">
      <c r="A239" s="49" t="s">
        <v>3938</v>
      </c>
    </row>
    <row r="240" spans="1:1" x14ac:dyDescent="0.35">
      <c r="A240" s="49" t="s">
        <v>3955</v>
      </c>
    </row>
    <row r="241" spans="1:1" x14ac:dyDescent="0.35">
      <c r="A241" s="49" t="s">
        <v>3972</v>
      </c>
    </row>
    <row r="242" spans="1:1" x14ac:dyDescent="0.35">
      <c r="A242" s="49" t="s">
        <v>3990</v>
      </c>
    </row>
    <row r="243" spans="1:1" x14ac:dyDescent="0.35">
      <c r="A243" s="49" t="s">
        <v>4008</v>
      </c>
    </row>
    <row r="244" spans="1:1" x14ac:dyDescent="0.35">
      <c r="A244" s="49" t="s">
        <v>4024</v>
      </c>
    </row>
    <row r="245" spans="1:1" x14ac:dyDescent="0.35">
      <c r="A245" s="49" t="s">
        <v>4041</v>
      </c>
    </row>
    <row r="246" spans="1:1" x14ac:dyDescent="0.35">
      <c r="A246" s="49" t="s">
        <v>4054</v>
      </c>
    </row>
    <row r="247" spans="1:1" x14ac:dyDescent="0.35">
      <c r="A247" s="49" t="s">
        <v>4067</v>
      </c>
    </row>
    <row r="248" spans="1:1" x14ac:dyDescent="0.35">
      <c r="A248" s="49" t="s">
        <v>4077</v>
      </c>
    </row>
    <row r="249" spans="1:1" x14ac:dyDescent="0.35">
      <c r="A249" s="49" t="s">
        <v>4094</v>
      </c>
    </row>
    <row r="250" spans="1:1" x14ac:dyDescent="0.35">
      <c r="A250" s="49" t="s">
        <v>4111</v>
      </c>
    </row>
    <row r="251" spans="1:1" x14ac:dyDescent="0.35">
      <c r="A251" s="49" t="s">
        <v>4123</v>
      </c>
    </row>
    <row r="252" spans="1:1" x14ac:dyDescent="0.35">
      <c r="A252" s="49" t="s">
        <v>4134</v>
      </c>
    </row>
    <row r="253" spans="1:1" x14ac:dyDescent="0.35">
      <c r="A253" s="49" t="s">
        <v>4147</v>
      </c>
    </row>
    <row r="254" spans="1:1" x14ac:dyDescent="0.35">
      <c r="A254" s="49" t="s">
        <v>4160</v>
      </c>
    </row>
    <row r="255" spans="1:1" x14ac:dyDescent="0.35">
      <c r="A255" s="49" t="s">
        <v>4181</v>
      </c>
    </row>
    <row r="256" spans="1:1" x14ac:dyDescent="0.35">
      <c r="A256" s="49" t="s">
        <v>4197</v>
      </c>
    </row>
    <row r="257" spans="1:1" x14ac:dyDescent="0.35">
      <c r="A257" s="49" t="s">
        <v>4215</v>
      </c>
    </row>
    <row r="258" spans="1:1" x14ac:dyDescent="0.35">
      <c r="A258" s="49" t="s">
        <v>4231</v>
      </c>
    </row>
    <row r="259" spans="1:1" x14ac:dyDescent="0.35">
      <c r="A259" s="49" t="s">
        <v>4248</v>
      </c>
    </row>
    <row r="260" spans="1:1" x14ac:dyDescent="0.35">
      <c r="A260" s="49" t="s">
        <v>4262</v>
      </c>
    </row>
    <row r="261" spans="1:1" x14ac:dyDescent="0.35">
      <c r="A261" s="49" t="s">
        <v>4279</v>
      </c>
    </row>
    <row r="262" spans="1:1" x14ac:dyDescent="0.35">
      <c r="A262" s="49" t="s">
        <v>4291</v>
      </c>
    </row>
    <row r="263" spans="1:1" x14ac:dyDescent="0.35">
      <c r="A263" s="49" t="s">
        <v>4305</v>
      </c>
    </row>
    <row r="264" spans="1:1" x14ac:dyDescent="0.35">
      <c r="A264" s="49" t="s">
        <v>4318</v>
      </c>
    </row>
    <row r="265" spans="1:1" x14ac:dyDescent="0.35">
      <c r="A265" s="49" t="s">
        <v>4334</v>
      </c>
    </row>
    <row r="266" spans="1:1" x14ac:dyDescent="0.35">
      <c r="A266" s="49" t="s">
        <v>4343</v>
      </c>
    </row>
    <row r="267" spans="1:1" x14ac:dyDescent="0.35">
      <c r="A267" s="49" t="s">
        <v>4357</v>
      </c>
    </row>
    <row r="268" spans="1:1" x14ac:dyDescent="0.35">
      <c r="A268" s="49" t="s">
        <v>4372</v>
      </c>
    </row>
    <row r="269" spans="1:1" x14ac:dyDescent="0.35">
      <c r="A269" s="49" t="s">
        <v>4384</v>
      </c>
    </row>
    <row r="270" spans="1:1" x14ac:dyDescent="0.35">
      <c r="A270" s="49" t="s">
        <v>4400</v>
      </c>
    </row>
    <row r="271" spans="1:1" x14ac:dyDescent="0.35">
      <c r="A271" s="49" t="s">
        <v>4417</v>
      </c>
    </row>
    <row r="272" spans="1:1" x14ac:dyDescent="0.35">
      <c r="A272" s="49" t="s">
        <v>4433</v>
      </c>
    </row>
    <row r="273" spans="1:1" x14ac:dyDescent="0.35">
      <c r="A273" s="49" t="s">
        <v>4451</v>
      </c>
    </row>
    <row r="274" spans="1:1" x14ac:dyDescent="0.35">
      <c r="A274" s="49" t="s">
        <v>4468</v>
      </c>
    </row>
    <row r="275" spans="1:1" x14ac:dyDescent="0.35">
      <c r="A275" s="49" t="s">
        <v>4489</v>
      </c>
    </row>
    <row r="276" spans="1:1" x14ac:dyDescent="0.35">
      <c r="A276" s="49" t="s">
        <v>4506</v>
      </c>
    </row>
    <row r="277" spans="1:1" x14ac:dyDescent="0.35">
      <c r="A277" s="49" t="s">
        <v>4523</v>
      </c>
    </row>
    <row r="278" spans="1:1" x14ac:dyDescent="0.35">
      <c r="A278" s="49" t="s">
        <v>4532</v>
      </c>
    </row>
    <row r="279" spans="1:1" x14ac:dyDescent="0.35">
      <c r="A279" s="49" t="s">
        <v>4543</v>
      </c>
    </row>
    <row r="280" spans="1:1" x14ac:dyDescent="0.35">
      <c r="A280" s="49" t="s">
        <v>4557</v>
      </c>
    </row>
    <row r="281" spans="1:1" x14ac:dyDescent="0.35">
      <c r="A281" s="49" t="s">
        <v>4572</v>
      </c>
    </row>
    <row r="282" spans="1:1" x14ac:dyDescent="0.35">
      <c r="A282" s="49" t="s">
        <v>4592</v>
      </c>
    </row>
    <row r="283" spans="1:1" x14ac:dyDescent="0.35">
      <c r="A283" s="49" t="s">
        <v>4609</v>
      </c>
    </row>
    <row r="284" spans="1:1" x14ac:dyDescent="0.35">
      <c r="A284" s="49" t="s">
        <v>4620</v>
      </c>
    </row>
    <row r="285" spans="1:1" x14ac:dyDescent="0.35">
      <c r="A285" s="49" t="s">
        <v>4633</v>
      </c>
    </row>
    <row r="286" spans="1:1" x14ac:dyDescent="0.35">
      <c r="A286" s="49" t="s">
        <v>4647</v>
      </c>
    </row>
    <row r="287" spans="1:1" x14ac:dyDescent="0.35">
      <c r="A287" s="49" t="s">
        <v>4659</v>
      </c>
    </row>
    <row r="288" spans="1:1" x14ac:dyDescent="0.35">
      <c r="A288" s="49" t="s">
        <v>4672</v>
      </c>
    </row>
    <row r="289" spans="1:1" x14ac:dyDescent="0.35">
      <c r="A289" s="49" t="s">
        <v>4690</v>
      </c>
    </row>
    <row r="290" spans="1:1" x14ac:dyDescent="0.35">
      <c r="A290" s="49" t="s">
        <v>4704</v>
      </c>
    </row>
    <row r="291" spans="1:1" x14ac:dyDescent="0.35">
      <c r="A291" s="49" t="s">
        <v>4723</v>
      </c>
    </row>
    <row r="292" spans="1:1" x14ac:dyDescent="0.35">
      <c r="A292" s="49" t="s">
        <v>4736</v>
      </c>
    </row>
    <row r="293" spans="1:1" x14ac:dyDescent="0.35">
      <c r="A293" s="49" t="s">
        <v>4753</v>
      </c>
    </row>
    <row r="294" spans="1:1" x14ac:dyDescent="0.35">
      <c r="A294" s="49" t="s">
        <v>4770</v>
      </c>
    </row>
    <row r="295" spans="1:1" x14ac:dyDescent="0.35">
      <c r="A295" s="49" t="s">
        <v>4783</v>
      </c>
    </row>
    <row r="296" spans="1:1" x14ac:dyDescent="0.35">
      <c r="A296" s="49" t="s">
        <v>4796</v>
      </c>
    </row>
    <row r="297" spans="1:1" x14ac:dyDescent="0.35">
      <c r="A297" s="49" t="s">
        <v>4810</v>
      </c>
    </row>
    <row r="298" spans="1:1" x14ac:dyDescent="0.35">
      <c r="A298" s="49" t="s">
        <v>4828</v>
      </c>
    </row>
    <row r="299" spans="1:1" x14ac:dyDescent="0.35">
      <c r="A299" s="49" t="s">
        <v>4846</v>
      </c>
    </row>
    <row r="300" spans="1:1" x14ac:dyDescent="0.35">
      <c r="A300" s="49" t="s">
        <v>4866</v>
      </c>
    </row>
    <row r="301" spans="1:1" x14ac:dyDescent="0.35">
      <c r="A301" s="49" t="s">
        <v>4879</v>
      </c>
    </row>
    <row r="302" spans="1:1" x14ac:dyDescent="0.35">
      <c r="A302" s="49" t="s">
        <v>4896</v>
      </c>
    </row>
    <row r="303" spans="1:1" x14ac:dyDescent="0.35">
      <c r="A303" s="49" t="s">
        <v>4908</v>
      </c>
    </row>
    <row r="304" spans="1:1" x14ac:dyDescent="0.35">
      <c r="A304" s="49" t="s">
        <v>4921</v>
      </c>
    </row>
    <row r="305" spans="1:1" x14ac:dyDescent="0.35">
      <c r="A305" s="49" t="s">
        <v>4937</v>
      </c>
    </row>
    <row r="306" spans="1:1" x14ac:dyDescent="0.35">
      <c r="A306" s="49" t="s">
        <v>4955</v>
      </c>
    </row>
    <row r="307" spans="1:1" x14ac:dyDescent="0.35">
      <c r="A307" s="49" t="s">
        <v>4972</v>
      </c>
    </row>
    <row r="308" spans="1:1" x14ac:dyDescent="0.35">
      <c r="A308" s="49" t="s">
        <v>4989</v>
      </c>
    </row>
    <row r="309" spans="1:1" x14ac:dyDescent="0.35">
      <c r="A309" s="49" t="s">
        <v>5006</v>
      </c>
    </row>
    <row r="310" spans="1:1" x14ac:dyDescent="0.35">
      <c r="A310" s="49" t="s">
        <v>5019</v>
      </c>
    </row>
    <row r="311" spans="1:1" x14ac:dyDescent="0.35">
      <c r="A311" s="49" t="s">
        <v>5032</v>
      </c>
    </row>
    <row r="312" spans="1:1" x14ac:dyDescent="0.35">
      <c r="A312" s="49" t="s">
        <v>5050</v>
      </c>
    </row>
    <row r="313" spans="1:1" x14ac:dyDescent="0.35">
      <c r="A313" s="49" t="s">
        <v>5064</v>
      </c>
    </row>
    <row r="314" spans="1:1" x14ac:dyDescent="0.35">
      <c r="A314" s="49" t="s">
        <v>5080</v>
      </c>
    </row>
    <row r="315" spans="1:1" x14ac:dyDescent="0.35">
      <c r="A315" s="49" t="s">
        <v>5097</v>
      </c>
    </row>
    <row r="316" spans="1:1" x14ac:dyDescent="0.35">
      <c r="A316" s="49" t="s">
        <v>5114</v>
      </c>
    </row>
    <row r="317" spans="1:1" x14ac:dyDescent="0.35">
      <c r="A317" s="49" t="s">
        <v>5133</v>
      </c>
    </row>
    <row r="318" spans="1:1" x14ac:dyDescent="0.35">
      <c r="A318" s="49" t="s">
        <v>5147</v>
      </c>
    </row>
    <row r="319" spans="1:1" x14ac:dyDescent="0.35">
      <c r="A319" s="49" t="s">
        <v>5160</v>
      </c>
    </row>
    <row r="320" spans="1:1" x14ac:dyDescent="0.35">
      <c r="A320" s="49" t="s">
        <v>5176</v>
      </c>
    </row>
    <row r="321" spans="1:1" x14ac:dyDescent="0.35">
      <c r="A321" s="49" t="s">
        <v>5188</v>
      </c>
    </row>
    <row r="322" spans="1:1" x14ac:dyDescent="0.35">
      <c r="A322" s="49" t="s">
        <v>5205</v>
      </c>
    </row>
    <row r="323" spans="1:1" x14ac:dyDescent="0.35">
      <c r="A323" s="49" t="s">
        <v>5219</v>
      </c>
    </row>
    <row r="324" spans="1:1" x14ac:dyDescent="0.35">
      <c r="A324" s="49" t="s">
        <v>5239</v>
      </c>
    </row>
    <row r="325" spans="1:1" x14ac:dyDescent="0.35">
      <c r="A325" s="49" t="s">
        <v>5252</v>
      </c>
    </row>
    <row r="326" spans="1:1" x14ac:dyDescent="0.35">
      <c r="A326" s="49" t="s">
        <v>5265</v>
      </c>
    </row>
    <row r="327" spans="1:1" x14ac:dyDescent="0.35">
      <c r="A327" s="49" t="s">
        <v>5282</v>
      </c>
    </row>
    <row r="328" spans="1:1" x14ac:dyDescent="0.35">
      <c r="A328" s="49" t="s">
        <v>5283</v>
      </c>
    </row>
    <row r="329" spans="1:1" x14ac:dyDescent="0.35">
      <c r="A329" s="49" t="s">
        <v>5301</v>
      </c>
    </row>
    <row r="330" spans="1:1" x14ac:dyDescent="0.35">
      <c r="A330" s="49" t="s">
        <v>5318</v>
      </c>
    </row>
    <row r="331" spans="1:1" x14ac:dyDescent="0.35">
      <c r="A331" s="49" t="s">
        <v>5331</v>
      </c>
    </row>
    <row r="332" spans="1:1" x14ac:dyDescent="0.35">
      <c r="A332" s="49" t="s">
        <v>5344</v>
      </c>
    </row>
    <row r="333" spans="1:1" x14ac:dyDescent="0.35">
      <c r="A333" s="49" t="s">
        <v>5357</v>
      </c>
    </row>
    <row r="334" spans="1:1" x14ac:dyDescent="0.35">
      <c r="A334" s="49" t="s">
        <v>5370</v>
      </c>
    </row>
    <row r="335" spans="1:1" x14ac:dyDescent="0.35">
      <c r="A335" s="49" t="s">
        <v>5387</v>
      </c>
    </row>
    <row r="336" spans="1:1" x14ac:dyDescent="0.35">
      <c r="A336" s="49" t="s">
        <v>5404</v>
      </c>
    </row>
    <row r="337" spans="1:1" x14ac:dyDescent="0.35">
      <c r="A337" s="49" t="s">
        <v>5422</v>
      </c>
    </row>
    <row r="338" spans="1:1" x14ac:dyDescent="0.35">
      <c r="A338" s="49" t="s">
        <v>5434</v>
      </c>
    </row>
    <row r="339" spans="1:1" x14ac:dyDescent="0.35">
      <c r="A339" s="49" t="s">
        <v>5446</v>
      </c>
    </row>
    <row r="340" spans="1:1" x14ac:dyDescent="0.35">
      <c r="A340" s="49" t="s">
        <v>5463</v>
      </c>
    </row>
    <row r="341" spans="1:1" x14ac:dyDescent="0.35">
      <c r="A341" s="49" t="s">
        <v>5476</v>
      </c>
    </row>
    <row r="342" spans="1:1" x14ac:dyDescent="0.35">
      <c r="A342" s="49" t="s">
        <v>5490</v>
      </c>
    </row>
    <row r="343" spans="1:1" x14ac:dyDescent="0.35">
      <c r="A343" s="49" t="s">
        <v>5507</v>
      </c>
    </row>
    <row r="344" spans="1:1" x14ac:dyDescent="0.35">
      <c r="A344" s="49" t="s">
        <v>5525</v>
      </c>
    </row>
    <row r="345" spans="1:1" x14ac:dyDescent="0.35">
      <c r="A345" s="49" t="s">
        <v>5539</v>
      </c>
    </row>
    <row r="346" spans="1:1" x14ac:dyDescent="0.35">
      <c r="A346" s="49" t="s">
        <v>5556</v>
      </c>
    </row>
    <row r="347" spans="1:1" x14ac:dyDescent="0.35">
      <c r="A347" s="49" t="s">
        <v>5570</v>
      </c>
    </row>
    <row r="348" spans="1:1" x14ac:dyDescent="0.35">
      <c r="A348" s="49" t="s">
        <v>5587</v>
      </c>
    </row>
    <row r="349" spans="1:1" x14ac:dyDescent="0.35">
      <c r="A349" s="49" t="s">
        <v>5601</v>
      </c>
    </row>
    <row r="350" spans="1:1" x14ac:dyDescent="0.35">
      <c r="A350" s="49" t="s">
        <v>5618</v>
      </c>
    </row>
    <row r="351" spans="1:1" x14ac:dyDescent="0.35">
      <c r="A351" s="49" t="s">
        <v>5632</v>
      </c>
    </row>
    <row r="352" spans="1:1" x14ac:dyDescent="0.35">
      <c r="A352" s="49" t="s">
        <v>5645</v>
      </c>
    </row>
    <row r="353" spans="1:1" x14ac:dyDescent="0.35">
      <c r="A353" s="49" t="s">
        <v>5660</v>
      </c>
    </row>
    <row r="354" spans="1:1" x14ac:dyDescent="0.35">
      <c r="A354" s="49" t="s">
        <v>5674</v>
      </c>
    </row>
    <row r="355" spans="1:1" x14ac:dyDescent="0.35">
      <c r="A355" s="49" t="s">
        <v>5687</v>
      </c>
    </row>
    <row r="356" spans="1:1" x14ac:dyDescent="0.35">
      <c r="A356" s="49" t="s">
        <v>5708</v>
      </c>
    </row>
    <row r="357" spans="1:1" x14ac:dyDescent="0.35">
      <c r="A357" s="49" t="s">
        <v>5720</v>
      </c>
    </row>
    <row r="358" spans="1:1" x14ac:dyDescent="0.35">
      <c r="A358" s="49" t="s">
        <v>5736</v>
      </c>
    </row>
    <row r="359" spans="1:1" x14ac:dyDescent="0.35">
      <c r="A359" s="49" t="s">
        <v>5749</v>
      </c>
    </row>
    <row r="360" spans="1:1" x14ac:dyDescent="0.35">
      <c r="A360" s="49" t="s">
        <v>5766</v>
      </c>
    </row>
    <row r="361" spans="1:1" x14ac:dyDescent="0.35">
      <c r="A361" s="49" t="s">
        <v>5781</v>
      </c>
    </row>
    <row r="362" spans="1:1" x14ac:dyDescent="0.35">
      <c r="A362" s="49" t="s">
        <v>5798</v>
      </c>
    </row>
    <row r="363" spans="1:1" x14ac:dyDescent="0.35">
      <c r="A363" s="49" t="s">
        <v>5812</v>
      </c>
    </row>
    <row r="364" spans="1:1" x14ac:dyDescent="0.35">
      <c r="A364" s="49" t="s">
        <v>5825</v>
      </c>
    </row>
    <row r="365" spans="1:1" x14ac:dyDescent="0.35">
      <c r="A365" s="49" t="s">
        <v>5842</v>
      </c>
    </row>
    <row r="366" spans="1:1" x14ac:dyDescent="0.35">
      <c r="A366" s="49" t="s">
        <v>5859</v>
      </c>
    </row>
    <row r="367" spans="1:1" x14ac:dyDescent="0.35">
      <c r="A367" s="49" t="s">
        <v>5877</v>
      </c>
    </row>
    <row r="368" spans="1:1" x14ac:dyDescent="0.35">
      <c r="A368" s="49" t="s">
        <v>5893</v>
      </c>
    </row>
    <row r="369" spans="1:1" x14ac:dyDescent="0.35">
      <c r="A369" s="49" t="s">
        <v>5906</v>
      </c>
    </row>
    <row r="370" spans="1:1" x14ac:dyDescent="0.35">
      <c r="A370" s="49" t="s">
        <v>5919</v>
      </c>
    </row>
    <row r="371" spans="1:1" x14ac:dyDescent="0.35">
      <c r="A371" s="49" t="s">
        <v>5932</v>
      </c>
    </row>
    <row r="372" spans="1:1" x14ac:dyDescent="0.35">
      <c r="A372" s="49" t="s">
        <v>5948</v>
      </c>
    </row>
    <row r="373" spans="1:1" x14ac:dyDescent="0.35">
      <c r="A373" s="49" t="s">
        <v>5959</v>
      </c>
    </row>
    <row r="374" spans="1:1" x14ac:dyDescent="0.35">
      <c r="A374" s="49" t="s">
        <v>5976</v>
      </c>
    </row>
    <row r="375" spans="1:1" x14ac:dyDescent="0.35">
      <c r="A375" s="49" t="s">
        <v>5994</v>
      </c>
    </row>
    <row r="376" spans="1:1" x14ac:dyDescent="0.35">
      <c r="A376" s="49" t="s">
        <v>6007</v>
      </c>
    </row>
    <row r="377" spans="1:1" x14ac:dyDescent="0.35">
      <c r="A377" s="49" t="s">
        <v>6023</v>
      </c>
    </row>
    <row r="378" spans="1:1" x14ac:dyDescent="0.35">
      <c r="A378" s="49" t="s">
        <v>6036</v>
      </c>
    </row>
    <row r="379" spans="1:1" x14ac:dyDescent="0.35">
      <c r="A379" s="49" t="s">
        <v>6050</v>
      </c>
    </row>
    <row r="380" spans="1:1" x14ac:dyDescent="0.35">
      <c r="A380" s="49" t="s">
        <v>6062</v>
      </c>
    </row>
    <row r="381" spans="1:1" x14ac:dyDescent="0.35">
      <c r="A381" s="49" t="s">
        <v>6075</v>
      </c>
    </row>
    <row r="382" spans="1:1" x14ac:dyDescent="0.35">
      <c r="A382" s="49" t="s">
        <v>6076</v>
      </c>
    </row>
    <row r="383" spans="1:1" x14ac:dyDescent="0.35">
      <c r="A383" s="49" t="s">
        <v>6089</v>
      </c>
    </row>
    <row r="384" spans="1:1" x14ac:dyDescent="0.35">
      <c r="A384" s="49" t="s">
        <v>6106</v>
      </c>
    </row>
    <row r="385" spans="1:1" x14ac:dyDescent="0.35">
      <c r="A385" s="49" t="s">
        <v>6119</v>
      </c>
    </row>
    <row r="386" spans="1:1" x14ac:dyDescent="0.35">
      <c r="A386" s="49" t="s">
        <v>6132</v>
      </c>
    </row>
    <row r="387" spans="1:1" x14ac:dyDescent="0.35">
      <c r="A387" s="49" t="s">
        <v>6149</v>
      </c>
    </row>
    <row r="388" spans="1:1" x14ac:dyDescent="0.35">
      <c r="A388" s="49" t="s">
        <v>6164</v>
      </c>
    </row>
    <row r="389" spans="1:1" x14ac:dyDescent="0.35">
      <c r="A389" s="49" t="s">
        <v>6180</v>
      </c>
    </row>
    <row r="390" spans="1:1" x14ac:dyDescent="0.35">
      <c r="A390" s="49" t="s">
        <v>6193</v>
      </c>
    </row>
    <row r="391" spans="1:1" x14ac:dyDescent="0.35">
      <c r="A391" s="49" t="s">
        <v>6210</v>
      </c>
    </row>
    <row r="392" spans="1:1" x14ac:dyDescent="0.35">
      <c r="A392" s="49" t="s">
        <v>6225</v>
      </c>
    </row>
    <row r="393" spans="1:1" x14ac:dyDescent="0.35">
      <c r="A393" s="49" t="s">
        <v>6236</v>
      </c>
    </row>
    <row r="394" spans="1:1" x14ac:dyDescent="0.35">
      <c r="A394" s="49" t="s">
        <v>6253</v>
      </c>
    </row>
    <row r="395" spans="1:1" x14ac:dyDescent="0.35">
      <c r="A395" s="49" t="s">
        <v>6266</v>
      </c>
    </row>
    <row r="396" spans="1:1" x14ac:dyDescent="0.35">
      <c r="A396" s="49" t="s">
        <v>6281</v>
      </c>
    </row>
    <row r="397" spans="1:1" x14ac:dyDescent="0.35">
      <c r="A397" s="49" t="s">
        <v>6295</v>
      </c>
    </row>
    <row r="398" spans="1:1" x14ac:dyDescent="0.35">
      <c r="A398" s="49" t="s">
        <v>6308</v>
      </c>
    </row>
    <row r="399" spans="1:1" x14ac:dyDescent="0.35">
      <c r="A399" s="49" t="s">
        <v>6326</v>
      </c>
    </row>
    <row r="400" spans="1:1" x14ac:dyDescent="0.35">
      <c r="A400" s="49" t="s">
        <v>6343</v>
      </c>
    </row>
    <row r="401" spans="1:1" x14ac:dyDescent="0.35">
      <c r="A401" s="49" t="s">
        <v>6360</v>
      </c>
    </row>
    <row r="402" spans="1:1" x14ac:dyDescent="0.35">
      <c r="A402" s="49" t="s">
        <v>6377</v>
      </c>
    </row>
    <row r="403" spans="1:1" x14ac:dyDescent="0.35">
      <c r="A403" s="49" t="s">
        <v>6394</v>
      </c>
    </row>
    <row r="404" spans="1:1" x14ac:dyDescent="0.35">
      <c r="A404" s="49" t="s">
        <v>6410</v>
      </c>
    </row>
    <row r="405" spans="1:1" x14ac:dyDescent="0.35">
      <c r="A405" s="49" t="s">
        <v>6431</v>
      </c>
    </row>
    <row r="406" spans="1:1" x14ac:dyDescent="0.35">
      <c r="A406" s="49" t="s">
        <v>6445</v>
      </c>
    </row>
    <row r="407" spans="1:1" x14ac:dyDescent="0.35">
      <c r="A407" s="49" t="s">
        <v>6462</v>
      </c>
    </row>
    <row r="408" spans="1:1" x14ac:dyDescent="0.35">
      <c r="A408" s="49" t="s">
        <v>6478</v>
      </c>
    </row>
    <row r="409" spans="1:1" x14ac:dyDescent="0.35">
      <c r="A409" s="49" t="s">
        <v>6488</v>
      </c>
    </row>
    <row r="410" spans="1:1" x14ac:dyDescent="0.35">
      <c r="A410" s="49" t="s">
        <v>6500</v>
      </c>
    </row>
    <row r="411" spans="1:1" x14ac:dyDescent="0.35">
      <c r="A411" s="49" t="s">
        <v>6515</v>
      </c>
    </row>
    <row r="412" spans="1:1" x14ac:dyDescent="0.35">
      <c r="A412" s="49" t="s">
        <v>6525</v>
      </c>
    </row>
    <row r="413" spans="1:1" x14ac:dyDescent="0.35">
      <c r="A413" s="49" t="s">
        <v>6538</v>
      </c>
    </row>
    <row r="414" spans="1:1" x14ac:dyDescent="0.35">
      <c r="A414" s="49" t="s">
        <v>6549</v>
      </c>
    </row>
    <row r="415" spans="1:1" x14ac:dyDescent="0.35">
      <c r="A415" s="49" t="s">
        <v>6562</v>
      </c>
    </row>
    <row r="416" spans="1:1" x14ac:dyDescent="0.35">
      <c r="A416" s="49" t="s">
        <v>6573</v>
      </c>
    </row>
    <row r="417" spans="1:1" x14ac:dyDescent="0.35">
      <c r="A417" s="49" t="s">
        <v>6584</v>
      </c>
    </row>
    <row r="418" spans="1:1" x14ac:dyDescent="0.35">
      <c r="A418" s="49" t="s">
        <v>6602</v>
      </c>
    </row>
    <row r="419" spans="1:1" x14ac:dyDescent="0.35">
      <c r="A419" s="49" t="s">
        <v>6619</v>
      </c>
    </row>
    <row r="420" spans="1:1" x14ac:dyDescent="0.35">
      <c r="A420" s="49" t="s">
        <v>6636</v>
      </c>
    </row>
    <row r="421" spans="1:1" x14ac:dyDescent="0.35">
      <c r="A421" s="49" t="s">
        <v>6649</v>
      </c>
    </row>
    <row r="422" spans="1:1" x14ac:dyDescent="0.35">
      <c r="A422" s="49" t="s">
        <v>6670</v>
      </c>
    </row>
    <row r="423" spans="1:1" x14ac:dyDescent="0.35">
      <c r="A423" s="49" t="s">
        <v>6687</v>
      </c>
    </row>
    <row r="424" spans="1:1" x14ac:dyDescent="0.35">
      <c r="A424" s="49" t="s">
        <v>6700</v>
      </c>
    </row>
    <row r="425" spans="1:1" x14ac:dyDescent="0.35">
      <c r="A425" s="49" t="s">
        <v>6715</v>
      </c>
    </row>
    <row r="426" spans="1:1" x14ac:dyDescent="0.35">
      <c r="A426" s="49" t="s">
        <v>6726</v>
      </c>
    </row>
    <row r="427" spans="1:1" x14ac:dyDescent="0.35">
      <c r="A427" s="49" t="s">
        <v>6747</v>
      </c>
    </row>
    <row r="428" spans="1:1" x14ac:dyDescent="0.35">
      <c r="A428" s="49" t="s">
        <v>6760</v>
      </c>
    </row>
    <row r="429" spans="1:1" x14ac:dyDescent="0.35">
      <c r="A429" s="49" t="s">
        <v>6780</v>
      </c>
    </row>
    <row r="430" spans="1:1" x14ac:dyDescent="0.35">
      <c r="A430" s="49" t="s">
        <v>6797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E09E35-E8DA-42F2-8C88-479E9BB25F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Data file</vt:lpstr>
      <vt:lpstr>My Data-Energy Sector </vt:lpstr>
      <vt:lpstr>Summary Statistics</vt:lpstr>
      <vt:lpstr>P&amp;L Statement Dashboard</vt:lpstr>
      <vt:lpstr>Forecasting Model</vt:lpstr>
      <vt:lpstr>brouillon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Myra-Louise</dc:creator>
  <cp:lastModifiedBy>Myra-Louise</cp:lastModifiedBy>
  <dcterms:created xsi:type="dcterms:W3CDTF">2020-07-19T15:42:31Z</dcterms:created>
  <dcterms:modified xsi:type="dcterms:W3CDTF">2020-07-19T18:35:40Z</dcterms:modified>
</cp:coreProperties>
</file>