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lbel\Desktop\Project---TENTREP\Documentation\"/>
    </mc:Choice>
  </mc:AlternateContent>
  <bookViews>
    <workbookView xWindow="0" yWindow="0" windowWidth="20490" windowHeight="7530"/>
  </bookViews>
  <sheets>
    <sheet name="pre" sheetId="1" r:id="rId1"/>
    <sheet name="operational" sheetId="2" r:id="rId2"/>
    <sheet name="revenue" sheetId="4" r:id="rId3"/>
    <sheet name="pre (2)" sheetId="3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9" i="3" l="1"/>
  <c r="B28" i="1"/>
  <c r="B25" i="1"/>
  <c r="B24" i="1"/>
  <c r="E22" i="1"/>
  <c r="E21" i="1"/>
  <c r="E20" i="1"/>
  <c r="E19" i="1"/>
  <c r="B3" i="4"/>
  <c r="B13" i="2"/>
  <c r="E9" i="2"/>
  <c r="E5" i="2"/>
  <c r="E11" i="2"/>
  <c r="E18" i="3"/>
  <c r="E17" i="3"/>
  <c r="E16" i="3"/>
  <c r="E15" i="3"/>
  <c r="E14" i="3"/>
  <c r="E11" i="3"/>
  <c r="E19" i="3" s="1"/>
  <c r="B26" i="3" s="1"/>
  <c r="B27" i="3" s="1"/>
  <c r="E10" i="3"/>
  <c r="E9" i="3"/>
  <c r="E8" i="3"/>
  <c r="E7" i="3"/>
  <c r="E6" i="3"/>
  <c r="E5" i="3"/>
  <c r="E3" i="3"/>
  <c r="E8" i="2"/>
  <c r="E7" i="2"/>
  <c r="E4" i="2"/>
  <c r="E3" i="1"/>
  <c r="E10" i="1"/>
  <c r="E9" i="1"/>
  <c r="E8" i="1"/>
  <c r="E7" i="1"/>
  <c r="E6" i="1"/>
  <c r="E5" i="1"/>
  <c r="B29" i="1" l="1"/>
  <c r="E11" i="1"/>
</calcChain>
</file>

<file path=xl/sharedStrings.xml><?xml version="1.0" encoding="utf-8"?>
<sst xmlns="http://schemas.openxmlformats.org/spreadsheetml/2006/main" count="104" uniqueCount="45">
  <si>
    <t>Pre-operational Expenses</t>
  </si>
  <si>
    <t>Description</t>
  </si>
  <si>
    <t>Price</t>
  </si>
  <si>
    <t>Personnel</t>
  </si>
  <si>
    <t>Personnel Cost</t>
  </si>
  <si>
    <t>Working Space</t>
  </si>
  <si>
    <t>Duration (month)</t>
  </si>
  <si>
    <t>Total</t>
  </si>
  <si>
    <t>Computers</t>
  </si>
  <si>
    <t>Laptops</t>
  </si>
  <si>
    <t>Project Manager</t>
  </si>
  <si>
    <t>Business Analyst</t>
  </si>
  <si>
    <t>System Quality Assurance (Tester)</t>
  </si>
  <si>
    <t>Aircon</t>
  </si>
  <si>
    <t>Internet Access</t>
  </si>
  <si>
    <t>Electricity and Water</t>
  </si>
  <si>
    <t>Office Tables (4)</t>
  </si>
  <si>
    <t>Office Chairs (4)</t>
  </si>
  <si>
    <t>Software</t>
  </si>
  <si>
    <t>Android Studio</t>
  </si>
  <si>
    <t>Firebase</t>
  </si>
  <si>
    <t>SQLite</t>
  </si>
  <si>
    <t>Free</t>
  </si>
  <si>
    <t>-</t>
  </si>
  <si>
    <t xml:space="preserve">Overall Cost </t>
  </si>
  <si>
    <t>Contingency Cost</t>
  </si>
  <si>
    <t>Database Designer</t>
  </si>
  <si>
    <t>Operational Cost</t>
  </si>
  <si>
    <t>Services</t>
  </si>
  <si>
    <t>Duration (months)</t>
  </si>
  <si>
    <t>Cloud server</t>
  </si>
  <si>
    <t>Advertisement</t>
  </si>
  <si>
    <t>Advertising</t>
  </si>
  <si>
    <t>Marketing</t>
  </si>
  <si>
    <t>Google Play Store Registration</t>
  </si>
  <si>
    <t>Mobile Developer</t>
  </si>
  <si>
    <t>Capitalization</t>
  </si>
  <si>
    <t>//hihingin from investors</t>
  </si>
  <si>
    <t>//overall cost for 3 years</t>
  </si>
  <si>
    <t>Financial Projection</t>
  </si>
  <si>
    <t>Government Cost</t>
  </si>
  <si>
    <t>Barangay Clearance</t>
  </si>
  <si>
    <t>BIR Certificate of Registration</t>
  </si>
  <si>
    <t>Mayor's Business Permit</t>
  </si>
  <si>
    <t>Overall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</si>
</sst>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(&quot;$&quot;* #,##0.00_);_(&quot;$&quot;* \(#,##0.00\);_(&quot;$&quot;* &quot;-&quot;??_);_(@_)"/>
    <numFmt numFmtId="165" formatCode="_([$PHP]\ * #,##0_);_([$PHP]\ * \(#,##0\);_([$PHP]\ * &quot;-&quot;_);_(@_)"/>
    <numFmt numFmtId="166" formatCode="_([$PHP]\ * #,##0.00_);_([$PHP]\ * \(#,##0.00\);_([$PHP]\ 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A5A5A5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0" fontId="2" fillId="2" borderId="2" applyNumberFormat="0" applyAlignment="0" applyProtection="0"/>
    <xf numFmtId="0" fontId="3" fillId="2" borderId="1" applyNumberFormat="0" applyAlignment="0" applyProtection="0"/>
    <xf numFmtId="0" fontId="4" fillId="3" borderId="3" applyNumberFormat="0" applyAlignment="0" applyProtection="0"/>
  </cellStyleXfs>
  <cellXfs count="24">
    <xf numFmtId="0" fontId="0" fillId="0" borderId="0" xfId="0"/>
    <xf numFmtId="0" fontId="5" fillId="0" borderId="0" xfId="0" applyFont="1"/>
    <xf numFmtId="0" fontId="5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165" fontId="0" fillId="0" borderId="0" xfId="1" applyNumberFormat="1" applyFont="1" applyAlignment="1">
      <alignment horizontal="center" vertical="center"/>
    </xf>
    <xf numFmtId="165" fontId="0" fillId="0" borderId="0" xfId="1" applyNumberFormat="1" applyFont="1" applyAlignment="1">
      <alignment vertical="center"/>
    </xf>
    <xf numFmtId="165" fontId="0" fillId="0" borderId="0" xfId="0" applyNumberFormat="1"/>
    <xf numFmtId="0" fontId="0" fillId="0" borderId="0" xfId="0" applyFont="1" applyAlignment="1">
      <alignment horizontal="center" wrapText="1"/>
    </xf>
    <xf numFmtId="166" fontId="0" fillId="0" borderId="0" xfId="1" applyNumberFormat="1" applyFont="1" applyAlignment="1">
      <alignment vertical="center"/>
    </xf>
    <xf numFmtId="165" fontId="2" fillId="2" borderId="2" xfId="2" applyNumberFormat="1"/>
    <xf numFmtId="165" fontId="3" fillId="2" borderId="1" xfId="3" applyNumberFormat="1"/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3" fillId="2" borderId="1" xfId="3" applyNumberFormat="1" applyAlignment="1">
      <alignment horizont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/>
    </xf>
    <xf numFmtId="165" fontId="0" fillId="0" borderId="0" xfId="0" applyNumberFormat="1" applyAlignment="1">
      <alignment horizontal="center"/>
    </xf>
    <xf numFmtId="165" fontId="3" fillId="2" borderId="1" xfId="3" applyNumberFormat="1" applyAlignment="1">
      <alignment horizontal="center"/>
    </xf>
    <xf numFmtId="165" fontId="5" fillId="0" borderId="0" xfId="0" applyNumberFormat="1" applyFont="1" applyAlignment="1">
      <alignment horizontal="center"/>
    </xf>
    <xf numFmtId="0" fontId="4" fillId="3" borderId="3" xfId="4"/>
    <xf numFmtId="166" fontId="4" fillId="3" borderId="3" xfId="4" applyNumberFormat="1"/>
    <xf numFmtId="0" fontId="2" fillId="2" borderId="2" xfId="2"/>
  </cellXfs>
  <cellStyles count="5">
    <cellStyle name="Calculation" xfId="3" builtinId="22"/>
    <cellStyle name="Check Cell" xfId="4" builtinId="23"/>
    <cellStyle name="Currency" xfId="1" builtinId="4"/>
    <cellStyle name="Normal" xfId="0" builtinId="0"/>
    <cellStyle name="Output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tabSelected="1" topLeftCell="A10" workbookViewId="0">
      <selection activeCell="E28" sqref="E28"/>
    </sheetView>
  </sheetViews>
  <sheetFormatPr defaultRowHeight="15" x14ac:dyDescent="0.25"/>
  <cols>
    <col min="1" max="1" width="22.5703125" customWidth="1"/>
    <col min="2" max="2" width="25.140625" customWidth="1"/>
    <col min="3" max="3" width="15.7109375" customWidth="1"/>
    <col min="4" max="4" width="13.28515625" customWidth="1"/>
    <col min="5" max="5" width="14.5703125" customWidth="1"/>
  </cols>
  <sheetData>
    <row r="1" spans="1:5" x14ac:dyDescent="0.25">
      <c r="A1" s="1" t="s">
        <v>0</v>
      </c>
    </row>
    <row r="2" spans="1:5" ht="30" x14ac:dyDescent="0.25">
      <c r="B2" s="15" t="s">
        <v>1</v>
      </c>
      <c r="C2" s="15" t="s">
        <v>2</v>
      </c>
      <c r="D2" s="16" t="s">
        <v>6</v>
      </c>
      <c r="E2" s="15" t="s">
        <v>7</v>
      </c>
    </row>
    <row r="3" spans="1:5" x14ac:dyDescent="0.25">
      <c r="B3" s="3" t="s">
        <v>5</v>
      </c>
      <c r="C3" s="5">
        <v>9000</v>
      </c>
      <c r="D3" s="3">
        <v>3</v>
      </c>
      <c r="E3" s="6">
        <f>C3*D3</f>
        <v>27000</v>
      </c>
    </row>
    <row r="4" spans="1:5" x14ac:dyDescent="0.25">
      <c r="B4" s="3" t="s">
        <v>8</v>
      </c>
      <c r="C4" s="5">
        <v>60000</v>
      </c>
      <c r="D4" s="3">
        <v>3</v>
      </c>
      <c r="E4" s="5">
        <v>60000</v>
      </c>
    </row>
    <row r="5" spans="1:5" x14ac:dyDescent="0.25">
      <c r="B5" s="3" t="s">
        <v>9</v>
      </c>
      <c r="C5" s="5">
        <v>30000</v>
      </c>
      <c r="D5" s="3">
        <v>3</v>
      </c>
      <c r="E5" s="5">
        <f>C5</f>
        <v>30000</v>
      </c>
    </row>
    <row r="6" spans="1:5" x14ac:dyDescent="0.25">
      <c r="B6" s="3" t="s">
        <v>13</v>
      </c>
      <c r="C6" s="5">
        <v>2413</v>
      </c>
      <c r="D6" s="3">
        <v>3</v>
      </c>
      <c r="E6" s="6">
        <f>C6</f>
        <v>2413</v>
      </c>
    </row>
    <row r="7" spans="1:5" x14ac:dyDescent="0.25">
      <c r="B7" s="3" t="s">
        <v>14</v>
      </c>
      <c r="C7" s="8">
        <v>1797.05</v>
      </c>
      <c r="D7" s="3">
        <v>3</v>
      </c>
      <c r="E7" s="6">
        <f>C7*D7</f>
        <v>5391.15</v>
      </c>
    </row>
    <row r="8" spans="1:5" x14ac:dyDescent="0.25">
      <c r="B8" s="3" t="s">
        <v>15</v>
      </c>
      <c r="C8" s="8">
        <v>2568.21</v>
      </c>
      <c r="D8" s="3">
        <v>3</v>
      </c>
      <c r="E8" s="6">
        <f>C8*D8</f>
        <v>7704.63</v>
      </c>
    </row>
    <row r="9" spans="1:5" x14ac:dyDescent="0.25">
      <c r="B9" s="3" t="s">
        <v>16</v>
      </c>
      <c r="C9" s="5">
        <v>2185</v>
      </c>
      <c r="D9" s="3">
        <v>3</v>
      </c>
      <c r="E9" s="6">
        <f>C9*4</f>
        <v>8740</v>
      </c>
    </row>
    <row r="10" spans="1:5" x14ac:dyDescent="0.25">
      <c r="B10" s="3" t="s">
        <v>17</v>
      </c>
      <c r="C10" s="5">
        <v>980</v>
      </c>
      <c r="D10" s="3">
        <v>3</v>
      </c>
      <c r="E10" s="6">
        <f>C10*4</f>
        <v>3920</v>
      </c>
    </row>
    <row r="11" spans="1:5" x14ac:dyDescent="0.25">
      <c r="B11" s="3"/>
      <c r="C11" s="5"/>
      <c r="D11" s="3"/>
      <c r="E11" s="10">
        <f>SUM(E3:E10)</f>
        <v>145168.78</v>
      </c>
    </row>
    <row r="12" spans="1:5" x14ac:dyDescent="0.25">
      <c r="B12" s="3"/>
      <c r="C12" s="5"/>
      <c r="D12" s="3"/>
      <c r="E12" s="6"/>
    </row>
    <row r="13" spans="1:5" ht="30" x14ac:dyDescent="0.25">
      <c r="A13" s="17" t="s">
        <v>18</v>
      </c>
      <c r="B13" s="15" t="s">
        <v>1</v>
      </c>
      <c r="C13" s="15" t="s">
        <v>2</v>
      </c>
      <c r="D13" s="16" t="s">
        <v>6</v>
      </c>
      <c r="E13" s="15" t="s">
        <v>7</v>
      </c>
    </row>
    <row r="14" spans="1:5" x14ac:dyDescent="0.25">
      <c r="B14" s="11" t="s">
        <v>19</v>
      </c>
      <c r="C14" s="13" t="s">
        <v>22</v>
      </c>
      <c r="D14" s="3">
        <v>3</v>
      </c>
      <c r="E14" s="13" t="s">
        <v>23</v>
      </c>
    </row>
    <row r="15" spans="1:5" x14ac:dyDescent="0.25">
      <c r="B15" s="12" t="s">
        <v>20</v>
      </c>
      <c r="C15" s="13" t="s">
        <v>22</v>
      </c>
      <c r="D15" s="3">
        <v>3</v>
      </c>
      <c r="E15" s="13" t="s">
        <v>23</v>
      </c>
    </row>
    <row r="16" spans="1:5" x14ac:dyDescent="0.25">
      <c r="B16" s="12" t="s">
        <v>21</v>
      </c>
      <c r="C16" s="13" t="s">
        <v>22</v>
      </c>
      <c r="D16" s="3">
        <v>3</v>
      </c>
      <c r="E16" s="13" t="s">
        <v>23</v>
      </c>
    </row>
    <row r="17" spans="1:7" x14ac:dyDescent="0.25">
      <c r="B17" s="12"/>
      <c r="C17" s="13"/>
      <c r="D17" s="3"/>
      <c r="E17" s="14" t="s">
        <v>23</v>
      </c>
    </row>
    <row r="18" spans="1:7" ht="30" x14ac:dyDescent="0.25">
      <c r="A18" s="1" t="s">
        <v>40</v>
      </c>
      <c r="B18" s="15" t="s">
        <v>1</v>
      </c>
      <c r="C18" s="15" t="s">
        <v>2</v>
      </c>
      <c r="D18" s="16" t="s">
        <v>6</v>
      </c>
      <c r="E18" s="15" t="s">
        <v>7</v>
      </c>
    </row>
    <row r="19" spans="1:7" x14ac:dyDescent="0.25">
      <c r="A19" s="1"/>
      <c r="B19" s="12" t="s">
        <v>41</v>
      </c>
      <c r="C19" s="18">
        <v>500</v>
      </c>
      <c r="D19" s="3">
        <v>18</v>
      </c>
      <c r="E19" s="18">
        <f>500*2</f>
        <v>1000</v>
      </c>
    </row>
    <row r="20" spans="1:7" x14ac:dyDescent="0.25">
      <c r="A20" s="1"/>
      <c r="B20" s="12" t="s">
        <v>43</v>
      </c>
      <c r="C20" s="18">
        <v>500</v>
      </c>
      <c r="D20" s="3">
        <v>18</v>
      </c>
      <c r="E20" s="18">
        <f>C20*2</f>
        <v>1000</v>
      </c>
    </row>
    <row r="21" spans="1:7" x14ac:dyDescent="0.25">
      <c r="A21" s="1"/>
      <c r="B21" s="12" t="s">
        <v>42</v>
      </c>
      <c r="C21" s="18">
        <v>500</v>
      </c>
      <c r="D21" s="3">
        <v>18</v>
      </c>
      <c r="E21" s="18">
        <f>C21*2</f>
        <v>1000</v>
      </c>
    </row>
    <row r="22" spans="1:7" x14ac:dyDescent="0.25">
      <c r="A22" s="1"/>
      <c r="B22" s="12"/>
      <c r="C22" s="13"/>
      <c r="D22" s="3"/>
      <c r="E22" s="10">
        <f>SUM(E19:E21)</f>
        <v>3000</v>
      </c>
    </row>
    <row r="24" spans="1:7" x14ac:dyDescent="0.25">
      <c r="A24" s="1" t="s">
        <v>25</v>
      </c>
      <c r="B24" s="10">
        <f>(E11+E22)*0.03</f>
        <v>4445.0634</v>
      </c>
    </row>
    <row r="25" spans="1:7" x14ac:dyDescent="0.25">
      <c r="A25" s="1" t="s">
        <v>24</v>
      </c>
      <c r="B25" s="10">
        <f>SUM(B24,E11,E22)</f>
        <v>152613.84340000001</v>
      </c>
    </row>
    <row r="27" spans="1:7" ht="15.75" thickBot="1" x14ac:dyDescent="0.3"/>
    <row r="28" spans="1:7" ht="16.5" thickTop="1" thickBot="1" x14ac:dyDescent="0.3">
      <c r="A28" s="21" t="s">
        <v>39</v>
      </c>
      <c r="B28" s="22">
        <f>(operational!B13*2+(B25))-3000</f>
        <v>2264125.8434000001</v>
      </c>
      <c r="G28" t="s">
        <v>38</v>
      </c>
    </row>
    <row r="29" spans="1:7" ht="15.75" thickTop="1" x14ac:dyDescent="0.25">
      <c r="A29" s="23" t="s">
        <v>36</v>
      </c>
      <c r="B29" s="9">
        <f>B25+operational!B13</f>
        <v>1209869.8434000001</v>
      </c>
      <c r="G29" t="s">
        <v>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B18" sqref="B18"/>
    </sheetView>
  </sheetViews>
  <sheetFormatPr defaultRowHeight="15" x14ac:dyDescent="0.25"/>
  <cols>
    <col min="1" max="1" width="16" customWidth="1"/>
    <col min="2" max="2" width="26" customWidth="1"/>
    <col min="3" max="3" width="11.85546875" customWidth="1"/>
    <col min="4" max="4" width="18.28515625" customWidth="1"/>
    <col min="5" max="5" width="12.7109375" bestFit="1" customWidth="1"/>
  </cols>
  <sheetData>
    <row r="1" spans="1:5" x14ac:dyDescent="0.25">
      <c r="A1" s="1" t="s">
        <v>27</v>
      </c>
    </row>
    <row r="2" spans="1:5" x14ac:dyDescent="0.25">
      <c r="A2" s="2" t="s">
        <v>28</v>
      </c>
      <c r="B2" s="2" t="s">
        <v>1</v>
      </c>
      <c r="C2" s="2" t="s">
        <v>2</v>
      </c>
      <c r="D2" s="2" t="s">
        <v>29</v>
      </c>
      <c r="E2" s="2" t="s">
        <v>7</v>
      </c>
    </row>
    <row r="3" spans="1:5" x14ac:dyDescent="0.25">
      <c r="A3" s="13"/>
      <c r="B3" s="13" t="s">
        <v>34</v>
      </c>
      <c r="C3" s="18">
        <v>1250</v>
      </c>
      <c r="D3" s="13">
        <v>18</v>
      </c>
      <c r="E3" s="18">
        <v>1250</v>
      </c>
    </row>
    <row r="4" spans="1:5" x14ac:dyDescent="0.25">
      <c r="A4" s="13"/>
      <c r="B4" s="13" t="s">
        <v>30</v>
      </c>
      <c r="C4" s="18">
        <v>2000</v>
      </c>
      <c r="D4" s="13">
        <v>18</v>
      </c>
      <c r="E4" s="18">
        <f>C4*D4</f>
        <v>36000</v>
      </c>
    </row>
    <row r="5" spans="1:5" x14ac:dyDescent="0.25">
      <c r="A5" s="13"/>
      <c r="B5" s="13"/>
      <c r="C5" s="13"/>
      <c r="D5" s="13"/>
      <c r="E5" s="19">
        <f>SUM(E3:E4)</f>
        <v>37250</v>
      </c>
    </row>
    <row r="6" spans="1:5" x14ac:dyDescent="0.25">
      <c r="A6" s="2" t="s">
        <v>31</v>
      </c>
      <c r="B6" s="2" t="s">
        <v>1</v>
      </c>
      <c r="C6" s="2" t="s">
        <v>2</v>
      </c>
      <c r="D6" s="2" t="s">
        <v>29</v>
      </c>
      <c r="E6" s="20" t="s">
        <v>7</v>
      </c>
    </row>
    <row r="7" spans="1:5" x14ac:dyDescent="0.25">
      <c r="A7" s="13"/>
      <c r="B7" s="13" t="s">
        <v>32</v>
      </c>
      <c r="C7" s="18">
        <v>10000</v>
      </c>
      <c r="D7" s="13">
        <v>18</v>
      </c>
      <c r="E7" s="18">
        <f>C7*D7</f>
        <v>180000</v>
      </c>
    </row>
    <row r="8" spans="1:5" x14ac:dyDescent="0.25">
      <c r="A8" s="13"/>
      <c r="B8" s="13" t="s">
        <v>33</v>
      </c>
      <c r="C8" s="18">
        <v>20000</v>
      </c>
      <c r="D8" s="13">
        <v>18</v>
      </c>
      <c r="E8" s="18">
        <f>C8*D8</f>
        <v>360000</v>
      </c>
    </row>
    <row r="9" spans="1:5" x14ac:dyDescent="0.25">
      <c r="A9" s="13"/>
      <c r="B9" s="13"/>
      <c r="C9" s="18"/>
      <c r="D9" s="13"/>
      <c r="E9" s="19">
        <f>SUM(E7:E8)</f>
        <v>540000</v>
      </c>
    </row>
    <row r="10" spans="1:5" x14ac:dyDescent="0.25">
      <c r="A10" s="2" t="s">
        <v>3</v>
      </c>
      <c r="B10" s="2" t="s">
        <v>1</v>
      </c>
      <c r="C10" s="2" t="s">
        <v>2</v>
      </c>
      <c r="D10" s="2" t="s">
        <v>29</v>
      </c>
      <c r="E10" s="2" t="s">
        <v>7</v>
      </c>
    </row>
    <row r="11" spans="1:5" x14ac:dyDescent="0.25">
      <c r="A11" s="13"/>
      <c r="B11" s="3" t="s">
        <v>35</v>
      </c>
      <c r="C11" s="4">
        <v>26667</v>
      </c>
      <c r="D11" s="3">
        <v>18</v>
      </c>
      <c r="E11" s="19">
        <f>C11*D11</f>
        <v>480006</v>
      </c>
    </row>
    <row r="12" spans="1:5" x14ac:dyDescent="0.25">
      <c r="A12" s="13"/>
      <c r="B12" s="3"/>
      <c r="C12" s="4"/>
      <c r="D12" s="3"/>
      <c r="E12" s="18"/>
    </row>
    <row r="13" spans="1:5" x14ac:dyDescent="0.25">
      <c r="A13" s="2" t="s">
        <v>44</v>
      </c>
      <c r="B13" s="19">
        <f>SUM(E5,E9,E11)</f>
        <v>1057256</v>
      </c>
      <c r="C13" s="13"/>
      <c r="D13" s="1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"/>
  <sheetViews>
    <sheetView workbookViewId="0">
      <selection activeCell="E16" sqref="E16"/>
    </sheetView>
  </sheetViews>
  <sheetFormatPr defaultRowHeight="15" x14ac:dyDescent="0.25"/>
  <sheetData>
    <row r="3" spans="2:2" x14ac:dyDescent="0.25">
      <c r="B3">
        <f>43*100</f>
        <v>4300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topLeftCell="A12" workbookViewId="0">
      <selection activeCell="I21" sqref="I21"/>
    </sheetView>
  </sheetViews>
  <sheetFormatPr defaultRowHeight="15" x14ac:dyDescent="0.25"/>
  <cols>
    <col min="1" max="1" width="22.5703125" customWidth="1"/>
    <col min="2" max="2" width="25.140625" customWidth="1"/>
    <col min="3" max="3" width="15.7109375" customWidth="1"/>
    <col min="4" max="4" width="13.28515625" customWidth="1"/>
    <col min="5" max="5" width="14.5703125" customWidth="1"/>
  </cols>
  <sheetData>
    <row r="1" spans="1:5" x14ac:dyDescent="0.25">
      <c r="A1" s="1" t="s">
        <v>0</v>
      </c>
    </row>
    <row r="2" spans="1:5" ht="30" x14ac:dyDescent="0.25">
      <c r="B2" s="15" t="s">
        <v>1</v>
      </c>
      <c r="C2" s="15" t="s">
        <v>2</v>
      </c>
      <c r="D2" s="16" t="s">
        <v>6</v>
      </c>
      <c r="E2" s="15" t="s">
        <v>7</v>
      </c>
    </row>
    <row r="3" spans="1:5" x14ac:dyDescent="0.25">
      <c r="B3" s="3" t="s">
        <v>5</v>
      </c>
      <c r="C3" s="5">
        <v>9000</v>
      </c>
      <c r="D3" s="3">
        <v>3</v>
      </c>
      <c r="E3" s="6">
        <f>C3*D3</f>
        <v>27000</v>
      </c>
    </row>
    <row r="4" spans="1:5" x14ac:dyDescent="0.25">
      <c r="B4" s="3" t="s">
        <v>8</v>
      </c>
      <c r="C4" s="5">
        <v>60000</v>
      </c>
      <c r="D4" s="3">
        <v>3</v>
      </c>
      <c r="E4" s="5">
        <v>60000</v>
      </c>
    </row>
    <row r="5" spans="1:5" x14ac:dyDescent="0.25">
      <c r="B5" s="3" t="s">
        <v>9</v>
      </c>
      <c r="C5" s="5">
        <v>30000</v>
      </c>
      <c r="D5" s="3">
        <v>3</v>
      </c>
      <c r="E5" s="5">
        <f>C5</f>
        <v>30000</v>
      </c>
    </row>
    <row r="6" spans="1:5" x14ac:dyDescent="0.25">
      <c r="B6" s="3" t="s">
        <v>13</v>
      </c>
      <c r="C6" s="5">
        <v>2413</v>
      </c>
      <c r="D6" s="3">
        <v>3</v>
      </c>
      <c r="E6" s="6">
        <f>C6</f>
        <v>2413</v>
      </c>
    </row>
    <row r="7" spans="1:5" x14ac:dyDescent="0.25">
      <c r="B7" s="3" t="s">
        <v>14</v>
      </c>
      <c r="C7" s="8">
        <v>1797.05</v>
      </c>
      <c r="D7" s="3">
        <v>3</v>
      </c>
      <c r="E7" s="6">
        <f>C7*D7</f>
        <v>5391.15</v>
      </c>
    </row>
    <row r="8" spans="1:5" x14ac:dyDescent="0.25">
      <c r="B8" s="3" t="s">
        <v>15</v>
      </c>
      <c r="C8" s="8">
        <v>2568.21</v>
      </c>
      <c r="D8" s="3">
        <v>3</v>
      </c>
      <c r="E8" s="6">
        <f>C8*D8</f>
        <v>7704.63</v>
      </c>
    </row>
    <row r="9" spans="1:5" x14ac:dyDescent="0.25">
      <c r="B9" s="3" t="s">
        <v>16</v>
      </c>
      <c r="C9" s="5">
        <v>2185</v>
      </c>
      <c r="D9" s="3">
        <v>3</v>
      </c>
      <c r="E9" s="6">
        <f>C9*4</f>
        <v>8740</v>
      </c>
    </row>
    <row r="10" spans="1:5" x14ac:dyDescent="0.25">
      <c r="B10" s="3" t="s">
        <v>17</v>
      </c>
      <c r="C10" s="5">
        <v>980</v>
      </c>
      <c r="D10" s="3">
        <v>3</v>
      </c>
      <c r="E10" s="6">
        <f>C10*4</f>
        <v>3920</v>
      </c>
    </row>
    <row r="11" spans="1:5" x14ac:dyDescent="0.25">
      <c r="B11" s="3"/>
      <c r="C11" s="5"/>
      <c r="D11" s="3"/>
      <c r="E11" s="10">
        <f>SUM(E3:E10)</f>
        <v>145168.78</v>
      </c>
    </row>
    <row r="12" spans="1:5" x14ac:dyDescent="0.25">
      <c r="B12" s="3"/>
      <c r="C12" s="5"/>
      <c r="D12" s="3"/>
      <c r="E12" s="6"/>
    </row>
    <row r="13" spans="1:5" ht="30" x14ac:dyDescent="0.25">
      <c r="A13" s="17" t="s">
        <v>4</v>
      </c>
      <c r="B13" s="15" t="s">
        <v>1</v>
      </c>
      <c r="C13" s="15" t="s">
        <v>2</v>
      </c>
      <c r="D13" s="16" t="s">
        <v>6</v>
      </c>
      <c r="E13" s="15" t="s">
        <v>7</v>
      </c>
    </row>
    <row r="14" spans="1:5" x14ac:dyDescent="0.25">
      <c r="B14" s="3" t="s">
        <v>10</v>
      </c>
      <c r="C14" s="5">
        <v>1600</v>
      </c>
      <c r="D14" s="3">
        <v>3</v>
      </c>
      <c r="E14" s="6">
        <f>C14*D14</f>
        <v>4800</v>
      </c>
    </row>
    <row r="15" spans="1:5" x14ac:dyDescent="0.25">
      <c r="B15" s="3" t="s">
        <v>11</v>
      </c>
      <c r="C15" s="5">
        <v>1060</v>
      </c>
      <c r="D15" s="3">
        <v>3</v>
      </c>
      <c r="E15" s="6">
        <f>C15*D15</f>
        <v>3180</v>
      </c>
    </row>
    <row r="16" spans="1:5" x14ac:dyDescent="0.25">
      <c r="B16" s="3" t="s">
        <v>35</v>
      </c>
      <c r="C16" s="5">
        <v>1014</v>
      </c>
      <c r="D16" s="3">
        <v>3</v>
      </c>
      <c r="E16" s="6">
        <f>C16*D16</f>
        <v>3042</v>
      </c>
    </row>
    <row r="17" spans="1:5" x14ac:dyDescent="0.25">
      <c r="B17" s="3" t="s">
        <v>26</v>
      </c>
      <c r="C17" s="5">
        <v>1026</v>
      </c>
      <c r="D17" s="3">
        <v>3</v>
      </c>
      <c r="E17" s="6">
        <f>C17*D17</f>
        <v>3078</v>
      </c>
    </row>
    <row r="18" spans="1:5" ht="30.6" customHeight="1" x14ac:dyDescent="0.25">
      <c r="B18" s="7" t="s">
        <v>12</v>
      </c>
      <c r="C18" s="5">
        <v>1171</v>
      </c>
      <c r="D18" s="11">
        <v>3</v>
      </c>
      <c r="E18" s="6">
        <f>C18*D18</f>
        <v>3513</v>
      </c>
    </row>
    <row r="19" spans="1:5" ht="17.45" customHeight="1" x14ac:dyDescent="0.25">
      <c r="B19" s="7"/>
      <c r="C19" s="5"/>
      <c r="D19" s="11"/>
      <c r="E19" s="10">
        <f>SUM(E11:E18)</f>
        <v>162781.78</v>
      </c>
    </row>
    <row r="21" spans="1:5" ht="30" x14ac:dyDescent="0.25">
      <c r="A21" s="17" t="s">
        <v>18</v>
      </c>
      <c r="B21" s="15" t="s">
        <v>1</v>
      </c>
      <c r="C21" s="15" t="s">
        <v>2</v>
      </c>
      <c r="D21" s="16" t="s">
        <v>6</v>
      </c>
      <c r="E21" s="15" t="s">
        <v>7</v>
      </c>
    </row>
    <row r="22" spans="1:5" x14ac:dyDescent="0.25">
      <c r="B22" s="11" t="s">
        <v>19</v>
      </c>
      <c r="C22" s="13" t="s">
        <v>22</v>
      </c>
      <c r="D22" s="3">
        <v>3</v>
      </c>
      <c r="E22" s="13" t="s">
        <v>23</v>
      </c>
    </row>
    <row r="23" spans="1:5" x14ac:dyDescent="0.25">
      <c r="B23" s="12" t="s">
        <v>20</v>
      </c>
      <c r="C23" s="13" t="s">
        <v>22</v>
      </c>
      <c r="D23" s="3">
        <v>3</v>
      </c>
      <c r="E23" s="13" t="s">
        <v>23</v>
      </c>
    </row>
    <row r="24" spans="1:5" x14ac:dyDescent="0.25">
      <c r="B24" s="12" t="s">
        <v>21</v>
      </c>
      <c r="C24" s="13" t="s">
        <v>22</v>
      </c>
      <c r="D24" s="3">
        <v>3</v>
      </c>
      <c r="E24" s="13" t="s">
        <v>23</v>
      </c>
    </row>
    <row r="25" spans="1:5" x14ac:dyDescent="0.25">
      <c r="E25" s="14" t="s">
        <v>23</v>
      </c>
    </row>
    <row r="26" spans="1:5" x14ac:dyDescent="0.25">
      <c r="A26" s="1" t="s">
        <v>25</v>
      </c>
      <c r="B26" s="10">
        <f>SUM(E11,E19)*0.03</f>
        <v>9238.5167999999994</v>
      </c>
    </row>
    <row r="27" spans="1:5" x14ac:dyDescent="0.25">
      <c r="A27" s="1" t="s">
        <v>24</v>
      </c>
      <c r="B27" s="10">
        <f>SUM(B26,E19,E11)</f>
        <v>317189.07680000004</v>
      </c>
    </row>
    <row r="29" spans="1:5" x14ac:dyDescent="0.25">
      <c r="B29">
        <f>2264125.84-operational!E9*(0.05)</f>
        <v>2237125.84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pre</vt:lpstr>
      <vt:lpstr>operational</vt:lpstr>
      <vt:lpstr>revenue</vt:lpstr>
      <vt:lpstr>pre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Jana Marie Gardon</dc:creator>
  <cp:lastModifiedBy>Maica Belchez</cp:lastModifiedBy>
  <dcterms:created xsi:type="dcterms:W3CDTF">2017-09-04T12:03:52Z</dcterms:created>
  <dcterms:modified xsi:type="dcterms:W3CDTF">2017-09-04T19:38:51Z</dcterms:modified>
</cp:coreProperties>
</file>