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Ascav\CGIN\Portal\06 Patentes\_Tabelas\01 INPI\2015\"/>
    </mc:Choice>
  </mc:AlternateContent>
  <bookViews>
    <workbookView xWindow="0" yWindow="570" windowWidth="15480" windowHeight="11160"/>
  </bookViews>
  <sheets>
    <sheet name="Tab 6.1.4" sheetId="1" r:id="rId1"/>
  </sheets>
  <definedNames>
    <definedName name="_xlnm.Print_Area" localSheetId="0">'Tab 6.1.4'!$A$10:$AC$88</definedName>
    <definedName name="_xlnm.Print_Titles" localSheetId="0">'Tab 6.1.4'!$1:$9</definedName>
  </definedNames>
  <calcPr calcId="152511" concurrentCalc="0"/>
</workbook>
</file>

<file path=xl/calcChain.xml><?xml version="1.0" encoding="utf-8"?>
<calcChain xmlns="http://schemas.openxmlformats.org/spreadsheetml/2006/main">
  <c r="D77" i="1" l="1"/>
  <c r="H31" i="1"/>
  <c r="W77" i="1"/>
  <c r="V77" i="1"/>
  <c r="S77" i="1"/>
  <c r="O77" i="1"/>
  <c r="K77" i="1"/>
  <c r="G77" i="1"/>
  <c r="C77" i="1"/>
  <c r="W73" i="1"/>
  <c r="S73" i="1"/>
  <c r="O73" i="1"/>
  <c r="K73" i="1"/>
  <c r="W68" i="1"/>
  <c r="S68" i="1"/>
  <c r="O68" i="1"/>
  <c r="K68" i="1"/>
  <c r="K58" i="1"/>
  <c r="S58" i="1"/>
  <c r="O58" i="1"/>
  <c r="D58" i="1"/>
  <c r="C58" i="1"/>
  <c r="AA21" i="1"/>
  <c r="U45" i="1"/>
  <c r="X49" i="1"/>
  <c r="W49" i="1"/>
  <c r="T49" i="1"/>
  <c r="S49" i="1"/>
  <c r="R49" i="1"/>
  <c r="P77" i="1"/>
  <c r="P49" i="1"/>
  <c r="O49" i="1"/>
  <c r="N49" i="1"/>
  <c r="L49" i="1"/>
  <c r="K49" i="1"/>
  <c r="J49" i="1"/>
  <c r="H49" i="1"/>
  <c r="H58" i="1"/>
  <c r="G58" i="1"/>
  <c r="G49" i="1"/>
  <c r="F49" i="1"/>
  <c r="C49" i="1"/>
  <c r="B49" i="1"/>
  <c r="G68" i="1"/>
  <c r="AB12" i="1"/>
  <c r="AA12" i="1"/>
  <c r="Z12" i="1"/>
  <c r="W12" i="1"/>
  <c r="V12" i="1"/>
  <c r="T12" i="1"/>
  <c r="S12" i="1"/>
  <c r="R12" i="1"/>
  <c r="P12" i="1"/>
  <c r="O12" i="1"/>
  <c r="N12" i="1"/>
  <c r="K12" i="1"/>
  <c r="J12" i="1"/>
  <c r="G12" i="1"/>
  <c r="C12" i="1"/>
  <c r="W40" i="1"/>
  <c r="T40" i="1"/>
  <c r="S40" i="1"/>
  <c r="O40" i="1"/>
  <c r="K40" i="1"/>
  <c r="G40" i="1"/>
  <c r="C40" i="1"/>
  <c r="X36" i="1"/>
  <c r="W36" i="1"/>
  <c r="T36" i="1"/>
  <c r="S36" i="1"/>
  <c r="P36" i="1"/>
  <c r="O36" i="1"/>
  <c r="K36" i="1"/>
  <c r="G36" i="1"/>
  <c r="C36" i="1"/>
  <c r="X31" i="1"/>
  <c r="W31" i="1"/>
  <c r="T31" i="1"/>
  <c r="S31" i="1"/>
  <c r="P31" i="1"/>
  <c r="O31" i="1"/>
  <c r="L31" i="1"/>
  <c r="K31" i="1"/>
  <c r="G31" i="1"/>
  <c r="D31" i="1"/>
  <c r="C31" i="1"/>
  <c r="W21" i="1"/>
  <c r="S21" i="1"/>
  <c r="O21" i="1"/>
  <c r="K21" i="1"/>
  <c r="G21" i="1"/>
  <c r="B21" i="1"/>
  <c r="C21" i="1"/>
  <c r="E21" i="1"/>
  <c r="B13" i="1"/>
  <c r="B31" i="1"/>
  <c r="B36" i="1"/>
  <c r="B40" i="1"/>
  <c r="B12" i="1"/>
  <c r="Z36" i="1"/>
  <c r="AA36" i="1"/>
  <c r="AB36" i="1"/>
  <c r="AC36" i="1"/>
  <c r="V73" i="1"/>
  <c r="X73" i="1"/>
  <c r="Y73" i="1"/>
  <c r="R73" i="1"/>
  <c r="T73" i="1"/>
  <c r="U73" i="1"/>
  <c r="N73" i="1"/>
  <c r="P73" i="1"/>
  <c r="Q73" i="1"/>
  <c r="J73" i="1"/>
  <c r="L73" i="1"/>
  <c r="M73" i="1"/>
  <c r="F73" i="1"/>
  <c r="G73" i="1"/>
  <c r="H73" i="1"/>
  <c r="I73" i="1"/>
  <c r="B73" i="1"/>
  <c r="C73" i="1"/>
  <c r="D73" i="1"/>
  <c r="E73" i="1"/>
  <c r="V68" i="1"/>
  <c r="X68" i="1"/>
  <c r="Y68" i="1"/>
  <c r="R68" i="1"/>
  <c r="T68" i="1"/>
  <c r="U68" i="1"/>
  <c r="N68" i="1"/>
  <c r="P68" i="1"/>
  <c r="Q68" i="1"/>
  <c r="J68" i="1"/>
  <c r="L68" i="1"/>
  <c r="M68" i="1"/>
  <c r="F68" i="1"/>
  <c r="H68" i="1"/>
  <c r="I68" i="1"/>
  <c r="B68" i="1"/>
  <c r="C68" i="1"/>
  <c r="D68" i="1"/>
  <c r="E68" i="1"/>
  <c r="AB31" i="1"/>
  <c r="AA31" i="1"/>
  <c r="Y29" i="1"/>
  <c r="M45" i="1"/>
  <c r="Y45" i="1"/>
  <c r="V50" i="1"/>
  <c r="Y50" i="1"/>
  <c r="Y64" i="1"/>
  <c r="Y67" i="1"/>
  <c r="E64" i="1"/>
  <c r="U30" i="1"/>
  <c r="U29" i="1"/>
  <c r="U28" i="1"/>
  <c r="Q28" i="1"/>
  <c r="Q23" i="1"/>
  <c r="Q22" i="1"/>
  <c r="I29" i="1"/>
  <c r="I25" i="1"/>
  <c r="E22" i="1"/>
  <c r="V58" i="1"/>
  <c r="V49" i="1"/>
  <c r="Y49" i="1"/>
  <c r="U49" i="1"/>
  <c r="M49" i="1"/>
  <c r="I49" i="1"/>
  <c r="E49" i="1"/>
  <c r="AC12" i="1"/>
  <c r="Q49" i="1"/>
  <c r="Q53" i="1"/>
  <c r="Q50" i="1"/>
  <c r="Q51" i="1"/>
  <c r="V13" i="1"/>
  <c r="Y13" i="1"/>
  <c r="N13" i="1"/>
  <c r="Q13" i="1"/>
  <c r="J13" i="1"/>
  <c r="M13" i="1"/>
  <c r="E13" i="1"/>
  <c r="Y53" i="1"/>
  <c r="Y55" i="1"/>
  <c r="Y51" i="1"/>
  <c r="Y12" i="1"/>
  <c r="U12" i="1"/>
  <c r="Q12" i="1"/>
  <c r="M12" i="1"/>
  <c r="F13" i="1"/>
  <c r="F21" i="1"/>
  <c r="F31" i="1"/>
  <c r="F36" i="1"/>
  <c r="F40" i="1"/>
  <c r="F12" i="1"/>
  <c r="I12" i="1"/>
  <c r="E12" i="1"/>
  <c r="Y69" i="1"/>
  <c r="Y70" i="1"/>
  <c r="Y71" i="1"/>
  <c r="Y72" i="1"/>
  <c r="U69" i="1"/>
  <c r="U70" i="1"/>
  <c r="U71" i="1"/>
  <c r="U72" i="1"/>
  <c r="Q69" i="1"/>
  <c r="Q71" i="1"/>
  <c r="Q72" i="1"/>
  <c r="M69" i="1"/>
  <c r="M70" i="1"/>
  <c r="M71" i="1"/>
  <c r="M72" i="1"/>
  <c r="I69" i="1"/>
  <c r="I71" i="1"/>
  <c r="I72" i="1"/>
  <c r="E69" i="1"/>
  <c r="E70" i="1"/>
  <c r="E71" i="1"/>
  <c r="E72" i="1"/>
  <c r="F50" i="1"/>
  <c r="Q82" i="1"/>
  <c r="I45" i="1"/>
  <c r="E45" i="1"/>
  <c r="U44" i="1"/>
  <c r="R77" i="1"/>
  <c r="N77" i="1"/>
  <c r="J77" i="1"/>
  <c r="F77" i="1"/>
  <c r="B77" i="1"/>
  <c r="AA40" i="1"/>
  <c r="V40" i="1"/>
  <c r="R40" i="1"/>
  <c r="N40" i="1"/>
  <c r="J40" i="1"/>
  <c r="V36" i="1"/>
  <c r="R36" i="1"/>
  <c r="N36" i="1"/>
  <c r="J36" i="1"/>
  <c r="V31" i="1"/>
  <c r="Y31" i="1"/>
  <c r="R31" i="1"/>
  <c r="U31" i="1"/>
  <c r="N31" i="1"/>
  <c r="Q31" i="1"/>
  <c r="J31" i="1"/>
  <c r="M31" i="1"/>
  <c r="I31" i="1"/>
  <c r="E31" i="1"/>
  <c r="Z21" i="1"/>
  <c r="AC21" i="1"/>
  <c r="Y58" i="1"/>
  <c r="R58" i="1"/>
  <c r="U58" i="1"/>
  <c r="N58" i="1"/>
  <c r="Q58" i="1"/>
  <c r="J58" i="1"/>
  <c r="M58" i="1"/>
  <c r="F58" i="1"/>
  <c r="I58" i="1"/>
  <c r="B58" i="1"/>
  <c r="E58" i="1"/>
  <c r="V21" i="1"/>
  <c r="Y21" i="1"/>
  <c r="R21" i="1"/>
  <c r="U21" i="1"/>
  <c r="N21" i="1"/>
  <c r="Q21" i="1"/>
  <c r="J21" i="1"/>
  <c r="M21" i="1"/>
  <c r="I21" i="1"/>
  <c r="Y82" i="1"/>
  <c r="Y81" i="1"/>
  <c r="Y80" i="1"/>
  <c r="Y78" i="1"/>
  <c r="Y77" i="1"/>
  <c r="Y76" i="1"/>
  <c r="Y75" i="1"/>
  <c r="Y74" i="1"/>
  <c r="U81" i="1"/>
  <c r="U80" i="1"/>
  <c r="U79" i="1"/>
  <c r="U77" i="1"/>
  <c r="U76" i="1"/>
  <c r="U75" i="1"/>
  <c r="U74" i="1"/>
  <c r="Q81" i="1"/>
  <c r="Q80" i="1"/>
  <c r="Q79" i="1"/>
  <c r="Q77" i="1"/>
  <c r="Q76" i="1"/>
  <c r="Q75" i="1"/>
  <c r="Q74" i="1"/>
  <c r="M82" i="1"/>
  <c r="M81" i="1"/>
  <c r="M80" i="1"/>
  <c r="M79" i="1"/>
  <c r="M78" i="1"/>
  <c r="M77" i="1"/>
  <c r="M76" i="1"/>
  <c r="M75" i="1"/>
  <c r="M74" i="1"/>
  <c r="I81" i="1"/>
  <c r="I80" i="1"/>
  <c r="I79" i="1"/>
  <c r="I78" i="1"/>
  <c r="I77" i="1"/>
  <c r="I76" i="1"/>
  <c r="I75" i="1"/>
  <c r="I74" i="1"/>
  <c r="E81" i="1"/>
  <c r="E80" i="1"/>
  <c r="E79" i="1"/>
  <c r="E78" i="1"/>
  <c r="E77" i="1"/>
  <c r="E76" i="1"/>
  <c r="E75" i="1"/>
  <c r="E74" i="1"/>
  <c r="Y35" i="1"/>
  <c r="Y44" i="1"/>
  <c r="Y42" i="1"/>
  <c r="Y41" i="1"/>
  <c r="Y40" i="1"/>
  <c r="Y39" i="1"/>
  <c r="Y38" i="1"/>
  <c r="Y37" i="1"/>
  <c r="Y36" i="1"/>
  <c r="U43" i="1"/>
  <c r="U42" i="1"/>
  <c r="U41" i="1"/>
  <c r="U40" i="1"/>
  <c r="U39" i="1"/>
  <c r="U38" i="1"/>
  <c r="U37" i="1"/>
  <c r="U36" i="1"/>
  <c r="U35" i="1"/>
  <c r="Q44" i="1"/>
  <c r="Q43" i="1"/>
  <c r="Q42" i="1"/>
  <c r="Q41" i="1"/>
  <c r="Q40" i="1"/>
  <c r="Q39" i="1"/>
  <c r="Q38" i="1"/>
  <c r="Q37" i="1"/>
  <c r="Q36" i="1"/>
  <c r="Q35" i="1"/>
  <c r="M44" i="1"/>
  <c r="M43" i="1"/>
  <c r="M42" i="1"/>
  <c r="M41" i="1"/>
  <c r="M40" i="1"/>
  <c r="M39" i="1"/>
  <c r="M38" i="1"/>
  <c r="M37" i="1"/>
  <c r="M36" i="1"/>
  <c r="M35" i="1"/>
  <c r="I44" i="1"/>
  <c r="I43" i="1"/>
  <c r="I42" i="1"/>
  <c r="I41" i="1"/>
  <c r="I40" i="1"/>
  <c r="I39" i="1"/>
  <c r="I38" i="1"/>
  <c r="I37" i="1"/>
  <c r="I36" i="1"/>
  <c r="I35" i="1"/>
  <c r="E36" i="1"/>
  <c r="E37" i="1"/>
  <c r="E38" i="1"/>
  <c r="E39" i="1"/>
  <c r="E40" i="1"/>
  <c r="E41" i="1"/>
  <c r="E42" i="1"/>
  <c r="E43" i="1"/>
  <c r="E44" i="1"/>
  <c r="E35" i="1"/>
  <c r="Y34" i="1"/>
  <c r="U34" i="1"/>
  <c r="Q34" i="1"/>
  <c r="M34" i="1"/>
  <c r="I34" i="1"/>
  <c r="E34" i="1"/>
  <c r="Q70" i="1"/>
  <c r="Y33" i="1"/>
  <c r="U33" i="1"/>
  <c r="Q33" i="1"/>
  <c r="M33" i="1"/>
  <c r="I33" i="1"/>
  <c r="E33" i="1"/>
  <c r="Y32" i="1"/>
  <c r="U32" i="1"/>
  <c r="Q32" i="1"/>
  <c r="M32" i="1"/>
  <c r="I32" i="1"/>
  <c r="E32" i="1"/>
  <c r="Q67" i="1"/>
  <c r="U67" i="1"/>
  <c r="I67" i="1"/>
  <c r="E67" i="1"/>
  <c r="Y30" i="1"/>
  <c r="Q30" i="1"/>
  <c r="Q25" i="1"/>
  <c r="M25" i="1"/>
  <c r="M30" i="1"/>
  <c r="I30" i="1"/>
  <c r="E30" i="1"/>
  <c r="Q65" i="1"/>
  <c r="Y28" i="1"/>
  <c r="E28" i="1"/>
  <c r="U64" i="1"/>
  <c r="Q64" i="1"/>
  <c r="M64" i="1"/>
  <c r="I64" i="1"/>
  <c r="Y27" i="1"/>
  <c r="U25" i="1"/>
  <c r="U27" i="1"/>
  <c r="I27" i="1"/>
  <c r="E27" i="1"/>
  <c r="E25" i="1"/>
  <c r="E26" i="1"/>
  <c r="M62" i="1"/>
  <c r="Z31" i="1"/>
  <c r="Z40" i="1"/>
  <c r="AC45" i="1"/>
  <c r="U61" i="1"/>
  <c r="Q61" i="1"/>
  <c r="M61" i="1"/>
  <c r="I61" i="1"/>
  <c r="E61" i="1"/>
  <c r="Y24" i="1"/>
  <c r="U24" i="1"/>
  <c r="Q24" i="1"/>
  <c r="M24" i="1"/>
  <c r="E24" i="1"/>
  <c r="E23" i="1"/>
  <c r="Y59" i="1"/>
  <c r="M59" i="1"/>
  <c r="I57" i="1"/>
  <c r="Y20" i="1"/>
  <c r="M16" i="1"/>
  <c r="Y18" i="1"/>
  <c r="Q18" i="1"/>
  <c r="M18" i="1"/>
  <c r="I18" i="1"/>
  <c r="E18" i="1"/>
  <c r="E16" i="1"/>
  <c r="AC24" i="1"/>
  <c r="AC25" i="1"/>
  <c r="AC29" i="1"/>
  <c r="AC31" i="1"/>
  <c r="AC32" i="1"/>
  <c r="AC33" i="1"/>
  <c r="AC34" i="1"/>
  <c r="AC35" i="1"/>
  <c r="AC37" i="1"/>
  <c r="AC38" i="1"/>
  <c r="AC39" i="1"/>
  <c r="AC40" i="1"/>
  <c r="AC43" i="1"/>
  <c r="AC44" i="1"/>
</calcChain>
</file>

<file path=xl/sharedStrings.xml><?xml version="1.0" encoding="utf-8"?>
<sst xmlns="http://schemas.openxmlformats.org/spreadsheetml/2006/main" count="1025" uniqueCount="49">
  <si>
    <t>Grandes Regiões / Unidades da Federação</t>
  </si>
  <si>
    <t>Norte</t>
  </si>
  <si>
    <t>Acre</t>
  </si>
  <si>
    <t>Amapá</t>
  </si>
  <si>
    <t>Amazonas</t>
  </si>
  <si>
    <t>Pará</t>
  </si>
  <si>
    <t>Rondônia</t>
  </si>
  <si>
    <t>Roraima</t>
  </si>
  <si>
    <t>Tocantins</t>
  </si>
  <si>
    <t>Nordeste</t>
  </si>
  <si>
    <t>Alagoas</t>
  </si>
  <si>
    <t>Bahia</t>
  </si>
  <si>
    <t>Ceará</t>
  </si>
  <si>
    <t>Maranhão</t>
  </si>
  <si>
    <t>Paraíba</t>
  </si>
  <si>
    <t>Pernambuco</t>
  </si>
  <si>
    <t>Rio Grande do Norte</t>
  </si>
  <si>
    <t>Sergipe</t>
  </si>
  <si>
    <t>Sudeste</t>
  </si>
  <si>
    <t>Espírito Santo</t>
  </si>
  <si>
    <t>Minas Gerais</t>
  </si>
  <si>
    <t>Rio de Janeiro</t>
  </si>
  <si>
    <t>São Paulo</t>
  </si>
  <si>
    <t>Sul</t>
  </si>
  <si>
    <t>Paraná</t>
  </si>
  <si>
    <t>Rio Grande do Sul</t>
  </si>
  <si>
    <t>Santa Catarina</t>
  </si>
  <si>
    <t>Centro-Oeste</t>
  </si>
  <si>
    <t>Distrito Federal</t>
  </si>
  <si>
    <t>Goiás</t>
  </si>
  <si>
    <t>Mato Grosso</t>
  </si>
  <si>
    <t>Mato Grosso do Sul</t>
  </si>
  <si>
    <t>-</t>
  </si>
  <si>
    <t>PI</t>
  </si>
  <si>
    <t>TOTAL</t>
  </si>
  <si>
    <t>Piauí</t>
  </si>
  <si>
    <t>Elaboração: Coordenação-Geral de Indicadores (CGIN) - ASCAV/SEXEC - Ministério da Ciência, Tecnologia e Inovação(MCTI).</t>
  </si>
  <si>
    <t>MU</t>
  </si>
  <si>
    <t xml:space="preserve">Total </t>
  </si>
  <si>
    <t>C</t>
  </si>
  <si>
    <t>Tabela 6.1.4</t>
  </si>
  <si>
    <t>Não Disponível</t>
  </si>
  <si>
    <r>
      <t>Não Disponível</t>
    </r>
    <r>
      <rPr>
        <b/>
        <vertAlign val="superscript"/>
        <sz val="8"/>
        <rFont val="Arial"/>
        <family val="2"/>
      </rPr>
      <t>(1)</t>
    </r>
  </si>
  <si>
    <t xml:space="preserve">         PI - Patente de Invenção; MU - Modelo de Utilidade; C - Certificado de Adição de Invenção.</t>
  </si>
  <si>
    <t>Nota: 1) Não Disponível - Não disponível por não identificação do 1º depositante residente.</t>
  </si>
  <si>
    <t>Fonte: Instituto Nacional de Propriedade Industrial (INPI); Assessoria de Assuntos Econômicos (AECON), Base de Dados Estatísticos de Propriedade Intelectual (BADEPI) v2.0, dados extraídos em dezembro/2013</t>
  </si>
  <si>
    <t>Disponibilizada em: http://www.mct.gov.br/index.php/content/view/350939.html</t>
  </si>
  <si>
    <t>(continua)</t>
  </si>
  <si>
    <t>Brasil:  Patentes concedidas pelo Instituto Nacional da Propriedade Industrial (INPI), por residentes, segundo tipos  de patentes e por unidade da federação, 2000-2012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</si>
</sst>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#,##0.0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Fill="1" applyBorder="1"/>
    <xf numFmtId="3" fontId="2" fillId="0" borderId="0" xfId="0" applyNumberFormat="1" applyFont="1" applyFill="1"/>
    <xf numFmtId="0" fontId="6" fillId="0" borderId="0" xfId="0" applyFont="1"/>
    <xf numFmtId="0" fontId="1" fillId="0" borderId="0" xfId="0" applyFont="1"/>
    <xf numFmtId="0" fontId="0" fillId="2" borderId="0" xfId="0" applyFill="1"/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165" fontId="8" fillId="2" borderId="3" xfId="1" applyNumberFormat="1" applyFont="1" applyFill="1" applyBorder="1" applyAlignment="1" applyProtection="1">
      <alignment horizontal="center" vertical="center"/>
      <protection locked="0"/>
    </xf>
    <xf numFmtId="165" fontId="8" fillId="2" borderId="2" xfId="1" applyNumberFormat="1" applyFont="1" applyFill="1" applyBorder="1" applyAlignment="1" applyProtection="1">
      <alignment horizontal="center" vertical="center"/>
      <protection locked="0"/>
    </xf>
    <xf numFmtId="165" fontId="8" fillId="2" borderId="1" xfId="0" applyNumberFormat="1" applyFont="1" applyFill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left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165" fontId="2" fillId="2" borderId="0" xfId="0" applyNumberFormat="1" applyFont="1" applyFill="1" applyBorder="1" applyAlignment="1">
      <alignment horizontal="left" vertical="center"/>
    </xf>
    <xf numFmtId="3" fontId="8" fillId="2" borderId="3" xfId="1" applyNumberFormat="1" applyFont="1" applyFill="1" applyBorder="1" applyAlignment="1">
      <alignment horizontal="right" vertical="center"/>
    </xf>
    <xf numFmtId="3" fontId="8" fillId="2" borderId="2" xfId="1" applyNumberFormat="1" applyFont="1" applyFill="1" applyBorder="1" applyAlignment="1">
      <alignment horizontal="right" vertical="center"/>
    </xf>
    <xf numFmtId="3" fontId="8" fillId="2" borderId="3" xfId="1" applyNumberFormat="1" applyFont="1" applyFill="1" applyBorder="1" applyAlignment="1" applyProtection="1">
      <alignment horizontal="right" vertical="center"/>
      <protection locked="0"/>
    </xf>
    <xf numFmtId="3" fontId="8" fillId="2" borderId="2" xfId="1" applyNumberFormat="1" applyFont="1" applyFill="1" applyBorder="1" applyAlignment="1" applyProtection="1">
      <alignment horizontal="right" vertical="center"/>
      <protection locked="0"/>
    </xf>
    <xf numFmtId="3" fontId="2" fillId="2" borderId="3" xfId="1" applyNumberFormat="1" applyFont="1" applyFill="1" applyBorder="1" applyAlignment="1">
      <alignment horizontal="right" vertical="center"/>
    </xf>
    <xf numFmtId="3" fontId="2" fillId="2" borderId="2" xfId="1" applyNumberFormat="1" applyFont="1" applyFill="1" applyBorder="1" applyAlignment="1">
      <alignment horizontal="right" vertical="center"/>
    </xf>
    <xf numFmtId="0" fontId="6" fillId="0" borderId="0" xfId="0" applyFont="1" applyAlignment="1"/>
    <xf numFmtId="3" fontId="2" fillId="2" borderId="3" xfId="1" applyNumberFormat="1" applyFont="1" applyFill="1" applyBorder="1" applyAlignment="1" applyProtection="1">
      <alignment horizontal="right" vertical="center"/>
      <protection locked="0"/>
    </xf>
    <xf numFmtId="3" fontId="2" fillId="2" borderId="0" xfId="1" applyNumberFormat="1" applyFont="1" applyFill="1" applyBorder="1" applyAlignment="1">
      <alignment horizontal="right" vertical="center"/>
    </xf>
    <xf numFmtId="0" fontId="0" fillId="0" borderId="0" xfId="0" applyBorder="1"/>
    <xf numFmtId="3" fontId="2" fillId="2" borderId="2" xfId="1" applyNumberFormat="1" applyFont="1" applyFill="1" applyBorder="1" applyAlignment="1" applyProtection="1">
      <alignment horizontal="right" vertical="center"/>
      <protection locked="0"/>
    </xf>
    <xf numFmtId="0" fontId="0" fillId="2" borderId="0" xfId="0" applyFill="1" applyBorder="1"/>
    <xf numFmtId="0" fontId="8" fillId="2" borderId="2" xfId="0" applyNumberFormat="1" applyFont="1" applyFill="1" applyBorder="1" applyAlignment="1">
      <alignment horizontal="center" vertical="center" wrapText="1"/>
    </xf>
    <xf numFmtId="0" fontId="8" fillId="2" borderId="4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/>
    </xf>
    <xf numFmtId="0" fontId="4" fillId="2" borderId="5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8</xdr:col>
      <xdr:colOff>28575</xdr:colOff>
      <xdr:row>3</xdr:row>
      <xdr:rowOff>152400</xdr:rowOff>
    </xdr:to>
    <xdr:pic>
      <xdr:nvPicPr>
        <xdr:cNvPr id="2079" name="Picture 3" descr="carimbo_tabelas_site_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36576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88"/>
  <sheetViews>
    <sheetView showGridLines="0" tabSelected="1" zoomScaleNormal="78" workbookViewId="0">
      <selection activeCell="A6" sqref="A6"/>
    </sheetView>
  </sheetViews>
  <sheetFormatPr defaultRowHeight="12.75" x14ac:dyDescent="0.2"/>
  <cols>
    <col min="1" max="1" width="18" customWidth="1"/>
    <col min="2" max="4" width="5.140625" customWidth="1"/>
    <col min="5" max="5" width="6" customWidth="1"/>
    <col min="6" max="8" width="5.140625" customWidth="1"/>
    <col min="9" max="9" width="6.140625" customWidth="1"/>
    <col min="10" max="12" width="5.140625" customWidth="1"/>
    <col min="13" max="13" width="5.85546875" customWidth="1"/>
    <col min="14" max="16" width="5.140625" customWidth="1"/>
    <col min="17" max="17" width="6" customWidth="1"/>
    <col min="18" max="20" width="5.140625" customWidth="1"/>
    <col min="21" max="21" width="6" customWidth="1"/>
    <col min="22" max="24" width="5.140625" customWidth="1"/>
    <col min="25" max="25" width="6" customWidth="1"/>
    <col min="26" max="28" width="5.140625" customWidth="1"/>
    <col min="29" max="29" width="6.28515625" customWidth="1"/>
    <col min="30" max="64" width="5.140625" customWidth="1"/>
  </cols>
  <sheetData>
    <row r="4" spans="1:31" x14ac:dyDescent="0.2">
      <c r="I4" s="7"/>
    </row>
    <row r="5" spans="1:31" x14ac:dyDescent="0.2">
      <c r="AD5" s="27"/>
      <c r="AE5" s="27"/>
    </row>
    <row r="6" spans="1:31" x14ac:dyDescent="0.2">
      <c r="A6" s="6" t="s">
        <v>40</v>
      </c>
      <c r="B6" s="1"/>
      <c r="C6" s="1"/>
      <c r="D6" s="1"/>
      <c r="E6" s="1"/>
      <c r="F6" s="1"/>
      <c r="G6" s="1"/>
      <c r="H6" s="1"/>
      <c r="I6" s="1"/>
      <c r="J6" s="1"/>
      <c r="K6" s="1"/>
      <c r="AD6" s="27"/>
      <c r="AE6" s="27"/>
    </row>
    <row r="7" spans="1:31" x14ac:dyDescent="0.2">
      <c r="A7" s="3"/>
      <c r="B7" s="1"/>
      <c r="C7" s="1"/>
      <c r="D7" s="1"/>
      <c r="E7" s="1"/>
      <c r="F7" s="1"/>
      <c r="G7" s="1"/>
      <c r="H7" s="1"/>
      <c r="I7" s="1"/>
      <c r="J7" s="1"/>
      <c r="K7" s="1"/>
      <c r="AD7" s="27"/>
      <c r="AE7" s="27"/>
    </row>
    <row r="8" spans="1:31" x14ac:dyDescent="0.2">
      <c r="A8" s="24" t="s">
        <v>48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AD8" s="27"/>
      <c r="AE8" s="27"/>
    </row>
    <row r="9" spans="1:31" x14ac:dyDescent="0.2">
      <c r="A9" s="4"/>
      <c r="B9" s="5"/>
      <c r="C9" s="5"/>
      <c r="D9" s="5"/>
      <c r="E9" s="2"/>
      <c r="F9" s="1"/>
      <c r="G9" s="1"/>
      <c r="H9" s="1"/>
      <c r="I9" s="1"/>
      <c r="J9" s="1"/>
      <c r="K9" s="1"/>
      <c r="AD9" s="27"/>
      <c r="AE9" s="27"/>
    </row>
    <row r="10" spans="1:31" s="8" customFormat="1" ht="21" customHeight="1" x14ac:dyDescent="0.2">
      <c r="A10" s="37" t="s">
        <v>0</v>
      </c>
      <c r="B10" s="30">
        <v>2000</v>
      </c>
      <c r="C10" s="31"/>
      <c r="D10" s="31"/>
      <c r="E10" s="36"/>
      <c r="F10" s="30">
        <v>2001</v>
      </c>
      <c r="G10" s="31"/>
      <c r="H10" s="31"/>
      <c r="I10" s="36"/>
      <c r="J10" s="30">
        <v>2002</v>
      </c>
      <c r="K10" s="31"/>
      <c r="L10" s="31"/>
      <c r="M10" s="36"/>
      <c r="N10" s="30">
        <v>2003</v>
      </c>
      <c r="O10" s="31"/>
      <c r="P10" s="31"/>
      <c r="Q10" s="36"/>
      <c r="R10" s="30">
        <v>2004</v>
      </c>
      <c r="S10" s="31"/>
      <c r="T10" s="31"/>
      <c r="U10" s="36"/>
      <c r="V10" s="35">
        <v>2005</v>
      </c>
      <c r="W10" s="35"/>
      <c r="X10" s="35"/>
      <c r="Y10" s="30"/>
      <c r="Z10" s="30">
        <v>2006</v>
      </c>
      <c r="AA10" s="31"/>
      <c r="AB10" s="31"/>
      <c r="AC10" s="31"/>
      <c r="AD10" s="29"/>
      <c r="AE10" s="29"/>
    </row>
    <row r="11" spans="1:31" s="8" customFormat="1" ht="12.75" customHeight="1" x14ac:dyDescent="0.2">
      <c r="A11" s="37"/>
      <c r="B11" s="12" t="s">
        <v>33</v>
      </c>
      <c r="C11" s="12" t="s">
        <v>37</v>
      </c>
      <c r="D11" s="12" t="s">
        <v>39</v>
      </c>
      <c r="E11" s="12" t="s">
        <v>34</v>
      </c>
      <c r="F11" s="12" t="s">
        <v>33</v>
      </c>
      <c r="G11" s="12" t="s">
        <v>37</v>
      </c>
      <c r="H11" s="12" t="s">
        <v>39</v>
      </c>
      <c r="I11" s="12" t="s">
        <v>34</v>
      </c>
      <c r="J11" s="12" t="s">
        <v>33</v>
      </c>
      <c r="K11" s="12" t="s">
        <v>37</v>
      </c>
      <c r="L11" s="12" t="s">
        <v>39</v>
      </c>
      <c r="M11" s="12" t="s">
        <v>34</v>
      </c>
      <c r="N11" s="12" t="s">
        <v>33</v>
      </c>
      <c r="O11" s="12" t="s">
        <v>37</v>
      </c>
      <c r="P11" s="12" t="s">
        <v>39</v>
      </c>
      <c r="Q11" s="12" t="s">
        <v>34</v>
      </c>
      <c r="R11" s="12" t="s">
        <v>33</v>
      </c>
      <c r="S11" s="12" t="s">
        <v>37</v>
      </c>
      <c r="T11" s="12" t="s">
        <v>39</v>
      </c>
      <c r="U11" s="13" t="s">
        <v>34</v>
      </c>
      <c r="V11" s="12" t="s">
        <v>33</v>
      </c>
      <c r="W11" s="12" t="s">
        <v>37</v>
      </c>
      <c r="X11" s="12" t="s">
        <v>39</v>
      </c>
      <c r="Y11" s="13" t="s">
        <v>34</v>
      </c>
      <c r="Z11" s="12" t="s">
        <v>33</v>
      </c>
      <c r="AA11" s="12" t="s">
        <v>37</v>
      </c>
      <c r="AB11" s="12" t="s">
        <v>39</v>
      </c>
      <c r="AC11" s="13" t="s">
        <v>34</v>
      </c>
      <c r="AD11" s="29"/>
      <c r="AE11" s="29"/>
    </row>
    <row r="12" spans="1:31" s="8" customFormat="1" ht="12.75" customHeight="1" x14ac:dyDescent="0.2">
      <c r="A12" s="14" t="s">
        <v>38</v>
      </c>
      <c r="B12" s="18">
        <f>SUM(B13+B21+B31+B36+B40+B45)</f>
        <v>649</v>
      </c>
      <c r="C12" s="18">
        <f>6+319+62+5+5</f>
        <v>397</v>
      </c>
      <c r="D12" s="18">
        <v>1</v>
      </c>
      <c r="E12" s="18">
        <f>SUM(B12:D12)</f>
        <v>1047</v>
      </c>
      <c r="F12" s="18">
        <f>SUM(F13+F21+F31+F36+F40+F45)</f>
        <v>379</v>
      </c>
      <c r="G12" s="18">
        <f>3+220+85+3+1</f>
        <v>312</v>
      </c>
      <c r="H12" s="18">
        <v>3</v>
      </c>
      <c r="I12" s="18">
        <f>SUM(F12:H12)</f>
        <v>694</v>
      </c>
      <c r="J12" s="18">
        <f>2+7+267+59+2</f>
        <v>337</v>
      </c>
      <c r="K12" s="18">
        <f>8+232+91+6+1</f>
        <v>338</v>
      </c>
      <c r="L12" s="18">
        <v>2</v>
      </c>
      <c r="M12" s="18">
        <f>SUM(J12:L12)</f>
        <v>677</v>
      </c>
      <c r="N12" s="18">
        <f>1+8+300+86+8</f>
        <v>403</v>
      </c>
      <c r="O12" s="18">
        <f>11+306+116+8</f>
        <v>441</v>
      </c>
      <c r="P12" s="18">
        <f>8+3</f>
        <v>11</v>
      </c>
      <c r="Q12" s="18">
        <f>SUM(N12:P12)</f>
        <v>855</v>
      </c>
      <c r="R12" s="18">
        <f>10+220+37+10+2</f>
        <v>279</v>
      </c>
      <c r="S12" s="18">
        <f>7+156+84+4</f>
        <v>251</v>
      </c>
      <c r="T12" s="18">
        <f>4+2+1</f>
        <v>7</v>
      </c>
      <c r="U12" s="18">
        <f>SUM(R12:T12)</f>
        <v>537</v>
      </c>
      <c r="V12" s="18">
        <f>2+7+184+53+1</f>
        <v>247</v>
      </c>
      <c r="W12" s="18">
        <f>1+6+227+105+3+1</f>
        <v>343</v>
      </c>
      <c r="X12" s="18" t="s">
        <v>32</v>
      </c>
      <c r="Y12" s="19">
        <f>SUM(V12:X12)</f>
        <v>590</v>
      </c>
      <c r="Z12" s="18">
        <f>4+183+37+6+1</f>
        <v>231</v>
      </c>
      <c r="AA12" s="18">
        <f>5+168+78+5</f>
        <v>256</v>
      </c>
      <c r="AB12" s="18">
        <f>7+3</f>
        <v>10</v>
      </c>
      <c r="AC12" s="19">
        <f>SUM(Z12:AB12)</f>
        <v>497</v>
      </c>
      <c r="AD12" s="29"/>
      <c r="AE12" s="29"/>
    </row>
    <row r="13" spans="1:31" s="8" customFormat="1" ht="12.75" customHeight="1" x14ac:dyDescent="0.2">
      <c r="A13" s="15" t="s">
        <v>1</v>
      </c>
      <c r="B13" s="20">
        <f>SUM(B14:B20)</f>
        <v>2</v>
      </c>
      <c r="C13" s="20" t="s">
        <v>32</v>
      </c>
      <c r="D13" s="20" t="s">
        <v>32</v>
      </c>
      <c r="E13" s="20">
        <f>SUM(B13:D13)</f>
        <v>2</v>
      </c>
      <c r="F13" s="20">
        <f>SUM(F14:F20)</f>
        <v>1</v>
      </c>
      <c r="G13" s="20" t="s">
        <v>32</v>
      </c>
      <c r="H13" s="20" t="s">
        <v>32</v>
      </c>
      <c r="I13" s="20" t="s">
        <v>32</v>
      </c>
      <c r="J13" s="20">
        <f>SUM(J14:J20)</f>
        <v>2</v>
      </c>
      <c r="K13" s="20" t="s">
        <v>32</v>
      </c>
      <c r="L13" s="20" t="s">
        <v>32</v>
      </c>
      <c r="M13" s="20">
        <f>SUM(J13:L13)</f>
        <v>2</v>
      </c>
      <c r="N13" s="20">
        <f>SUM(N14:N20)</f>
        <v>1</v>
      </c>
      <c r="O13" s="20" t="s">
        <v>32</v>
      </c>
      <c r="P13" s="20" t="s">
        <v>32</v>
      </c>
      <c r="Q13" s="20">
        <f>SUM(N13:P13)</f>
        <v>1</v>
      </c>
      <c r="R13" s="20" t="s">
        <v>32</v>
      </c>
      <c r="S13" s="20" t="s">
        <v>32</v>
      </c>
      <c r="T13" s="20" t="s">
        <v>32</v>
      </c>
      <c r="U13" s="21" t="s">
        <v>32</v>
      </c>
      <c r="V13" s="20">
        <f>SUM(V14:V20)</f>
        <v>2</v>
      </c>
      <c r="W13" s="20">
        <v>1</v>
      </c>
      <c r="X13" s="20" t="s">
        <v>32</v>
      </c>
      <c r="Y13" s="21">
        <f>SUM(V13:X13)</f>
        <v>3</v>
      </c>
      <c r="Z13" s="20" t="s">
        <v>32</v>
      </c>
      <c r="AA13" s="20" t="s">
        <v>32</v>
      </c>
      <c r="AB13" s="20" t="s">
        <v>32</v>
      </c>
      <c r="AC13" s="21" t="s">
        <v>32</v>
      </c>
      <c r="AD13" s="29"/>
      <c r="AE13" s="29"/>
    </row>
    <row r="14" spans="1:31" s="8" customFormat="1" ht="12.75" customHeight="1" x14ac:dyDescent="0.2">
      <c r="A14" s="16" t="s">
        <v>6</v>
      </c>
      <c r="B14" s="22" t="s">
        <v>32</v>
      </c>
      <c r="C14" s="22" t="s">
        <v>32</v>
      </c>
      <c r="D14" s="22" t="s">
        <v>32</v>
      </c>
      <c r="E14" s="22" t="s">
        <v>32</v>
      </c>
      <c r="F14" s="22" t="s">
        <v>32</v>
      </c>
      <c r="G14" s="22" t="s">
        <v>32</v>
      </c>
      <c r="H14" s="22" t="s">
        <v>32</v>
      </c>
      <c r="I14" s="22" t="s">
        <v>32</v>
      </c>
      <c r="J14" s="22" t="s">
        <v>32</v>
      </c>
      <c r="K14" s="22" t="s">
        <v>32</v>
      </c>
      <c r="L14" s="22" t="s">
        <v>32</v>
      </c>
      <c r="M14" s="22" t="s">
        <v>32</v>
      </c>
      <c r="N14" s="22" t="s">
        <v>32</v>
      </c>
      <c r="O14" s="22" t="s">
        <v>32</v>
      </c>
      <c r="P14" s="22" t="s">
        <v>32</v>
      </c>
      <c r="Q14" s="22" t="s">
        <v>32</v>
      </c>
      <c r="R14" s="22" t="s">
        <v>32</v>
      </c>
      <c r="S14" s="22" t="s">
        <v>32</v>
      </c>
      <c r="T14" s="22" t="s">
        <v>32</v>
      </c>
      <c r="U14" s="23" t="s">
        <v>32</v>
      </c>
      <c r="V14" s="22" t="s">
        <v>32</v>
      </c>
      <c r="W14" s="22" t="s">
        <v>32</v>
      </c>
      <c r="X14" s="22" t="s">
        <v>32</v>
      </c>
      <c r="Y14" s="23" t="s">
        <v>32</v>
      </c>
      <c r="Z14" s="22" t="s">
        <v>32</v>
      </c>
      <c r="AA14" s="22" t="s">
        <v>32</v>
      </c>
      <c r="AB14" s="22" t="s">
        <v>32</v>
      </c>
      <c r="AC14" s="23" t="s">
        <v>32</v>
      </c>
      <c r="AD14" s="29"/>
      <c r="AE14" s="29"/>
    </row>
    <row r="15" spans="1:31" s="8" customFormat="1" ht="12.75" customHeight="1" x14ac:dyDescent="0.2">
      <c r="A15" s="16" t="s">
        <v>2</v>
      </c>
      <c r="B15" s="22" t="s">
        <v>32</v>
      </c>
      <c r="C15" s="22" t="s">
        <v>32</v>
      </c>
      <c r="D15" s="22" t="s">
        <v>32</v>
      </c>
      <c r="E15" s="22" t="s">
        <v>32</v>
      </c>
      <c r="F15" s="22" t="s">
        <v>32</v>
      </c>
      <c r="G15" s="22" t="s">
        <v>32</v>
      </c>
      <c r="H15" s="22" t="s">
        <v>32</v>
      </c>
      <c r="I15" s="22" t="s">
        <v>32</v>
      </c>
      <c r="J15" s="22" t="s">
        <v>32</v>
      </c>
      <c r="K15" s="22" t="s">
        <v>32</v>
      </c>
      <c r="L15" s="22" t="s">
        <v>32</v>
      </c>
      <c r="M15" s="22" t="s">
        <v>32</v>
      </c>
      <c r="N15" s="22" t="s">
        <v>32</v>
      </c>
      <c r="O15" s="22" t="s">
        <v>32</v>
      </c>
      <c r="P15" s="22" t="s">
        <v>32</v>
      </c>
      <c r="Q15" s="22" t="s">
        <v>32</v>
      </c>
      <c r="R15" s="22" t="s">
        <v>32</v>
      </c>
      <c r="S15" s="22" t="s">
        <v>32</v>
      </c>
      <c r="T15" s="22" t="s">
        <v>32</v>
      </c>
      <c r="U15" s="23" t="s">
        <v>32</v>
      </c>
      <c r="V15" s="22" t="s">
        <v>32</v>
      </c>
      <c r="W15" s="22" t="s">
        <v>32</v>
      </c>
      <c r="X15" s="22" t="s">
        <v>32</v>
      </c>
      <c r="Y15" s="23" t="s">
        <v>32</v>
      </c>
      <c r="Z15" s="22" t="s">
        <v>32</v>
      </c>
      <c r="AA15" s="22" t="s">
        <v>32</v>
      </c>
      <c r="AB15" s="22" t="s">
        <v>32</v>
      </c>
      <c r="AC15" s="23" t="s">
        <v>32</v>
      </c>
      <c r="AD15" s="29"/>
      <c r="AE15" s="29"/>
    </row>
    <row r="16" spans="1:31" s="8" customFormat="1" ht="12.75" customHeight="1" x14ac:dyDescent="0.2">
      <c r="A16" s="16" t="s">
        <v>4</v>
      </c>
      <c r="B16" s="22">
        <v>1</v>
      </c>
      <c r="C16" s="22" t="s">
        <v>32</v>
      </c>
      <c r="D16" s="22" t="s">
        <v>32</v>
      </c>
      <c r="E16" s="22">
        <f>SUM(B16:D16)</f>
        <v>1</v>
      </c>
      <c r="F16" s="22" t="s">
        <v>32</v>
      </c>
      <c r="G16" s="22" t="s">
        <v>32</v>
      </c>
      <c r="H16" s="22" t="s">
        <v>32</v>
      </c>
      <c r="I16" s="22" t="s">
        <v>32</v>
      </c>
      <c r="J16" s="22">
        <v>1</v>
      </c>
      <c r="K16" s="22" t="s">
        <v>32</v>
      </c>
      <c r="L16" s="22" t="s">
        <v>32</v>
      </c>
      <c r="M16" s="22">
        <f>SUM(J16:L16)</f>
        <v>1</v>
      </c>
      <c r="N16" s="22" t="s">
        <v>32</v>
      </c>
      <c r="O16" s="22" t="s">
        <v>32</v>
      </c>
      <c r="P16" s="22" t="s">
        <v>32</v>
      </c>
      <c r="Q16" s="22" t="s">
        <v>32</v>
      </c>
      <c r="R16" s="22" t="s">
        <v>32</v>
      </c>
      <c r="S16" s="22" t="s">
        <v>32</v>
      </c>
      <c r="T16" s="22" t="s">
        <v>32</v>
      </c>
      <c r="U16" s="23" t="s">
        <v>32</v>
      </c>
      <c r="V16" s="22" t="s">
        <v>32</v>
      </c>
      <c r="W16" s="22" t="s">
        <v>32</v>
      </c>
      <c r="X16" s="22" t="s">
        <v>32</v>
      </c>
      <c r="Y16" s="23" t="s">
        <v>32</v>
      </c>
      <c r="Z16" s="22" t="s">
        <v>32</v>
      </c>
      <c r="AA16" s="22" t="s">
        <v>32</v>
      </c>
      <c r="AB16" s="22" t="s">
        <v>32</v>
      </c>
      <c r="AC16" s="23" t="s">
        <v>32</v>
      </c>
      <c r="AD16" s="29"/>
      <c r="AE16" s="29"/>
    </row>
    <row r="17" spans="1:31" s="8" customFormat="1" ht="12.75" customHeight="1" x14ac:dyDescent="0.2">
      <c r="A17" s="16" t="s">
        <v>7</v>
      </c>
      <c r="B17" s="22" t="s">
        <v>32</v>
      </c>
      <c r="C17" s="22" t="s">
        <v>32</v>
      </c>
      <c r="D17" s="22" t="s">
        <v>32</v>
      </c>
      <c r="E17" s="22" t="s">
        <v>32</v>
      </c>
      <c r="F17" s="22" t="s">
        <v>32</v>
      </c>
      <c r="G17" s="22" t="s">
        <v>32</v>
      </c>
      <c r="H17" s="22" t="s">
        <v>32</v>
      </c>
      <c r="I17" s="22" t="s">
        <v>32</v>
      </c>
      <c r="J17" s="22" t="s">
        <v>32</v>
      </c>
      <c r="K17" s="22" t="s">
        <v>32</v>
      </c>
      <c r="L17" s="22" t="s">
        <v>32</v>
      </c>
      <c r="M17" s="22" t="s">
        <v>32</v>
      </c>
      <c r="N17" s="22" t="s">
        <v>32</v>
      </c>
      <c r="O17" s="22" t="s">
        <v>32</v>
      </c>
      <c r="P17" s="22" t="s">
        <v>32</v>
      </c>
      <c r="Q17" s="22" t="s">
        <v>32</v>
      </c>
      <c r="R17" s="22" t="s">
        <v>32</v>
      </c>
      <c r="S17" s="22" t="s">
        <v>32</v>
      </c>
      <c r="T17" s="22" t="s">
        <v>32</v>
      </c>
      <c r="U17" s="23" t="s">
        <v>32</v>
      </c>
      <c r="V17" s="22" t="s">
        <v>32</v>
      </c>
      <c r="W17" s="22" t="s">
        <v>32</v>
      </c>
      <c r="X17" s="22" t="s">
        <v>32</v>
      </c>
      <c r="Y17" s="23" t="s">
        <v>32</v>
      </c>
      <c r="Z17" s="22" t="s">
        <v>32</v>
      </c>
      <c r="AA17" s="22" t="s">
        <v>32</v>
      </c>
      <c r="AB17" s="22" t="s">
        <v>32</v>
      </c>
      <c r="AC17" s="23" t="s">
        <v>32</v>
      </c>
      <c r="AD17" s="29"/>
      <c r="AE17" s="29"/>
    </row>
    <row r="18" spans="1:31" s="8" customFormat="1" ht="12.75" customHeight="1" x14ac:dyDescent="0.2">
      <c r="A18" s="16" t="s">
        <v>5</v>
      </c>
      <c r="B18" s="22">
        <v>1</v>
      </c>
      <c r="C18" s="22" t="s">
        <v>32</v>
      </c>
      <c r="D18" s="22" t="s">
        <v>32</v>
      </c>
      <c r="E18" s="22">
        <f>SUM(B18:D18)</f>
        <v>1</v>
      </c>
      <c r="F18" s="22">
        <v>1</v>
      </c>
      <c r="G18" s="22" t="s">
        <v>32</v>
      </c>
      <c r="H18" s="22" t="s">
        <v>32</v>
      </c>
      <c r="I18" s="22">
        <f>SUM(F18:H18)</f>
        <v>1</v>
      </c>
      <c r="J18" s="22">
        <v>1</v>
      </c>
      <c r="K18" s="22" t="s">
        <v>32</v>
      </c>
      <c r="L18" s="22" t="s">
        <v>32</v>
      </c>
      <c r="M18" s="22">
        <f>SUM(J18:L18)</f>
        <v>1</v>
      </c>
      <c r="N18" s="22">
        <v>1</v>
      </c>
      <c r="O18" s="22" t="s">
        <v>32</v>
      </c>
      <c r="P18" s="22" t="s">
        <v>32</v>
      </c>
      <c r="Q18" s="22">
        <f>SUM(N18:P18)</f>
        <v>1</v>
      </c>
      <c r="R18" s="22" t="s">
        <v>32</v>
      </c>
      <c r="S18" s="22" t="s">
        <v>32</v>
      </c>
      <c r="T18" s="22" t="s">
        <v>32</v>
      </c>
      <c r="U18" s="23" t="s">
        <v>32</v>
      </c>
      <c r="V18" s="22">
        <v>1</v>
      </c>
      <c r="W18" s="22">
        <v>1</v>
      </c>
      <c r="X18" s="22" t="s">
        <v>32</v>
      </c>
      <c r="Y18" s="23">
        <f>SUM(V18:X18)</f>
        <v>2</v>
      </c>
      <c r="Z18" s="22" t="s">
        <v>32</v>
      </c>
      <c r="AA18" s="22" t="s">
        <v>32</v>
      </c>
      <c r="AB18" s="22" t="s">
        <v>32</v>
      </c>
      <c r="AC18" s="23" t="s">
        <v>32</v>
      </c>
      <c r="AD18" s="29"/>
      <c r="AE18" s="29"/>
    </row>
    <row r="19" spans="1:31" s="8" customFormat="1" ht="12.75" customHeight="1" x14ac:dyDescent="0.2">
      <c r="A19" s="16" t="s">
        <v>3</v>
      </c>
      <c r="B19" s="22" t="s">
        <v>32</v>
      </c>
      <c r="C19" s="22" t="s">
        <v>32</v>
      </c>
      <c r="D19" s="22" t="s">
        <v>32</v>
      </c>
      <c r="E19" s="22" t="s">
        <v>32</v>
      </c>
      <c r="F19" s="22" t="s">
        <v>32</v>
      </c>
      <c r="G19" s="22" t="s">
        <v>32</v>
      </c>
      <c r="H19" s="22" t="s">
        <v>32</v>
      </c>
      <c r="I19" s="22" t="s">
        <v>32</v>
      </c>
      <c r="J19" s="22" t="s">
        <v>32</v>
      </c>
      <c r="K19" s="22" t="s">
        <v>32</v>
      </c>
      <c r="L19" s="22" t="s">
        <v>32</v>
      </c>
      <c r="M19" s="22" t="s">
        <v>32</v>
      </c>
      <c r="N19" s="22" t="s">
        <v>32</v>
      </c>
      <c r="O19" s="22" t="s">
        <v>32</v>
      </c>
      <c r="P19" s="22" t="s">
        <v>32</v>
      </c>
      <c r="Q19" s="22" t="s">
        <v>32</v>
      </c>
      <c r="R19" s="22" t="s">
        <v>32</v>
      </c>
      <c r="S19" s="22" t="s">
        <v>32</v>
      </c>
      <c r="T19" s="22" t="s">
        <v>32</v>
      </c>
      <c r="U19" s="23" t="s">
        <v>32</v>
      </c>
      <c r="V19" s="22" t="s">
        <v>32</v>
      </c>
      <c r="W19" s="22" t="s">
        <v>32</v>
      </c>
      <c r="X19" s="22" t="s">
        <v>32</v>
      </c>
      <c r="Y19" s="23" t="s">
        <v>32</v>
      </c>
      <c r="Z19" s="22" t="s">
        <v>32</v>
      </c>
      <c r="AA19" s="22" t="s">
        <v>32</v>
      </c>
      <c r="AB19" s="22" t="s">
        <v>32</v>
      </c>
      <c r="AC19" s="23" t="s">
        <v>32</v>
      </c>
      <c r="AD19" s="29"/>
      <c r="AE19" s="29"/>
    </row>
    <row r="20" spans="1:31" s="8" customFormat="1" ht="12.75" customHeight="1" x14ac:dyDescent="0.2">
      <c r="A20" s="16" t="s">
        <v>8</v>
      </c>
      <c r="B20" s="22" t="s">
        <v>32</v>
      </c>
      <c r="C20" s="22" t="s">
        <v>32</v>
      </c>
      <c r="D20" s="22" t="s">
        <v>32</v>
      </c>
      <c r="E20" s="22" t="s">
        <v>32</v>
      </c>
      <c r="F20" s="22" t="s">
        <v>32</v>
      </c>
      <c r="G20" s="22" t="s">
        <v>32</v>
      </c>
      <c r="H20" s="22" t="s">
        <v>32</v>
      </c>
      <c r="I20" s="22" t="s">
        <v>32</v>
      </c>
      <c r="J20" s="22" t="s">
        <v>32</v>
      </c>
      <c r="K20" s="22" t="s">
        <v>32</v>
      </c>
      <c r="L20" s="22" t="s">
        <v>32</v>
      </c>
      <c r="M20" s="22" t="s">
        <v>32</v>
      </c>
      <c r="N20" s="22" t="s">
        <v>32</v>
      </c>
      <c r="O20" s="22" t="s">
        <v>32</v>
      </c>
      <c r="P20" s="22" t="s">
        <v>32</v>
      </c>
      <c r="Q20" s="22" t="s">
        <v>32</v>
      </c>
      <c r="R20" s="22" t="s">
        <v>32</v>
      </c>
      <c r="S20" s="22" t="s">
        <v>32</v>
      </c>
      <c r="T20" s="22" t="s">
        <v>32</v>
      </c>
      <c r="U20" s="23" t="s">
        <v>32</v>
      </c>
      <c r="V20" s="22">
        <v>1</v>
      </c>
      <c r="W20" s="22" t="s">
        <v>32</v>
      </c>
      <c r="X20" s="22" t="s">
        <v>32</v>
      </c>
      <c r="Y20" s="23">
        <f>SUM(V20:X20)</f>
        <v>1</v>
      </c>
      <c r="Z20" s="22" t="s">
        <v>32</v>
      </c>
      <c r="AA20" s="22" t="s">
        <v>32</v>
      </c>
      <c r="AB20" s="22" t="s">
        <v>32</v>
      </c>
      <c r="AC20" s="23" t="s">
        <v>32</v>
      </c>
      <c r="AD20" s="29"/>
      <c r="AE20" s="29"/>
    </row>
    <row r="21" spans="1:31" s="8" customFormat="1" ht="12.75" customHeight="1" x14ac:dyDescent="0.2">
      <c r="A21" s="15" t="s">
        <v>9</v>
      </c>
      <c r="B21" s="20">
        <f>SUM(B22:B30)</f>
        <v>16</v>
      </c>
      <c r="C21" s="20">
        <f>SUM(C22:C30)</f>
        <v>6</v>
      </c>
      <c r="D21" s="20" t="s">
        <v>32</v>
      </c>
      <c r="E21" s="20">
        <f>SUM(B21:D21)</f>
        <v>22</v>
      </c>
      <c r="F21" s="20">
        <f>SUM(F22:F30)</f>
        <v>11</v>
      </c>
      <c r="G21" s="20">
        <f>SUM(G22:G30)</f>
        <v>3</v>
      </c>
      <c r="H21" s="20" t="s">
        <v>32</v>
      </c>
      <c r="I21" s="20">
        <f>SUM(F21:H21)</f>
        <v>14</v>
      </c>
      <c r="J21" s="20">
        <f>SUM(J22:J30)</f>
        <v>7</v>
      </c>
      <c r="K21" s="20">
        <f>SUM(K22:K30)</f>
        <v>8</v>
      </c>
      <c r="L21" s="20" t="s">
        <v>32</v>
      </c>
      <c r="M21" s="20">
        <f>SUM(J21:L21)</f>
        <v>15</v>
      </c>
      <c r="N21" s="20">
        <f>SUM(N22:N30)</f>
        <v>8</v>
      </c>
      <c r="O21" s="20">
        <f>SUM(O22:O30)</f>
        <v>11</v>
      </c>
      <c r="P21" s="20" t="s">
        <v>32</v>
      </c>
      <c r="Q21" s="20">
        <f>SUM(N21:P21)</f>
        <v>19</v>
      </c>
      <c r="R21" s="20">
        <f>SUM(R22:R30)</f>
        <v>10</v>
      </c>
      <c r="S21" s="20">
        <f>SUM(S22:S30)</f>
        <v>7</v>
      </c>
      <c r="T21" s="20" t="s">
        <v>32</v>
      </c>
      <c r="U21" s="20">
        <f>SUM(R21:T21)</f>
        <v>17</v>
      </c>
      <c r="V21" s="20">
        <f>SUM(V22:V30)</f>
        <v>7</v>
      </c>
      <c r="W21" s="20">
        <f>SUM(W22:W30)</f>
        <v>6</v>
      </c>
      <c r="X21" s="20" t="s">
        <v>32</v>
      </c>
      <c r="Y21" s="21">
        <f>SUM(V21:X21)</f>
        <v>13</v>
      </c>
      <c r="Z21" s="20">
        <f>SUM(Z22:Z30)</f>
        <v>4</v>
      </c>
      <c r="AA21" s="20">
        <f>SUM(AA22:AA30)</f>
        <v>5</v>
      </c>
      <c r="AB21" s="20" t="s">
        <v>32</v>
      </c>
      <c r="AC21" s="21">
        <f>SUM(Z21:AB21)</f>
        <v>9</v>
      </c>
      <c r="AD21" s="29"/>
      <c r="AE21" s="29"/>
    </row>
    <row r="22" spans="1:31" s="8" customFormat="1" ht="12.75" customHeight="1" x14ac:dyDescent="0.2">
      <c r="A22" s="16" t="s">
        <v>13</v>
      </c>
      <c r="B22" s="22" t="s">
        <v>32</v>
      </c>
      <c r="C22" s="22">
        <v>1</v>
      </c>
      <c r="D22" s="22" t="s">
        <v>32</v>
      </c>
      <c r="E22" s="25">
        <f>SUM(B22:D22)</f>
        <v>1</v>
      </c>
      <c r="F22" s="22" t="s">
        <v>32</v>
      </c>
      <c r="G22" s="22" t="s">
        <v>32</v>
      </c>
      <c r="H22" s="22" t="s">
        <v>32</v>
      </c>
      <c r="I22" s="22" t="s">
        <v>32</v>
      </c>
      <c r="J22" s="22" t="s">
        <v>32</v>
      </c>
      <c r="K22" s="22" t="s">
        <v>32</v>
      </c>
      <c r="L22" s="22" t="s">
        <v>32</v>
      </c>
      <c r="M22" s="22" t="s">
        <v>32</v>
      </c>
      <c r="N22" s="22" t="s">
        <v>32</v>
      </c>
      <c r="O22" s="22">
        <v>1</v>
      </c>
      <c r="P22" s="22" t="s">
        <v>32</v>
      </c>
      <c r="Q22" s="22">
        <f>SUM(N22:P22)</f>
        <v>1</v>
      </c>
      <c r="R22" s="22" t="s">
        <v>32</v>
      </c>
      <c r="S22" s="22" t="s">
        <v>32</v>
      </c>
      <c r="T22" s="22" t="s">
        <v>32</v>
      </c>
      <c r="U22" s="23" t="s">
        <v>32</v>
      </c>
      <c r="V22" s="22" t="s">
        <v>32</v>
      </c>
      <c r="W22" s="22" t="s">
        <v>32</v>
      </c>
      <c r="X22" s="22" t="s">
        <v>32</v>
      </c>
      <c r="Y22" s="23" t="s">
        <v>32</v>
      </c>
      <c r="Z22" s="22" t="s">
        <v>32</v>
      </c>
      <c r="AA22" s="22" t="s">
        <v>32</v>
      </c>
      <c r="AB22" s="22" t="s">
        <v>32</v>
      </c>
      <c r="AC22" s="21" t="s">
        <v>32</v>
      </c>
      <c r="AD22" s="29"/>
      <c r="AE22" s="29"/>
    </row>
    <row r="23" spans="1:31" s="8" customFormat="1" ht="12.75" customHeight="1" x14ac:dyDescent="0.2">
      <c r="A23" s="16" t="s">
        <v>35</v>
      </c>
      <c r="B23" s="22">
        <v>1</v>
      </c>
      <c r="C23" s="22">
        <v>1</v>
      </c>
      <c r="D23" s="22" t="s">
        <v>32</v>
      </c>
      <c r="E23" s="22">
        <f t="shared" ref="E23:E28" si="0">SUM(B23:D23)</f>
        <v>2</v>
      </c>
      <c r="F23" s="22" t="s">
        <v>32</v>
      </c>
      <c r="G23" s="22" t="s">
        <v>32</v>
      </c>
      <c r="H23" s="22" t="s">
        <v>32</v>
      </c>
      <c r="I23" s="22" t="s">
        <v>32</v>
      </c>
      <c r="J23" s="22" t="s">
        <v>32</v>
      </c>
      <c r="K23" s="22" t="s">
        <v>32</v>
      </c>
      <c r="L23" s="22" t="s">
        <v>32</v>
      </c>
      <c r="M23" s="22" t="s">
        <v>32</v>
      </c>
      <c r="N23" s="22" t="s">
        <v>32</v>
      </c>
      <c r="O23" s="22">
        <v>1</v>
      </c>
      <c r="P23" s="22" t="s">
        <v>32</v>
      </c>
      <c r="Q23" s="22">
        <f>SUM(N23:P23)</f>
        <v>1</v>
      </c>
      <c r="R23" s="22" t="s">
        <v>32</v>
      </c>
      <c r="S23" s="22" t="s">
        <v>32</v>
      </c>
      <c r="T23" s="22" t="s">
        <v>32</v>
      </c>
      <c r="U23" s="23" t="s">
        <v>32</v>
      </c>
      <c r="V23" s="22" t="s">
        <v>32</v>
      </c>
      <c r="W23" s="22" t="s">
        <v>32</v>
      </c>
      <c r="X23" s="22" t="s">
        <v>32</v>
      </c>
      <c r="Y23" s="23" t="s">
        <v>32</v>
      </c>
      <c r="Z23" s="22" t="s">
        <v>32</v>
      </c>
      <c r="AA23" s="22" t="s">
        <v>32</v>
      </c>
      <c r="AB23" s="22" t="s">
        <v>32</v>
      </c>
      <c r="AC23" s="21" t="s">
        <v>32</v>
      </c>
      <c r="AD23" s="29"/>
      <c r="AE23" s="29"/>
    </row>
    <row r="24" spans="1:31" s="8" customFormat="1" ht="12.75" customHeight="1" x14ac:dyDescent="0.2">
      <c r="A24" s="16" t="s">
        <v>12</v>
      </c>
      <c r="B24" s="22">
        <v>3</v>
      </c>
      <c r="C24" s="22">
        <v>2</v>
      </c>
      <c r="D24" s="22" t="s">
        <v>32</v>
      </c>
      <c r="E24" s="22">
        <f t="shared" si="0"/>
        <v>5</v>
      </c>
      <c r="F24" s="22">
        <v>3</v>
      </c>
      <c r="G24" s="22" t="s">
        <v>32</v>
      </c>
      <c r="H24" s="22" t="s">
        <v>32</v>
      </c>
      <c r="I24" s="22" t="s">
        <v>32</v>
      </c>
      <c r="J24" s="22">
        <v>1</v>
      </c>
      <c r="K24" s="22">
        <v>4</v>
      </c>
      <c r="L24" s="22" t="s">
        <v>32</v>
      </c>
      <c r="M24" s="22">
        <f>SUM(J24:L24)</f>
        <v>5</v>
      </c>
      <c r="N24" s="22">
        <v>3</v>
      </c>
      <c r="O24" s="22">
        <v>7</v>
      </c>
      <c r="P24" s="22" t="s">
        <v>32</v>
      </c>
      <c r="Q24" s="22">
        <f>SUM(N24:P24)</f>
        <v>10</v>
      </c>
      <c r="R24" s="22">
        <v>1</v>
      </c>
      <c r="S24" s="22">
        <v>2</v>
      </c>
      <c r="T24" s="22" t="s">
        <v>32</v>
      </c>
      <c r="U24" s="22">
        <f>SUM(R24:T24)</f>
        <v>3</v>
      </c>
      <c r="V24" s="22">
        <v>1</v>
      </c>
      <c r="W24" s="22">
        <v>3</v>
      </c>
      <c r="X24" s="22" t="s">
        <v>32</v>
      </c>
      <c r="Y24" s="23">
        <f>SUM(V24:X24)</f>
        <v>4</v>
      </c>
      <c r="Z24" s="22">
        <v>1</v>
      </c>
      <c r="AA24" s="22" t="s">
        <v>32</v>
      </c>
      <c r="AB24" s="22" t="s">
        <v>32</v>
      </c>
      <c r="AC24" s="28">
        <f t="shared" ref="AC24:AC44" si="1">SUM(Z24:AB24)</f>
        <v>1</v>
      </c>
      <c r="AD24" s="29"/>
      <c r="AE24" s="29"/>
    </row>
    <row r="25" spans="1:31" s="8" customFormat="1" ht="12.75" customHeight="1" x14ac:dyDescent="0.2">
      <c r="A25" s="16" t="s">
        <v>16</v>
      </c>
      <c r="B25" s="22">
        <v>1</v>
      </c>
      <c r="C25" s="22" t="s">
        <v>32</v>
      </c>
      <c r="D25" s="22" t="s">
        <v>32</v>
      </c>
      <c r="E25" s="22">
        <f t="shared" si="0"/>
        <v>1</v>
      </c>
      <c r="F25" s="22">
        <v>3</v>
      </c>
      <c r="G25" s="22" t="s">
        <v>32</v>
      </c>
      <c r="H25" s="22" t="s">
        <v>32</v>
      </c>
      <c r="I25" s="22">
        <f>SUM(F25:H25)</f>
        <v>3</v>
      </c>
      <c r="J25" s="22">
        <v>2</v>
      </c>
      <c r="K25" s="22" t="s">
        <v>32</v>
      </c>
      <c r="L25" s="22" t="s">
        <v>32</v>
      </c>
      <c r="M25" s="22">
        <f>SUM(J25:L25)</f>
        <v>2</v>
      </c>
      <c r="N25" s="22">
        <v>1</v>
      </c>
      <c r="O25" s="22" t="s">
        <v>32</v>
      </c>
      <c r="P25" s="22" t="s">
        <v>32</v>
      </c>
      <c r="Q25" s="22">
        <f>SUM(N25:P25)</f>
        <v>1</v>
      </c>
      <c r="R25" s="22">
        <v>2</v>
      </c>
      <c r="S25" s="22" t="s">
        <v>32</v>
      </c>
      <c r="T25" s="22" t="s">
        <v>32</v>
      </c>
      <c r="U25" s="22">
        <f>SUM(R25:T25)</f>
        <v>2</v>
      </c>
      <c r="V25" s="22" t="s">
        <v>32</v>
      </c>
      <c r="W25" s="22" t="s">
        <v>32</v>
      </c>
      <c r="X25" s="22" t="s">
        <v>32</v>
      </c>
      <c r="Y25" s="23" t="s">
        <v>32</v>
      </c>
      <c r="Z25" s="22">
        <v>2</v>
      </c>
      <c r="AA25" s="22" t="s">
        <v>32</v>
      </c>
      <c r="AB25" s="22" t="s">
        <v>32</v>
      </c>
      <c r="AC25" s="28">
        <f t="shared" si="1"/>
        <v>2</v>
      </c>
      <c r="AD25" s="29"/>
      <c r="AE25" s="29"/>
    </row>
    <row r="26" spans="1:31" s="8" customFormat="1" ht="12.75" customHeight="1" x14ac:dyDescent="0.2">
      <c r="A26" s="16" t="s">
        <v>14</v>
      </c>
      <c r="B26" s="22">
        <v>1</v>
      </c>
      <c r="C26" s="22" t="s">
        <v>32</v>
      </c>
      <c r="D26" s="22" t="s">
        <v>32</v>
      </c>
      <c r="E26" s="22">
        <f t="shared" si="0"/>
        <v>1</v>
      </c>
      <c r="F26" s="22" t="s">
        <v>32</v>
      </c>
      <c r="G26" s="22" t="s">
        <v>32</v>
      </c>
      <c r="H26" s="22" t="s">
        <v>32</v>
      </c>
      <c r="I26" s="22" t="s">
        <v>32</v>
      </c>
      <c r="J26" s="22" t="s">
        <v>32</v>
      </c>
      <c r="K26" s="22" t="s">
        <v>32</v>
      </c>
      <c r="L26" s="22" t="s">
        <v>32</v>
      </c>
      <c r="M26" s="22" t="s">
        <v>32</v>
      </c>
      <c r="N26" s="22" t="s">
        <v>32</v>
      </c>
      <c r="O26" s="22" t="s">
        <v>32</v>
      </c>
      <c r="P26" s="22" t="s">
        <v>32</v>
      </c>
      <c r="Q26" s="22" t="s">
        <v>32</v>
      </c>
      <c r="R26" s="22" t="s">
        <v>32</v>
      </c>
      <c r="S26" s="22" t="s">
        <v>32</v>
      </c>
      <c r="T26" s="22" t="s">
        <v>32</v>
      </c>
      <c r="U26" s="23" t="s">
        <v>32</v>
      </c>
      <c r="V26" s="22" t="s">
        <v>32</v>
      </c>
      <c r="W26" s="22" t="s">
        <v>32</v>
      </c>
      <c r="X26" s="22" t="s">
        <v>32</v>
      </c>
      <c r="Y26" s="23" t="s">
        <v>32</v>
      </c>
      <c r="Z26" s="22" t="s">
        <v>32</v>
      </c>
      <c r="AA26" s="22" t="s">
        <v>32</v>
      </c>
      <c r="AB26" s="22" t="s">
        <v>32</v>
      </c>
      <c r="AC26" s="21" t="s">
        <v>32</v>
      </c>
      <c r="AD26" s="29"/>
      <c r="AE26" s="29"/>
    </row>
    <row r="27" spans="1:31" s="8" customFormat="1" ht="12.75" customHeight="1" x14ac:dyDescent="0.2">
      <c r="A27" s="16" t="s">
        <v>15</v>
      </c>
      <c r="B27" s="22">
        <v>3</v>
      </c>
      <c r="C27" s="22" t="s">
        <v>32</v>
      </c>
      <c r="D27" s="22" t="s">
        <v>32</v>
      </c>
      <c r="E27" s="22">
        <f t="shared" si="0"/>
        <v>3</v>
      </c>
      <c r="F27" s="22">
        <v>1</v>
      </c>
      <c r="G27" s="22" t="s">
        <v>32</v>
      </c>
      <c r="H27" s="22" t="s">
        <v>32</v>
      </c>
      <c r="I27" s="22">
        <f>SUM(F27:H27)</f>
        <v>1</v>
      </c>
      <c r="J27" s="22" t="s">
        <v>32</v>
      </c>
      <c r="K27" s="22" t="s">
        <v>32</v>
      </c>
      <c r="L27" s="22" t="s">
        <v>32</v>
      </c>
      <c r="M27" s="22" t="s">
        <v>32</v>
      </c>
      <c r="N27" s="22" t="s">
        <v>32</v>
      </c>
      <c r="O27" s="22" t="s">
        <v>32</v>
      </c>
      <c r="P27" s="22" t="s">
        <v>32</v>
      </c>
      <c r="Q27" s="22" t="s">
        <v>32</v>
      </c>
      <c r="R27" s="22">
        <v>7</v>
      </c>
      <c r="S27" s="22">
        <v>1</v>
      </c>
      <c r="T27" s="22" t="s">
        <v>32</v>
      </c>
      <c r="U27" s="22">
        <f t="shared" ref="U27:U34" si="2">SUM(R27:T27)</f>
        <v>8</v>
      </c>
      <c r="V27" s="22">
        <v>2</v>
      </c>
      <c r="W27" s="22" t="s">
        <v>32</v>
      </c>
      <c r="X27" s="22" t="s">
        <v>32</v>
      </c>
      <c r="Y27" s="23">
        <f>SUM(V27:X27)</f>
        <v>2</v>
      </c>
      <c r="Z27" s="22" t="s">
        <v>32</v>
      </c>
      <c r="AA27" s="22">
        <v>1</v>
      </c>
      <c r="AB27" s="22" t="s">
        <v>32</v>
      </c>
      <c r="AC27" s="28" t="s">
        <v>32</v>
      </c>
      <c r="AD27" s="29"/>
      <c r="AE27" s="29"/>
    </row>
    <row r="28" spans="1:31" s="8" customFormat="1" ht="12.75" customHeight="1" x14ac:dyDescent="0.2">
      <c r="A28" s="16" t="s">
        <v>10</v>
      </c>
      <c r="B28" s="22">
        <v>1</v>
      </c>
      <c r="C28" s="22" t="s">
        <v>32</v>
      </c>
      <c r="D28" s="22" t="s">
        <v>32</v>
      </c>
      <c r="E28" s="22">
        <f t="shared" si="0"/>
        <v>1</v>
      </c>
      <c r="F28" s="22" t="s">
        <v>32</v>
      </c>
      <c r="G28" s="22" t="s">
        <v>32</v>
      </c>
      <c r="H28" s="22" t="s">
        <v>32</v>
      </c>
      <c r="I28" s="22" t="s">
        <v>32</v>
      </c>
      <c r="J28" s="22" t="s">
        <v>32</v>
      </c>
      <c r="K28" s="22" t="s">
        <v>32</v>
      </c>
      <c r="L28" s="22" t="s">
        <v>32</v>
      </c>
      <c r="M28" s="22" t="s">
        <v>32</v>
      </c>
      <c r="N28" s="22" t="s">
        <v>32</v>
      </c>
      <c r="O28" s="22">
        <v>1</v>
      </c>
      <c r="P28" s="22" t="s">
        <v>32</v>
      </c>
      <c r="Q28" s="22">
        <f>SUM(N28:P28)</f>
        <v>1</v>
      </c>
      <c r="R28" s="22" t="s">
        <v>32</v>
      </c>
      <c r="S28" s="22">
        <v>1</v>
      </c>
      <c r="T28" s="22" t="s">
        <v>32</v>
      </c>
      <c r="U28" s="22">
        <f t="shared" si="2"/>
        <v>1</v>
      </c>
      <c r="V28" s="22">
        <v>1</v>
      </c>
      <c r="W28" s="22" t="s">
        <v>32</v>
      </c>
      <c r="X28" s="22" t="s">
        <v>32</v>
      </c>
      <c r="Y28" s="23">
        <f>SUM(V28:X28)</f>
        <v>1</v>
      </c>
      <c r="Z28" s="22" t="s">
        <v>32</v>
      </c>
      <c r="AA28" s="22" t="s">
        <v>32</v>
      </c>
      <c r="AB28" s="22" t="s">
        <v>32</v>
      </c>
      <c r="AC28" s="21" t="s">
        <v>32</v>
      </c>
      <c r="AD28" s="29"/>
      <c r="AE28" s="29"/>
    </row>
    <row r="29" spans="1:31" s="8" customFormat="1" ht="12.75" customHeight="1" x14ac:dyDescent="0.2">
      <c r="A29" s="16" t="s">
        <v>17</v>
      </c>
      <c r="B29" s="22" t="s">
        <v>32</v>
      </c>
      <c r="C29" s="22" t="s">
        <v>32</v>
      </c>
      <c r="D29" s="22" t="s">
        <v>32</v>
      </c>
      <c r="E29" s="22" t="s">
        <v>32</v>
      </c>
      <c r="F29" s="22" t="s">
        <v>32</v>
      </c>
      <c r="G29" s="22">
        <v>1</v>
      </c>
      <c r="H29" s="22" t="s">
        <v>32</v>
      </c>
      <c r="I29" s="22">
        <f t="shared" ref="I29:I34" si="3">SUM(F29:H29)</f>
        <v>1</v>
      </c>
      <c r="J29" s="22" t="s">
        <v>32</v>
      </c>
      <c r="K29" s="22" t="s">
        <v>32</v>
      </c>
      <c r="L29" s="22" t="s">
        <v>32</v>
      </c>
      <c r="M29" s="22" t="s">
        <v>32</v>
      </c>
      <c r="N29" s="22" t="s">
        <v>32</v>
      </c>
      <c r="O29" s="22" t="s">
        <v>32</v>
      </c>
      <c r="P29" s="22" t="s">
        <v>32</v>
      </c>
      <c r="Q29" s="22" t="s">
        <v>32</v>
      </c>
      <c r="R29" s="22" t="s">
        <v>32</v>
      </c>
      <c r="S29" s="22">
        <v>1</v>
      </c>
      <c r="T29" s="22" t="s">
        <v>32</v>
      </c>
      <c r="U29" s="22">
        <f t="shared" si="2"/>
        <v>1</v>
      </c>
      <c r="V29" s="22" t="s">
        <v>32</v>
      </c>
      <c r="W29" s="22">
        <v>1</v>
      </c>
      <c r="X29" s="22" t="s">
        <v>32</v>
      </c>
      <c r="Y29" s="23">
        <f>SUM(V29:X29)</f>
        <v>1</v>
      </c>
      <c r="Z29" s="22">
        <v>1</v>
      </c>
      <c r="AA29" s="22" t="s">
        <v>32</v>
      </c>
      <c r="AB29" s="22" t="s">
        <v>32</v>
      </c>
      <c r="AC29" s="28">
        <f t="shared" si="1"/>
        <v>1</v>
      </c>
      <c r="AD29" s="29"/>
      <c r="AE29" s="29"/>
    </row>
    <row r="30" spans="1:31" s="8" customFormat="1" ht="12.75" customHeight="1" x14ac:dyDescent="0.2">
      <c r="A30" s="16" t="s">
        <v>11</v>
      </c>
      <c r="B30" s="22">
        <v>6</v>
      </c>
      <c r="C30" s="22">
        <v>2</v>
      </c>
      <c r="D30" s="22" t="s">
        <v>32</v>
      </c>
      <c r="E30" s="22">
        <f t="shared" ref="E30:E35" si="4">SUM(B30:D30)</f>
        <v>8</v>
      </c>
      <c r="F30" s="22">
        <v>4</v>
      </c>
      <c r="G30" s="22">
        <v>2</v>
      </c>
      <c r="H30" s="22" t="s">
        <v>32</v>
      </c>
      <c r="I30" s="22">
        <f t="shared" si="3"/>
        <v>6</v>
      </c>
      <c r="J30" s="22">
        <v>4</v>
      </c>
      <c r="K30" s="22">
        <v>4</v>
      </c>
      <c r="L30" s="22" t="s">
        <v>32</v>
      </c>
      <c r="M30" s="22">
        <f t="shared" ref="M30:M35" si="5">SUM(J30:L30)</f>
        <v>8</v>
      </c>
      <c r="N30" s="22">
        <v>4</v>
      </c>
      <c r="O30" s="22">
        <v>1</v>
      </c>
      <c r="P30" s="22" t="s">
        <v>32</v>
      </c>
      <c r="Q30" s="22">
        <f>SUM(N30:P30)</f>
        <v>5</v>
      </c>
      <c r="R30" s="22" t="s">
        <v>32</v>
      </c>
      <c r="S30" s="22">
        <v>2</v>
      </c>
      <c r="T30" s="22" t="s">
        <v>32</v>
      </c>
      <c r="U30" s="22">
        <f t="shared" si="2"/>
        <v>2</v>
      </c>
      <c r="V30" s="22">
        <v>3</v>
      </c>
      <c r="W30" s="22">
        <v>2</v>
      </c>
      <c r="X30" s="22" t="s">
        <v>32</v>
      </c>
      <c r="Y30" s="23">
        <f t="shared" ref="Y30:Y35" si="6">SUM(V30:X30)</f>
        <v>5</v>
      </c>
      <c r="Z30" s="22" t="s">
        <v>32</v>
      </c>
      <c r="AA30" s="22">
        <v>4</v>
      </c>
      <c r="AB30" s="22" t="s">
        <v>32</v>
      </c>
      <c r="AC30" s="21" t="s">
        <v>32</v>
      </c>
      <c r="AD30" s="29"/>
      <c r="AE30" s="29"/>
    </row>
    <row r="31" spans="1:31" s="8" customFormat="1" ht="12.75" customHeight="1" x14ac:dyDescent="0.2">
      <c r="A31" s="15" t="s">
        <v>18</v>
      </c>
      <c r="B31" s="20">
        <f>SUM(B32:B35)</f>
        <v>517</v>
      </c>
      <c r="C31" s="20">
        <f>SUM(C32:C35)</f>
        <v>319</v>
      </c>
      <c r="D31" s="20">
        <f>SUM(D32:D35)</f>
        <v>1</v>
      </c>
      <c r="E31" s="20">
        <f t="shared" si="4"/>
        <v>837</v>
      </c>
      <c r="F31" s="20">
        <f>SUM(F32:F35)</f>
        <v>293</v>
      </c>
      <c r="G31" s="20">
        <f>SUM(G32:G35)</f>
        <v>220</v>
      </c>
      <c r="H31" s="20">
        <f>SUM(H32:H35)</f>
        <v>3</v>
      </c>
      <c r="I31" s="20">
        <f t="shared" si="3"/>
        <v>516</v>
      </c>
      <c r="J31" s="20">
        <f>SUM(J32:J35)</f>
        <v>267</v>
      </c>
      <c r="K31" s="20">
        <f>SUM(K32:K35)</f>
        <v>232</v>
      </c>
      <c r="L31" s="20">
        <f>SUM(L32:L35)</f>
        <v>2</v>
      </c>
      <c r="M31" s="20">
        <f t="shared" si="5"/>
        <v>501</v>
      </c>
      <c r="N31" s="20">
        <f>SUM(N32:N35)</f>
        <v>300</v>
      </c>
      <c r="O31" s="20">
        <f>SUM(O32:O35)</f>
        <v>306</v>
      </c>
      <c r="P31" s="20">
        <f>SUM(P32:P35)</f>
        <v>8</v>
      </c>
      <c r="Q31" s="20">
        <f>SUM(N31:P31)</f>
        <v>614</v>
      </c>
      <c r="R31" s="20">
        <f>SUM(R32:R35)</f>
        <v>220</v>
      </c>
      <c r="S31" s="20">
        <f>SUM(S32:S35)</f>
        <v>156</v>
      </c>
      <c r="T31" s="20">
        <f>SUM(T32:T35)</f>
        <v>4</v>
      </c>
      <c r="U31" s="20">
        <f t="shared" si="2"/>
        <v>380</v>
      </c>
      <c r="V31" s="20">
        <f>SUM(V32:V35)</f>
        <v>184</v>
      </c>
      <c r="W31" s="20">
        <f>SUM(W32:W35)</f>
        <v>227</v>
      </c>
      <c r="X31" s="20">
        <f>SUM(X32:X35)</f>
        <v>10</v>
      </c>
      <c r="Y31" s="21">
        <f t="shared" si="6"/>
        <v>421</v>
      </c>
      <c r="Z31" s="20">
        <f>SUM(Z32:Z35)</f>
        <v>183</v>
      </c>
      <c r="AA31" s="20">
        <f>SUM(AA32:AA35)</f>
        <v>168</v>
      </c>
      <c r="AB31" s="20">
        <f>SUM(AB32:AB35)</f>
        <v>7</v>
      </c>
      <c r="AC31" s="21">
        <f t="shared" si="1"/>
        <v>358</v>
      </c>
      <c r="AD31" s="29"/>
      <c r="AE31" s="29"/>
    </row>
    <row r="32" spans="1:31" s="8" customFormat="1" ht="12.75" customHeight="1" x14ac:dyDescent="0.2">
      <c r="A32" s="16" t="s">
        <v>20</v>
      </c>
      <c r="B32" s="22">
        <v>69</v>
      </c>
      <c r="C32" s="22">
        <v>31</v>
      </c>
      <c r="D32" s="22">
        <v>1</v>
      </c>
      <c r="E32" s="22">
        <f t="shared" si="4"/>
        <v>101</v>
      </c>
      <c r="F32" s="22">
        <v>50</v>
      </c>
      <c r="G32" s="22">
        <v>33</v>
      </c>
      <c r="H32" s="22" t="s">
        <v>32</v>
      </c>
      <c r="I32" s="22">
        <f t="shared" si="3"/>
        <v>83</v>
      </c>
      <c r="J32" s="22">
        <v>32</v>
      </c>
      <c r="K32" s="22">
        <v>18</v>
      </c>
      <c r="L32" s="22" t="s">
        <v>32</v>
      </c>
      <c r="M32" s="22">
        <f t="shared" si="5"/>
        <v>50</v>
      </c>
      <c r="N32" s="22">
        <v>46</v>
      </c>
      <c r="O32" s="22">
        <v>37</v>
      </c>
      <c r="P32" s="22">
        <v>1</v>
      </c>
      <c r="Q32" s="22">
        <f>SUM(N32:P32)</f>
        <v>84</v>
      </c>
      <c r="R32" s="22">
        <v>35</v>
      </c>
      <c r="S32" s="22">
        <v>22</v>
      </c>
      <c r="T32" s="22" t="s">
        <v>32</v>
      </c>
      <c r="U32" s="22">
        <f t="shared" si="2"/>
        <v>57</v>
      </c>
      <c r="V32" s="22">
        <v>26</v>
      </c>
      <c r="W32" s="22">
        <v>19</v>
      </c>
      <c r="X32" s="22" t="s">
        <v>32</v>
      </c>
      <c r="Y32" s="23">
        <f t="shared" si="6"/>
        <v>45</v>
      </c>
      <c r="Z32" s="22">
        <v>23</v>
      </c>
      <c r="AA32" s="22">
        <v>10</v>
      </c>
      <c r="AB32" s="22">
        <v>1</v>
      </c>
      <c r="AC32" s="28">
        <f t="shared" si="1"/>
        <v>34</v>
      </c>
      <c r="AD32" s="29"/>
      <c r="AE32" s="29"/>
    </row>
    <row r="33" spans="1:31" s="8" customFormat="1" ht="12.75" customHeight="1" x14ac:dyDescent="0.2">
      <c r="A33" s="16" t="s">
        <v>19</v>
      </c>
      <c r="B33" s="22">
        <v>7</v>
      </c>
      <c r="C33" s="22">
        <v>2</v>
      </c>
      <c r="D33" s="22" t="s">
        <v>32</v>
      </c>
      <c r="E33" s="22">
        <f t="shared" si="4"/>
        <v>9</v>
      </c>
      <c r="F33" s="22">
        <v>1</v>
      </c>
      <c r="G33" s="22">
        <v>1</v>
      </c>
      <c r="H33" s="22" t="s">
        <v>32</v>
      </c>
      <c r="I33" s="22">
        <f t="shared" si="3"/>
        <v>2</v>
      </c>
      <c r="J33" s="22">
        <v>3</v>
      </c>
      <c r="K33" s="22" t="s">
        <v>32</v>
      </c>
      <c r="L33" s="22" t="s">
        <v>32</v>
      </c>
      <c r="M33" s="22">
        <f t="shared" si="5"/>
        <v>3</v>
      </c>
      <c r="N33" s="22">
        <v>1</v>
      </c>
      <c r="O33" s="22" t="s">
        <v>32</v>
      </c>
      <c r="P33" s="22" t="s">
        <v>32</v>
      </c>
      <c r="Q33" s="22">
        <f>SUM(N33:P33)</f>
        <v>1</v>
      </c>
      <c r="R33" s="22">
        <v>2</v>
      </c>
      <c r="S33" s="22">
        <v>1</v>
      </c>
      <c r="T33" s="22" t="s">
        <v>32</v>
      </c>
      <c r="U33" s="22">
        <f t="shared" si="2"/>
        <v>3</v>
      </c>
      <c r="V33" s="22">
        <v>1</v>
      </c>
      <c r="W33" s="22" t="s">
        <v>32</v>
      </c>
      <c r="X33" s="22" t="s">
        <v>32</v>
      </c>
      <c r="Y33" s="23">
        <f t="shared" si="6"/>
        <v>1</v>
      </c>
      <c r="Z33" s="22">
        <v>1</v>
      </c>
      <c r="AA33" s="22">
        <v>4</v>
      </c>
      <c r="AB33" s="22" t="s">
        <v>32</v>
      </c>
      <c r="AC33" s="28">
        <f t="shared" si="1"/>
        <v>5</v>
      </c>
      <c r="AD33" s="29"/>
      <c r="AE33" s="29"/>
    </row>
    <row r="34" spans="1:31" s="8" customFormat="1" ht="12.75" customHeight="1" x14ac:dyDescent="0.2">
      <c r="A34" s="16" t="s">
        <v>21</v>
      </c>
      <c r="B34" s="22">
        <v>92</v>
      </c>
      <c r="C34" s="22">
        <v>25</v>
      </c>
      <c r="D34" s="22" t="s">
        <v>32</v>
      </c>
      <c r="E34" s="22">
        <f t="shared" si="4"/>
        <v>117</v>
      </c>
      <c r="F34" s="22">
        <v>42</v>
      </c>
      <c r="G34" s="22">
        <v>10</v>
      </c>
      <c r="H34" s="22" t="s">
        <v>32</v>
      </c>
      <c r="I34" s="22">
        <f t="shared" si="3"/>
        <v>52</v>
      </c>
      <c r="J34" s="22">
        <v>34</v>
      </c>
      <c r="K34" s="22">
        <v>13</v>
      </c>
      <c r="L34" s="22" t="s">
        <v>32</v>
      </c>
      <c r="M34" s="22">
        <f t="shared" si="5"/>
        <v>47</v>
      </c>
      <c r="N34" s="22">
        <v>59</v>
      </c>
      <c r="O34" s="22">
        <v>35</v>
      </c>
      <c r="P34" s="22" t="s">
        <v>32</v>
      </c>
      <c r="Q34" s="22">
        <f>SUM(N34:P34)</f>
        <v>94</v>
      </c>
      <c r="R34" s="22">
        <v>58</v>
      </c>
      <c r="S34" s="22">
        <v>10</v>
      </c>
      <c r="T34" s="22">
        <v>1</v>
      </c>
      <c r="U34" s="22">
        <f t="shared" si="2"/>
        <v>69</v>
      </c>
      <c r="V34" s="22">
        <v>30</v>
      </c>
      <c r="W34" s="22">
        <v>27</v>
      </c>
      <c r="X34" s="22">
        <v>3</v>
      </c>
      <c r="Y34" s="23">
        <f t="shared" si="6"/>
        <v>60</v>
      </c>
      <c r="Z34" s="22">
        <v>24</v>
      </c>
      <c r="AA34" s="22">
        <v>12</v>
      </c>
      <c r="AB34" s="22" t="s">
        <v>32</v>
      </c>
      <c r="AC34" s="28">
        <f t="shared" si="1"/>
        <v>36</v>
      </c>
      <c r="AD34" s="29"/>
      <c r="AE34" s="29"/>
    </row>
    <row r="35" spans="1:31" s="8" customFormat="1" ht="12.75" customHeight="1" x14ac:dyDescent="0.2">
      <c r="A35" s="16" t="s">
        <v>22</v>
      </c>
      <c r="B35" s="22">
        <v>349</v>
      </c>
      <c r="C35" s="22">
        <v>261</v>
      </c>
      <c r="D35" s="22" t="s">
        <v>32</v>
      </c>
      <c r="E35" s="22">
        <f t="shared" si="4"/>
        <v>610</v>
      </c>
      <c r="F35" s="22">
        <v>200</v>
      </c>
      <c r="G35" s="22">
        <v>176</v>
      </c>
      <c r="H35" s="22">
        <v>3</v>
      </c>
      <c r="I35" s="22">
        <f t="shared" ref="I35:I45" si="7">SUM(F35:H35)</f>
        <v>379</v>
      </c>
      <c r="J35" s="22">
        <v>198</v>
      </c>
      <c r="K35" s="22">
        <v>201</v>
      </c>
      <c r="L35" s="22">
        <v>2</v>
      </c>
      <c r="M35" s="22">
        <f t="shared" si="5"/>
        <v>401</v>
      </c>
      <c r="N35" s="22">
        <v>194</v>
      </c>
      <c r="O35" s="22">
        <v>234</v>
      </c>
      <c r="P35" s="22">
        <v>7</v>
      </c>
      <c r="Q35" s="22">
        <f t="shared" ref="Q35:Q44" si="8">SUM(N35:P35)</f>
        <v>435</v>
      </c>
      <c r="R35" s="22">
        <v>125</v>
      </c>
      <c r="S35" s="22">
        <v>123</v>
      </c>
      <c r="T35" s="22">
        <v>3</v>
      </c>
      <c r="U35" s="22">
        <f t="shared" ref="U35:U45" si="9">SUM(R35:T35)</f>
        <v>251</v>
      </c>
      <c r="V35" s="22">
        <v>127</v>
      </c>
      <c r="W35" s="22">
        <v>181</v>
      </c>
      <c r="X35" s="22">
        <v>7</v>
      </c>
      <c r="Y35" s="23">
        <f t="shared" si="6"/>
        <v>315</v>
      </c>
      <c r="Z35" s="22">
        <v>135</v>
      </c>
      <c r="AA35" s="22">
        <v>142</v>
      </c>
      <c r="AB35" s="22">
        <v>6</v>
      </c>
      <c r="AC35" s="28">
        <f t="shared" si="1"/>
        <v>283</v>
      </c>
      <c r="AD35" s="29"/>
      <c r="AE35" s="29"/>
    </row>
    <row r="36" spans="1:31" s="8" customFormat="1" ht="12.75" customHeight="1" x14ac:dyDescent="0.2">
      <c r="A36" s="15" t="s">
        <v>23</v>
      </c>
      <c r="B36" s="20">
        <f>SUM(B37:B39)</f>
        <v>96</v>
      </c>
      <c r="C36" s="20">
        <f>SUM(C37:C39)</f>
        <v>62</v>
      </c>
      <c r="D36" s="20" t="s">
        <v>32</v>
      </c>
      <c r="E36" s="18">
        <f t="shared" ref="E36:E45" si="10">SUM(B36:D36)</f>
        <v>158</v>
      </c>
      <c r="F36" s="20">
        <f>SUM(F37:F39)</f>
        <v>60</v>
      </c>
      <c r="G36" s="20">
        <f>SUM(G37:G39)</f>
        <v>85</v>
      </c>
      <c r="H36" s="20" t="s">
        <v>32</v>
      </c>
      <c r="I36" s="22">
        <f t="shared" si="7"/>
        <v>145</v>
      </c>
      <c r="J36" s="20">
        <f>SUM(J37:J39)</f>
        <v>59</v>
      </c>
      <c r="K36" s="20">
        <f>SUM(K37:K39)</f>
        <v>91</v>
      </c>
      <c r="L36" s="20" t="s">
        <v>32</v>
      </c>
      <c r="M36" s="18">
        <f t="shared" ref="M36:M45" si="11">SUM(J36:L36)</f>
        <v>150</v>
      </c>
      <c r="N36" s="20">
        <f>SUM(N37:N39)</f>
        <v>86</v>
      </c>
      <c r="O36" s="20">
        <f>SUM(O37:O39)</f>
        <v>116</v>
      </c>
      <c r="P36" s="20">
        <f>SUM(P37:P39)</f>
        <v>3</v>
      </c>
      <c r="Q36" s="18">
        <f t="shared" si="8"/>
        <v>205</v>
      </c>
      <c r="R36" s="20">
        <f>SUM(R37:R39)</f>
        <v>37</v>
      </c>
      <c r="S36" s="20">
        <f>SUM(S37:S39)</f>
        <v>84</v>
      </c>
      <c r="T36" s="20">
        <f>SUM(T37:T39)</f>
        <v>2</v>
      </c>
      <c r="U36" s="18">
        <f t="shared" si="9"/>
        <v>123</v>
      </c>
      <c r="V36" s="20">
        <f>SUM(V37:V39)</f>
        <v>53</v>
      </c>
      <c r="W36" s="20">
        <f>SUM(W37:W39)</f>
        <v>105</v>
      </c>
      <c r="X36" s="20">
        <f>SUM(X37:X39)</f>
        <v>3</v>
      </c>
      <c r="Y36" s="19">
        <f t="shared" ref="Y36:Y45" si="12">SUM(V36:X36)</f>
        <v>161</v>
      </c>
      <c r="Z36" s="20">
        <f>SUM(Z37:Z39)</f>
        <v>37</v>
      </c>
      <c r="AA36" s="20">
        <f>SUM(AA37:AA39)</f>
        <v>78</v>
      </c>
      <c r="AB36" s="20">
        <f>SUM(AB37:AB39)</f>
        <v>3</v>
      </c>
      <c r="AC36" s="21">
        <f>SUM(Z36:AB36)</f>
        <v>118</v>
      </c>
      <c r="AD36" s="29"/>
      <c r="AE36" s="29"/>
    </row>
    <row r="37" spans="1:31" s="8" customFormat="1" ht="12.75" customHeight="1" x14ac:dyDescent="0.2">
      <c r="A37" s="16" t="s">
        <v>24</v>
      </c>
      <c r="B37" s="22">
        <v>24</v>
      </c>
      <c r="C37" s="22">
        <v>13</v>
      </c>
      <c r="D37" s="22" t="s">
        <v>32</v>
      </c>
      <c r="E37" s="22">
        <f t="shared" si="10"/>
        <v>37</v>
      </c>
      <c r="F37" s="22">
        <v>14</v>
      </c>
      <c r="G37" s="22">
        <v>22</v>
      </c>
      <c r="H37" s="22" t="s">
        <v>32</v>
      </c>
      <c r="I37" s="22">
        <f t="shared" si="7"/>
        <v>36</v>
      </c>
      <c r="J37" s="22">
        <v>12</v>
      </c>
      <c r="K37" s="22">
        <v>26</v>
      </c>
      <c r="L37" s="22" t="s">
        <v>32</v>
      </c>
      <c r="M37" s="22">
        <f t="shared" si="11"/>
        <v>38</v>
      </c>
      <c r="N37" s="22">
        <v>27</v>
      </c>
      <c r="O37" s="22">
        <v>27</v>
      </c>
      <c r="P37" s="22">
        <v>1</v>
      </c>
      <c r="Q37" s="22">
        <f t="shared" si="8"/>
        <v>55</v>
      </c>
      <c r="R37" s="22">
        <v>9</v>
      </c>
      <c r="S37" s="22">
        <v>24</v>
      </c>
      <c r="T37" s="22">
        <v>1</v>
      </c>
      <c r="U37" s="22">
        <f t="shared" si="9"/>
        <v>34</v>
      </c>
      <c r="V37" s="22">
        <v>9</v>
      </c>
      <c r="W37" s="22">
        <v>30</v>
      </c>
      <c r="X37" s="22">
        <v>1</v>
      </c>
      <c r="Y37" s="23">
        <f t="shared" si="12"/>
        <v>40</v>
      </c>
      <c r="Z37" s="22">
        <v>12</v>
      </c>
      <c r="AA37" s="22">
        <v>12</v>
      </c>
      <c r="AB37" s="22">
        <v>3</v>
      </c>
      <c r="AC37" s="28">
        <f t="shared" si="1"/>
        <v>27</v>
      </c>
      <c r="AD37" s="29"/>
      <c r="AE37" s="29"/>
    </row>
    <row r="38" spans="1:31" s="8" customFormat="1" ht="12.75" customHeight="1" x14ac:dyDescent="0.2">
      <c r="A38" s="16" t="s">
        <v>26</v>
      </c>
      <c r="B38" s="22">
        <v>29</v>
      </c>
      <c r="C38" s="22">
        <v>9</v>
      </c>
      <c r="D38" s="22" t="s">
        <v>32</v>
      </c>
      <c r="E38" s="22">
        <f t="shared" si="10"/>
        <v>38</v>
      </c>
      <c r="F38" s="22">
        <v>18</v>
      </c>
      <c r="G38" s="22">
        <v>17</v>
      </c>
      <c r="H38" s="22" t="s">
        <v>32</v>
      </c>
      <c r="I38" s="22">
        <f t="shared" si="7"/>
        <v>35</v>
      </c>
      <c r="J38" s="22">
        <v>20</v>
      </c>
      <c r="K38" s="22">
        <v>28</v>
      </c>
      <c r="L38" s="22" t="s">
        <v>32</v>
      </c>
      <c r="M38" s="22">
        <f t="shared" si="11"/>
        <v>48</v>
      </c>
      <c r="N38" s="22">
        <v>31</v>
      </c>
      <c r="O38" s="22">
        <v>47</v>
      </c>
      <c r="P38" s="22" t="s">
        <v>32</v>
      </c>
      <c r="Q38" s="22">
        <f t="shared" si="8"/>
        <v>78</v>
      </c>
      <c r="R38" s="22">
        <v>5</v>
      </c>
      <c r="S38" s="22">
        <v>28</v>
      </c>
      <c r="T38" s="22">
        <v>1</v>
      </c>
      <c r="U38" s="22">
        <f t="shared" si="9"/>
        <v>34</v>
      </c>
      <c r="V38" s="22">
        <v>13</v>
      </c>
      <c r="W38" s="22">
        <v>20</v>
      </c>
      <c r="X38" s="22">
        <v>1</v>
      </c>
      <c r="Y38" s="23">
        <f t="shared" si="12"/>
        <v>34</v>
      </c>
      <c r="Z38" s="22">
        <v>11</v>
      </c>
      <c r="AA38" s="22">
        <v>22</v>
      </c>
      <c r="AB38" s="22" t="s">
        <v>32</v>
      </c>
      <c r="AC38" s="28">
        <f t="shared" si="1"/>
        <v>33</v>
      </c>
      <c r="AD38" s="29"/>
      <c r="AE38" s="29"/>
    </row>
    <row r="39" spans="1:31" s="8" customFormat="1" ht="12.75" customHeight="1" x14ac:dyDescent="0.2">
      <c r="A39" s="16" t="s">
        <v>25</v>
      </c>
      <c r="B39" s="22">
        <v>43</v>
      </c>
      <c r="C39" s="22">
        <v>40</v>
      </c>
      <c r="D39" s="22" t="s">
        <v>32</v>
      </c>
      <c r="E39" s="22">
        <f t="shared" si="10"/>
        <v>83</v>
      </c>
      <c r="F39" s="22">
        <v>28</v>
      </c>
      <c r="G39" s="22">
        <v>46</v>
      </c>
      <c r="H39" s="22" t="s">
        <v>32</v>
      </c>
      <c r="I39" s="22">
        <f t="shared" si="7"/>
        <v>74</v>
      </c>
      <c r="J39" s="22">
        <v>27</v>
      </c>
      <c r="K39" s="22">
        <v>37</v>
      </c>
      <c r="L39" s="22" t="s">
        <v>32</v>
      </c>
      <c r="M39" s="22">
        <f t="shared" si="11"/>
        <v>64</v>
      </c>
      <c r="N39" s="22">
        <v>28</v>
      </c>
      <c r="O39" s="22">
        <v>42</v>
      </c>
      <c r="P39" s="22">
        <v>2</v>
      </c>
      <c r="Q39" s="22">
        <f t="shared" si="8"/>
        <v>72</v>
      </c>
      <c r="R39" s="22">
        <v>23</v>
      </c>
      <c r="S39" s="22">
        <v>32</v>
      </c>
      <c r="T39" s="22" t="s">
        <v>32</v>
      </c>
      <c r="U39" s="22">
        <f t="shared" si="9"/>
        <v>55</v>
      </c>
      <c r="V39" s="22">
        <v>31</v>
      </c>
      <c r="W39" s="22">
        <v>55</v>
      </c>
      <c r="X39" s="22">
        <v>1</v>
      </c>
      <c r="Y39" s="23">
        <f t="shared" si="12"/>
        <v>87</v>
      </c>
      <c r="Z39" s="22">
        <v>14</v>
      </c>
      <c r="AA39" s="22">
        <v>44</v>
      </c>
      <c r="AB39" s="22" t="s">
        <v>32</v>
      </c>
      <c r="AC39" s="28">
        <f t="shared" si="1"/>
        <v>58</v>
      </c>
      <c r="AD39" s="29"/>
      <c r="AE39" s="29"/>
    </row>
    <row r="40" spans="1:31" s="8" customFormat="1" ht="12.75" customHeight="1" x14ac:dyDescent="0.2">
      <c r="A40" s="15" t="s">
        <v>27</v>
      </c>
      <c r="B40" s="20">
        <f>SUM(B41:B44)</f>
        <v>9</v>
      </c>
      <c r="C40" s="20">
        <f>SUM(C41:C44)</f>
        <v>5</v>
      </c>
      <c r="D40" s="20" t="s">
        <v>32</v>
      </c>
      <c r="E40" s="18">
        <f t="shared" si="10"/>
        <v>14</v>
      </c>
      <c r="F40" s="20">
        <f>SUM(F41:F44)</f>
        <v>8</v>
      </c>
      <c r="G40" s="20">
        <f>SUM(G41:G44)</f>
        <v>3</v>
      </c>
      <c r="H40" s="20" t="s">
        <v>32</v>
      </c>
      <c r="I40" s="18">
        <f t="shared" si="7"/>
        <v>11</v>
      </c>
      <c r="J40" s="20">
        <f>SUM(J41:J44)</f>
        <v>2</v>
      </c>
      <c r="K40" s="20">
        <f>SUM(K41:K44)</f>
        <v>6</v>
      </c>
      <c r="L40" s="20" t="s">
        <v>32</v>
      </c>
      <c r="M40" s="18">
        <f t="shared" si="11"/>
        <v>8</v>
      </c>
      <c r="N40" s="20">
        <f>SUM(N41:N44)</f>
        <v>8</v>
      </c>
      <c r="O40" s="20">
        <f>SUM(O41:O44)</f>
        <v>8</v>
      </c>
      <c r="P40" s="20" t="s">
        <v>32</v>
      </c>
      <c r="Q40" s="18">
        <f t="shared" si="8"/>
        <v>16</v>
      </c>
      <c r="R40" s="20">
        <f>SUM(R41:R44)</f>
        <v>10</v>
      </c>
      <c r="S40" s="20">
        <f>SUM(S41:S44)</f>
        <v>4</v>
      </c>
      <c r="T40" s="20">
        <f>SUM(T41:T44)</f>
        <v>1</v>
      </c>
      <c r="U40" s="18">
        <f t="shared" si="9"/>
        <v>15</v>
      </c>
      <c r="V40" s="20">
        <f>SUM(V41:V44)</f>
        <v>1</v>
      </c>
      <c r="W40" s="20">
        <f>SUM(W41:W44)</f>
        <v>3</v>
      </c>
      <c r="X40" s="20" t="s">
        <v>32</v>
      </c>
      <c r="Y40" s="19">
        <f t="shared" si="12"/>
        <v>4</v>
      </c>
      <c r="Z40" s="20">
        <f>SUM(Z41:Z44)</f>
        <v>6</v>
      </c>
      <c r="AA40" s="20">
        <f>SUM(AA41:AA44)</f>
        <v>5</v>
      </c>
      <c r="AB40" s="20" t="s">
        <v>32</v>
      </c>
      <c r="AC40" s="21">
        <f t="shared" si="1"/>
        <v>11</v>
      </c>
      <c r="AD40" s="29"/>
      <c r="AE40" s="29"/>
    </row>
    <row r="41" spans="1:31" s="8" customFormat="1" ht="12.75" customHeight="1" x14ac:dyDescent="0.2">
      <c r="A41" s="16" t="s">
        <v>31</v>
      </c>
      <c r="B41" s="22">
        <v>1</v>
      </c>
      <c r="C41" s="22" t="s">
        <v>32</v>
      </c>
      <c r="D41" s="22" t="s">
        <v>32</v>
      </c>
      <c r="E41" s="22">
        <f t="shared" si="10"/>
        <v>1</v>
      </c>
      <c r="F41" s="22">
        <v>1</v>
      </c>
      <c r="G41" s="22">
        <v>1</v>
      </c>
      <c r="H41" s="22" t="s">
        <v>32</v>
      </c>
      <c r="I41" s="22">
        <f t="shared" si="7"/>
        <v>2</v>
      </c>
      <c r="J41" s="22" t="s">
        <v>32</v>
      </c>
      <c r="K41" s="22" t="s">
        <v>32</v>
      </c>
      <c r="L41" s="22" t="s">
        <v>32</v>
      </c>
      <c r="M41" s="22">
        <f t="shared" si="11"/>
        <v>0</v>
      </c>
      <c r="N41" s="22" t="s">
        <v>32</v>
      </c>
      <c r="O41" s="22" t="s">
        <v>32</v>
      </c>
      <c r="P41" s="22" t="s">
        <v>32</v>
      </c>
      <c r="Q41" s="22">
        <f t="shared" si="8"/>
        <v>0</v>
      </c>
      <c r="R41" s="22">
        <v>1</v>
      </c>
      <c r="S41" s="22">
        <v>1</v>
      </c>
      <c r="T41" s="22" t="s">
        <v>32</v>
      </c>
      <c r="U41" s="22">
        <f t="shared" si="9"/>
        <v>2</v>
      </c>
      <c r="V41" s="22" t="s">
        <v>32</v>
      </c>
      <c r="W41" s="22">
        <v>1</v>
      </c>
      <c r="X41" s="22" t="s">
        <v>32</v>
      </c>
      <c r="Y41" s="23">
        <f t="shared" si="12"/>
        <v>1</v>
      </c>
      <c r="Z41" s="22" t="s">
        <v>32</v>
      </c>
      <c r="AA41" s="22" t="s">
        <v>32</v>
      </c>
      <c r="AB41" s="22" t="s">
        <v>32</v>
      </c>
      <c r="AC41" s="21" t="s">
        <v>32</v>
      </c>
      <c r="AD41" s="29"/>
      <c r="AE41" s="29"/>
    </row>
    <row r="42" spans="1:31" s="8" customFormat="1" ht="12.75" customHeight="1" x14ac:dyDescent="0.2">
      <c r="A42" s="16" t="s">
        <v>30</v>
      </c>
      <c r="B42" s="22" t="s">
        <v>32</v>
      </c>
      <c r="C42" s="22">
        <v>2</v>
      </c>
      <c r="D42" s="22" t="s">
        <v>32</v>
      </c>
      <c r="E42" s="22">
        <f t="shared" si="10"/>
        <v>2</v>
      </c>
      <c r="F42" s="22">
        <v>1</v>
      </c>
      <c r="G42" s="22" t="s">
        <v>32</v>
      </c>
      <c r="H42" s="22" t="s">
        <v>32</v>
      </c>
      <c r="I42" s="22">
        <f t="shared" si="7"/>
        <v>1</v>
      </c>
      <c r="J42" s="22" t="s">
        <v>32</v>
      </c>
      <c r="K42" s="22">
        <v>1</v>
      </c>
      <c r="L42" s="22" t="s">
        <v>32</v>
      </c>
      <c r="M42" s="22">
        <f t="shared" si="11"/>
        <v>1</v>
      </c>
      <c r="N42" s="22" t="s">
        <v>32</v>
      </c>
      <c r="O42" s="22" t="s">
        <v>32</v>
      </c>
      <c r="P42" s="22" t="s">
        <v>32</v>
      </c>
      <c r="Q42" s="22">
        <f t="shared" si="8"/>
        <v>0</v>
      </c>
      <c r="R42" s="22">
        <v>1</v>
      </c>
      <c r="S42" s="22" t="s">
        <v>32</v>
      </c>
      <c r="T42" s="22" t="s">
        <v>32</v>
      </c>
      <c r="U42" s="22">
        <f t="shared" si="9"/>
        <v>1</v>
      </c>
      <c r="V42" s="22">
        <v>1</v>
      </c>
      <c r="W42" s="22" t="s">
        <v>32</v>
      </c>
      <c r="X42" s="22" t="s">
        <v>32</v>
      </c>
      <c r="Y42" s="23">
        <f t="shared" si="12"/>
        <v>1</v>
      </c>
      <c r="Z42" s="22" t="s">
        <v>32</v>
      </c>
      <c r="AA42" s="22" t="s">
        <v>32</v>
      </c>
      <c r="AB42" s="22" t="s">
        <v>32</v>
      </c>
      <c r="AC42" s="21" t="s">
        <v>32</v>
      </c>
      <c r="AD42" s="29"/>
      <c r="AE42" s="29"/>
    </row>
    <row r="43" spans="1:31" s="8" customFormat="1" ht="12.75" customHeight="1" x14ac:dyDescent="0.2">
      <c r="A43" s="16" t="s">
        <v>29</v>
      </c>
      <c r="B43" s="22">
        <v>4</v>
      </c>
      <c r="C43" s="22">
        <v>2</v>
      </c>
      <c r="D43" s="22" t="s">
        <v>32</v>
      </c>
      <c r="E43" s="22">
        <f t="shared" si="10"/>
        <v>6</v>
      </c>
      <c r="F43" s="22">
        <v>5</v>
      </c>
      <c r="G43" s="22">
        <v>1</v>
      </c>
      <c r="H43" s="22" t="s">
        <v>32</v>
      </c>
      <c r="I43" s="22">
        <f t="shared" si="7"/>
        <v>6</v>
      </c>
      <c r="J43" s="22" t="s">
        <v>32</v>
      </c>
      <c r="K43" s="22">
        <v>2</v>
      </c>
      <c r="L43" s="22" t="s">
        <v>32</v>
      </c>
      <c r="M43" s="22">
        <f t="shared" si="11"/>
        <v>2</v>
      </c>
      <c r="N43" s="22">
        <v>4</v>
      </c>
      <c r="O43" s="22">
        <v>5</v>
      </c>
      <c r="P43" s="22" t="s">
        <v>32</v>
      </c>
      <c r="Q43" s="22">
        <f t="shared" si="8"/>
        <v>9</v>
      </c>
      <c r="R43" s="22">
        <v>3</v>
      </c>
      <c r="S43" s="22">
        <v>1</v>
      </c>
      <c r="T43" s="22" t="s">
        <v>32</v>
      </c>
      <c r="U43" s="22">
        <f t="shared" si="9"/>
        <v>4</v>
      </c>
      <c r="V43" s="22" t="s">
        <v>32</v>
      </c>
      <c r="W43" s="22" t="s">
        <v>32</v>
      </c>
      <c r="X43" s="22" t="s">
        <v>32</v>
      </c>
      <c r="Y43" s="23" t="s">
        <v>32</v>
      </c>
      <c r="Z43" s="22">
        <v>2</v>
      </c>
      <c r="AA43" s="22">
        <v>1</v>
      </c>
      <c r="AB43" s="22" t="s">
        <v>32</v>
      </c>
      <c r="AC43" s="28">
        <f t="shared" si="1"/>
        <v>3</v>
      </c>
      <c r="AD43" s="29"/>
      <c r="AE43" s="29"/>
    </row>
    <row r="44" spans="1:31" s="8" customFormat="1" ht="12.75" customHeight="1" x14ac:dyDescent="0.2">
      <c r="A44" s="16" t="s">
        <v>28</v>
      </c>
      <c r="B44" s="22">
        <v>4</v>
      </c>
      <c r="C44" s="22">
        <v>1</v>
      </c>
      <c r="D44" s="22" t="s">
        <v>32</v>
      </c>
      <c r="E44" s="22">
        <f t="shared" si="10"/>
        <v>5</v>
      </c>
      <c r="F44" s="22">
        <v>1</v>
      </c>
      <c r="G44" s="22">
        <v>1</v>
      </c>
      <c r="H44" s="22" t="s">
        <v>32</v>
      </c>
      <c r="I44" s="22">
        <f t="shared" si="7"/>
        <v>2</v>
      </c>
      <c r="J44" s="22">
        <v>2</v>
      </c>
      <c r="K44" s="22">
        <v>3</v>
      </c>
      <c r="L44" s="22" t="s">
        <v>32</v>
      </c>
      <c r="M44" s="22">
        <f t="shared" si="11"/>
        <v>5</v>
      </c>
      <c r="N44" s="22">
        <v>4</v>
      </c>
      <c r="O44" s="22">
        <v>3</v>
      </c>
      <c r="P44" s="22" t="s">
        <v>32</v>
      </c>
      <c r="Q44" s="22">
        <f t="shared" si="8"/>
        <v>7</v>
      </c>
      <c r="R44" s="22">
        <v>5</v>
      </c>
      <c r="S44" s="22">
        <v>2</v>
      </c>
      <c r="T44" s="22">
        <v>1</v>
      </c>
      <c r="U44" s="22">
        <f t="shared" si="9"/>
        <v>8</v>
      </c>
      <c r="V44" s="22" t="s">
        <v>32</v>
      </c>
      <c r="W44" s="22">
        <v>2</v>
      </c>
      <c r="X44" s="22" t="s">
        <v>32</v>
      </c>
      <c r="Y44" s="23">
        <f t="shared" si="12"/>
        <v>2</v>
      </c>
      <c r="Z44" s="22">
        <v>4</v>
      </c>
      <c r="AA44" s="22">
        <v>4</v>
      </c>
      <c r="AB44" s="22" t="s">
        <v>32</v>
      </c>
      <c r="AC44" s="28">
        <f t="shared" si="1"/>
        <v>8</v>
      </c>
      <c r="AD44" s="29"/>
      <c r="AE44" s="29"/>
    </row>
    <row r="45" spans="1:31" ht="12.75" customHeight="1" x14ac:dyDescent="0.2">
      <c r="A45" s="15" t="s">
        <v>41</v>
      </c>
      <c r="B45" s="18">
        <v>9</v>
      </c>
      <c r="C45" s="18">
        <v>5</v>
      </c>
      <c r="D45" s="18" t="s">
        <v>32</v>
      </c>
      <c r="E45" s="18">
        <f t="shared" si="10"/>
        <v>14</v>
      </c>
      <c r="F45" s="18">
        <v>6</v>
      </c>
      <c r="G45" s="18">
        <v>1</v>
      </c>
      <c r="H45" s="18" t="s">
        <v>32</v>
      </c>
      <c r="I45" s="18">
        <f t="shared" si="7"/>
        <v>7</v>
      </c>
      <c r="J45" s="18" t="s">
        <v>32</v>
      </c>
      <c r="K45" s="18">
        <v>1</v>
      </c>
      <c r="L45" s="18" t="s">
        <v>32</v>
      </c>
      <c r="M45" s="18">
        <f t="shared" si="11"/>
        <v>1</v>
      </c>
      <c r="N45" s="18" t="s">
        <v>32</v>
      </c>
      <c r="O45" s="18" t="s">
        <v>32</v>
      </c>
      <c r="P45" s="18" t="s">
        <v>32</v>
      </c>
      <c r="Q45" s="18" t="s">
        <v>32</v>
      </c>
      <c r="R45" s="18">
        <v>2</v>
      </c>
      <c r="S45" s="18" t="s">
        <v>32</v>
      </c>
      <c r="T45" s="18" t="s">
        <v>32</v>
      </c>
      <c r="U45" s="18">
        <f t="shared" si="9"/>
        <v>2</v>
      </c>
      <c r="V45" s="18" t="s">
        <v>32</v>
      </c>
      <c r="W45" s="18">
        <v>1</v>
      </c>
      <c r="X45" s="18" t="s">
        <v>32</v>
      </c>
      <c r="Y45" s="19">
        <f t="shared" si="12"/>
        <v>1</v>
      </c>
      <c r="Z45" s="18">
        <v>1</v>
      </c>
      <c r="AA45" s="18" t="s">
        <v>32</v>
      </c>
      <c r="AB45" s="18" t="s">
        <v>32</v>
      </c>
      <c r="AC45" s="21">
        <f>SUM(Z45:AB45)</f>
        <v>1</v>
      </c>
      <c r="AD45" s="27"/>
      <c r="AE45" s="27"/>
    </row>
    <row r="46" spans="1:31" s="8" customFormat="1" ht="12.75" customHeight="1" x14ac:dyDescent="0.2">
      <c r="A46" s="32" t="s">
        <v>47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31" s="8" customFormat="1" ht="24" customHeight="1" x14ac:dyDescent="0.2">
      <c r="A47" s="37" t="s">
        <v>0</v>
      </c>
      <c r="B47" s="30">
        <v>2007</v>
      </c>
      <c r="C47" s="31"/>
      <c r="D47" s="31"/>
      <c r="E47" s="36"/>
      <c r="F47" s="30">
        <v>2008</v>
      </c>
      <c r="G47" s="31"/>
      <c r="H47" s="31"/>
      <c r="I47" s="36"/>
      <c r="J47" s="30">
        <v>2009</v>
      </c>
      <c r="K47" s="31"/>
      <c r="L47" s="31"/>
      <c r="M47" s="36"/>
      <c r="N47" s="30">
        <v>2010</v>
      </c>
      <c r="O47" s="31"/>
      <c r="P47" s="31"/>
      <c r="Q47" s="36"/>
      <c r="R47" s="35">
        <v>2011</v>
      </c>
      <c r="S47" s="35"/>
      <c r="T47" s="35"/>
      <c r="U47" s="30"/>
      <c r="V47" s="35">
        <v>2012</v>
      </c>
      <c r="W47" s="35"/>
      <c r="X47" s="35"/>
      <c r="Y47" s="30"/>
    </row>
    <row r="48" spans="1:31" s="8" customFormat="1" ht="12.75" customHeight="1" x14ac:dyDescent="0.2">
      <c r="A48" s="37"/>
      <c r="B48" s="12" t="s">
        <v>33</v>
      </c>
      <c r="C48" s="12" t="s">
        <v>37</v>
      </c>
      <c r="D48" s="12" t="s">
        <v>39</v>
      </c>
      <c r="E48" s="12" t="s">
        <v>34</v>
      </c>
      <c r="F48" s="12" t="s">
        <v>33</v>
      </c>
      <c r="G48" s="12" t="s">
        <v>37</v>
      </c>
      <c r="H48" s="12" t="s">
        <v>39</v>
      </c>
      <c r="I48" s="12" t="s">
        <v>34</v>
      </c>
      <c r="J48" s="12" t="s">
        <v>33</v>
      </c>
      <c r="K48" s="12" t="s">
        <v>37</v>
      </c>
      <c r="L48" s="12" t="s">
        <v>39</v>
      </c>
      <c r="M48" s="12" t="s">
        <v>34</v>
      </c>
      <c r="N48" s="12" t="s">
        <v>33</v>
      </c>
      <c r="O48" s="12" t="s">
        <v>37</v>
      </c>
      <c r="P48" s="12" t="s">
        <v>39</v>
      </c>
      <c r="Q48" s="12" t="s">
        <v>34</v>
      </c>
      <c r="R48" s="12" t="s">
        <v>33</v>
      </c>
      <c r="S48" s="12" t="s">
        <v>37</v>
      </c>
      <c r="T48" s="12" t="s">
        <v>39</v>
      </c>
      <c r="U48" s="13" t="s">
        <v>34</v>
      </c>
      <c r="V48" s="12" t="s">
        <v>33</v>
      </c>
      <c r="W48" s="12" t="s">
        <v>37</v>
      </c>
      <c r="X48" s="12" t="s">
        <v>39</v>
      </c>
      <c r="Y48" s="13" t="s">
        <v>34</v>
      </c>
    </row>
    <row r="49" spans="1:28" s="8" customFormat="1" ht="12.75" customHeight="1" x14ac:dyDescent="0.2">
      <c r="A49" s="14" t="s">
        <v>38</v>
      </c>
      <c r="B49" s="18">
        <f>3+156+37+2</f>
        <v>198</v>
      </c>
      <c r="C49" s="18">
        <f>6+112+63+4</f>
        <v>185</v>
      </c>
      <c r="D49" s="18">
        <v>10</v>
      </c>
      <c r="E49" s="18">
        <f>SUM(B49:D49)</f>
        <v>393</v>
      </c>
      <c r="F49" s="18">
        <f>2+4+183+41+3</f>
        <v>233</v>
      </c>
      <c r="G49" s="18">
        <f>1+1+178+90+6+1</f>
        <v>277</v>
      </c>
      <c r="H49" s="18">
        <f>1+11+5</f>
        <v>17</v>
      </c>
      <c r="I49" s="18">
        <f>SUM(F49:H49)</f>
        <v>527</v>
      </c>
      <c r="J49" s="18">
        <f>7+257+69+6+1</f>
        <v>340</v>
      </c>
      <c r="K49" s="18">
        <f>6+218+107+4+1</f>
        <v>336</v>
      </c>
      <c r="L49" s="18">
        <f>10+4</f>
        <v>14</v>
      </c>
      <c r="M49" s="18">
        <f>SUM(J49:L49)</f>
        <v>690</v>
      </c>
      <c r="N49" s="18">
        <f>5+224+71+12+1</f>
        <v>313</v>
      </c>
      <c r="O49" s="18">
        <f>2+8+226+104+3</f>
        <v>343</v>
      </c>
      <c r="P49" s="18">
        <f>4+5+1</f>
        <v>10</v>
      </c>
      <c r="Q49" s="18">
        <f>SUM(N49:P49)</f>
        <v>666</v>
      </c>
      <c r="R49" s="18">
        <f>7+277+91+5</f>
        <v>380</v>
      </c>
      <c r="S49" s="18">
        <f>1+5+217+105+4</f>
        <v>332</v>
      </c>
      <c r="T49" s="18">
        <f>10+3</f>
        <v>13</v>
      </c>
      <c r="U49" s="18">
        <f>SUM(R49:T49)</f>
        <v>725</v>
      </c>
      <c r="V49" s="18">
        <f>SUM(V50+V58+V68+V73+V77+V82)</f>
        <v>363</v>
      </c>
      <c r="W49" s="18">
        <f>4+166+105+6</f>
        <v>281</v>
      </c>
      <c r="X49" s="18">
        <f>8+2</f>
        <v>10</v>
      </c>
      <c r="Y49" s="19">
        <f>SUM(V49:X49)</f>
        <v>654</v>
      </c>
    </row>
    <row r="50" spans="1:28" s="8" customFormat="1" ht="12.75" customHeight="1" x14ac:dyDescent="0.2">
      <c r="A50" s="15" t="s">
        <v>1</v>
      </c>
      <c r="B50" s="20" t="s">
        <v>32</v>
      </c>
      <c r="C50" s="20" t="s">
        <v>32</v>
      </c>
      <c r="D50" s="20" t="s">
        <v>32</v>
      </c>
      <c r="E50" s="20" t="s">
        <v>32</v>
      </c>
      <c r="F50" s="20">
        <f>SUM(F51:F57)</f>
        <v>2</v>
      </c>
      <c r="G50" s="20">
        <v>1</v>
      </c>
      <c r="H50" s="20" t="s">
        <v>32</v>
      </c>
      <c r="I50" s="20"/>
      <c r="J50" s="20" t="s">
        <v>32</v>
      </c>
      <c r="K50" s="20" t="s">
        <v>32</v>
      </c>
      <c r="L50" s="20" t="s">
        <v>32</v>
      </c>
      <c r="M50" s="20" t="s">
        <v>32</v>
      </c>
      <c r="N50" s="20" t="s">
        <v>32</v>
      </c>
      <c r="O50" s="20">
        <v>2</v>
      </c>
      <c r="P50" s="20" t="s">
        <v>32</v>
      </c>
      <c r="Q50" s="22">
        <f>SUM(N50:P50)</f>
        <v>2</v>
      </c>
      <c r="R50" s="20" t="s">
        <v>32</v>
      </c>
      <c r="S50" s="20">
        <v>1</v>
      </c>
      <c r="T50" s="20" t="s">
        <v>32</v>
      </c>
      <c r="U50" s="21" t="s">
        <v>32</v>
      </c>
      <c r="V50" s="20">
        <f>SUM(V51:V57)</f>
        <v>1</v>
      </c>
      <c r="W50" s="20">
        <v>4</v>
      </c>
      <c r="X50" s="20" t="s">
        <v>32</v>
      </c>
      <c r="Y50" s="19">
        <f>SUM(V50:X50)</f>
        <v>5</v>
      </c>
    </row>
    <row r="51" spans="1:28" s="8" customFormat="1" ht="12.75" customHeight="1" x14ac:dyDescent="0.2">
      <c r="A51" s="16" t="s">
        <v>6</v>
      </c>
      <c r="B51" s="22" t="s">
        <v>32</v>
      </c>
      <c r="C51" s="22" t="s">
        <v>32</v>
      </c>
      <c r="D51" s="22" t="s">
        <v>32</v>
      </c>
      <c r="E51" s="22" t="s">
        <v>32</v>
      </c>
      <c r="F51" s="22" t="s">
        <v>32</v>
      </c>
      <c r="G51" s="22" t="s">
        <v>32</v>
      </c>
      <c r="H51" s="22" t="s">
        <v>32</v>
      </c>
      <c r="I51" s="22" t="s">
        <v>32</v>
      </c>
      <c r="J51" s="22" t="s">
        <v>32</v>
      </c>
      <c r="K51" s="22" t="s">
        <v>32</v>
      </c>
      <c r="L51" s="22" t="s">
        <v>32</v>
      </c>
      <c r="M51" s="22" t="s">
        <v>32</v>
      </c>
      <c r="N51" s="22" t="s">
        <v>32</v>
      </c>
      <c r="O51" s="22">
        <v>1</v>
      </c>
      <c r="P51" s="22" t="s">
        <v>32</v>
      </c>
      <c r="Q51" s="22">
        <f>SUM(N51:P51)</f>
        <v>1</v>
      </c>
      <c r="R51" s="22" t="s">
        <v>32</v>
      </c>
      <c r="S51" s="22">
        <v>1</v>
      </c>
      <c r="T51" s="22" t="s">
        <v>32</v>
      </c>
      <c r="U51" s="23" t="s">
        <v>32</v>
      </c>
      <c r="V51" s="22" t="s">
        <v>32</v>
      </c>
      <c r="W51" s="22">
        <v>2</v>
      </c>
      <c r="X51" s="22" t="s">
        <v>32</v>
      </c>
      <c r="Y51" s="23">
        <f>SUM(V51:X51)</f>
        <v>2</v>
      </c>
    </row>
    <row r="52" spans="1:28" ht="12.75" customHeight="1" x14ac:dyDescent="0.2">
      <c r="A52" s="16" t="s">
        <v>2</v>
      </c>
      <c r="B52" s="22" t="s">
        <v>32</v>
      </c>
      <c r="C52" s="22" t="s">
        <v>32</v>
      </c>
      <c r="D52" s="22" t="s">
        <v>32</v>
      </c>
      <c r="E52" s="22" t="s">
        <v>32</v>
      </c>
      <c r="F52" s="22" t="s">
        <v>32</v>
      </c>
      <c r="G52" s="22" t="s">
        <v>32</v>
      </c>
      <c r="H52" s="22" t="s">
        <v>32</v>
      </c>
      <c r="I52" s="22" t="s">
        <v>32</v>
      </c>
      <c r="J52" s="22" t="s">
        <v>32</v>
      </c>
      <c r="K52" s="22" t="s">
        <v>32</v>
      </c>
      <c r="L52" s="22" t="s">
        <v>32</v>
      </c>
      <c r="M52" s="22" t="s">
        <v>32</v>
      </c>
      <c r="N52" s="22" t="s">
        <v>32</v>
      </c>
      <c r="O52" s="22" t="s">
        <v>32</v>
      </c>
      <c r="P52" s="22" t="s">
        <v>32</v>
      </c>
      <c r="Q52" s="22" t="s">
        <v>32</v>
      </c>
      <c r="R52" s="22" t="s">
        <v>32</v>
      </c>
      <c r="S52" s="22" t="s">
        <v>32</v>
      </c>
      <c r="T52" s="22" t="s">
        <v>32</v>
      </c>
      <c r="U52" s="23" t="s">
        <v>32</v>
      </c>
      <c r="V52" s="22" t="s">
        <v>32</v>
      </c>
      <c r="W52" s="22" t="s">
        <v>32</v>
      </c>
      <c r="X52" s="22" t="s">
        <v>32</v>
      </c>
      <c r="Y52" s="23" t="s">
        <v>32</v>
      </c>
      <c r="AA52" s="8"/>
    </row>
    <row r="53" spans="1:28" ht="12.75" customHeight="1" x14ac:dyDescent="0.2">
      <c r="A53" s="16" t="s">
        <v>4</v>
      </c>
      <c r="B53" s="22" t="s">
        <v>32</v>
      </c>
      <c r="C53" s="22" t="s">
        <v>32</v>
      </c>
      <c r="D53" s="22" t="s">
        <v>32</v>
      </c>
      <c r="E53" s="22" t="s">
        <v>32</v>
      </c>
      <c r="F53" s="22">
        <v>1</v>
      </c>
      <c r="G53" s="22" t="s">
        <v>32</v>
      </c>
      <c r="H53" s="22" t="s">
        <v>32</v>
      </c>
      <c r="I53" s="22"/>
      <c r="J53" s="22" t="s">
        <v>32</v>
      </c>
      <c r="K53" s="22" t="s">
        <v>32</v>
      </c>
      <c r="L53" s="22" t="s">
        <v>32</v>
      </c>
      <c r="M53" s="22" t="s">
        <v>32</v>
      </c>
      <c r="N53" s="22" t="s">
        <v>32</v>
      </c>
      <c r="O53" s="22">
        <v>1</v>
      </c>
      <c r="P53" s="22" t="s">
        <v>32</v>
      </c>
      <c r="Q53" s="22">
        <f>SUM(N53:P53)</f>
        <v>1</v>
      </c>
      <c r="R53" s="22" t="s">
        <v>32</v>
      </c>
      <c r="S53" s="22" t="s">
        <v>32</v>
      </c>
      <c r="T53" s="22" t="s">
        <v>32</v>
      </c>
      <c r="U53" s="23" t="s">
        <v>32</v>
      </c>
      <c r="V53" s="22">
        <v>1</v>
      </c>
      <c r="W53" s="22" t="s">
        <v>32</v>
      </c>
      <c r="X53" s="22" t="s">
        <v>32</v>
      </c>
      <c r="Y53" s="23">
        <f t="shared" ref="Y53:Y55" si="13">SUM(V53:X53)</f>
        <v>1</v>
      </c>
      <c r="AA53" s="8"/>
      <c r="AB53" s="8"/>
    </row>
    <row r="54" spans="1:28" ht="12.75" customHeight="1" x14ac:dyDescent="0.2">
      <c r="A54" s="16" t="s">
        <v>7</v>
      </c>
      <c r="B54" s="22" t="s">
        <v>32</v>
      </c>
      <c r="C54" s="22" t="s">
        <v>32</v>
      </c>
      <c r="D54" s="22" t="s">
        <v>32</v>
      </c>
      <c r="E54" s="22" t="s">
        <v>32</v>
      </c>
      <c r="F54" s="22" t="s">
        <v>32</v>
      </c>
      <c r="G54" s="22" t="s">
        <v>32</v>
      </c>
      <c r="H54" s="22" t="s">
        <v>32</v>
      </c>
      <c r="I54" s="22" t="s">
        <v>32</v>
      </c>
      <c r="J54" s="22" t="s">
        <v>32</v>
      </c>
      <c r="K54" s="22" t="s">
        <v>32</v>
      </c>
      <c r="L54" s="22" t="s">
        <v>32</v>
      </c>
      <c r="M54" s="22" t="s">
        <v>32</v>
      </c>
      <c r="N54" s="22" t="s">
        <v>32</v>
      </c>
      <c r="O54" s="22" t="s">
        <v>32</v>
      </c>
      <c r="P54" s="22" t="s">
        <v>32</v>
      </c>
      <c r="Q54" s="22" t="s">
        <v>32</v>
      </c>
      <c r="R54" s="22" t="s">
        <v>32</v>
      </c>
      <c r="S54" s="22" t="s">
        <v>32</v>
      </c>
      <c r="T54" s="22" t="s">
        <v>32</v>
      </c>
      <c r="U54" s="23" t="s">
        <v>32</v>
      </c>
      <c r="V54" s="22" t="s">
        <v>32</v>
      </c>
      <c r="W54" s="22" t="s">
        <v>32</v>
      </c>
      <c r="X54" s="22" t="s">
        <v>32</v>
      </c>
      <c r="Y54" s="23" t="s">
        <v>32</v>
      </c>
      <c r="AA54" s="8"/>
      <c r="AB54" s="8"/>
    </row>
    <row r="55" spans="1:28" ht="12.75" customHeight="1" x14ac:dyDescent="0.2">
      <c r="A55" s="16" t="s">
        <v>5</v>
      </c>
      <c r="B55" s="22" t="s">
        <v>32</v>
      </c>
      <c r="C55" s="22" t="s">
        <v>32</v>
      </c>
      <c r="D55" s="22" t="s">
        <v>32</v>
      </c>
      <c r="E55" s="22" t="s">
        <v>32</v>
      </c>
      <c r="F55" s="22" t="s">
        <v>32</v>
      </c>
      <c r="G55" s="22">
        <v>1</v>
      </c>
      <c r="H55" s="22" t="s">
        <v>32</v>
      </c>
      <c r="I55" s="22"/>
      <c r="J55" s="22" t="s">
        <v>32</v>
      </c>
      <c r="K55" s="22" t="s">
        <v>32</v>
      </c>
      <c r="L55" s="22" t="s">
        <v>32</v>
      </c>
      <c r="M55" s="22" t="s">
        <v>32</v>
      </c>
      <c r="N55" s="22" t="s">
        <v>32</v>
      </c>
      <c r="O55" s="22" t="s">
        <v>32</v>
      </c>
      <c r="P55" s="22" t="s">
        <v>32</v>
      </c>
      <c r="Q55" s="22" t="s">
        <v>32</v>
      </c>
      <c r="R55" s="22" t="s">
        <v>32</v>
      </c>
      <c r="S55" s="22" t="s">
        <v>32</v>
      </c>
      <c r="T55" s="22" t="s">
        <v>32</v>
      </c>
      <c r="U55" s="23" t="s">
        <v>32</v>
      </c>
      <c r="V55" s="22" t="s">
        <v>32</v>
      </c>
      <c r="W55" s="22">
        <v>2</v>
      </c>
      <c r="X55" s="22" t="s">
        <v>32</v>
      </c>
      <c r="Y55" s="23">
        <f t="shared" si="13"/>
        <v>2</v>
      </c>
      <c r="AA55" s="8"/>
      <c r="AB55" s="8"/>
    </row>
    <row r="56" spans="1:28" ht="12.75" customHeight="1" x14ac:dyDescent="0.2">
      <c r="A56" s="16" t="s">
        <v>3</v>
      </c>
      <c r="B56" s="22" t="s">
        <v>32</v>
      </c>
      <c r="C56" s="22" t="s">
        <v>32</v>
      </c>
      <c r="D56" s="22" t="s">
        <v>32</v>
      </c>
      <c r="E56" s="22" t="s">
        <v>32</v>
      </c>
      <c r="F56" s="22" t="s">
        <v>32</v>
      </c>
      <c r="G56" s="22" t="s">
        <v>32</v>
      </c>
      <c r="H56" s="22" t="s">
        <v>32</v>
      </c>
      <c r="I56" s="22" t="s">
        <v>32</v>
      </c>
      <c r="J56" s="22" t="s">
        <v>32</v>
      </c>
      <c r="K56" s="22" t="s">
        <v>32</v>
      </c>
      <c r="L56" s="22" t="s">
        <v>32</v>
      </c>
      <c r="M56" s="22" t="s">
        <v>32</v>
      </c>
      <c r="N56" s="22" t="s">
        <v>32</v>
      </c>
      <c r="O56" s="22" t="s">
        <v>32</v>
      </c>
      <c r="P56" s="22" t="s">
        <v>32</v>
      </c>
      <c r="Q56" s="22" t="s">
        <v>32</v>
      </c>
      <c r="R56" s="22" t="s">
        <v>32</v>
      </c>
      <c r="S56" s="22" t="s">
        <v>32</v>
      </c>
      <c r="T56" s="22" t="s">
        <v>32</v>
      </c>
      <c r="U56" s="23" t="s">
        <v>32</v>
      </c>
      <c r="V56" s="22" t="s">
        <v>32</v>
      </c>
      <c r="W56" s="22" t="s">
        <v>32</v>
      </c>
      <c r="X56" s="22" t="s">
        <v>32</v>
      </c>
      <c r="Y56" s="23" t="s">
        <v>32</v>
      </c>
      <c r="AB56" s="8"/>
    </row>
    <row r="57" spans="1:28" ht="12.75" customHeight="1" x14ac:dyDescent="0.2">
      <c r="A57" s="16" t="s">
        <v>8</v>
      </c>
      <c r="B57" s="22" t="s">
        <v>32</v>
      </c>
      <c r="C57" s="22" t="s">
        <v>32</v>
      </c>
      <c r="D57" s="22" t="s">
        <v>32</v>
      </c>
      <c r="E57" s="22" t="s">
        <v>32</v>
      </c>
      <c r="F57" s="22">
        <v>1</v>
      </c>
      <c r="G57" s="22" t="s">
        <v>32</v>
      </c>
      <c r="H57" s="22" t="s">
        <v>32</v>
      </c>
      <c r="I57" s="22">
        <f>SUM(F57:H57)</f>
        <v>1</v>
      </c>
      <c r="J57" s="22" t="s">
        <v>32</v>
      </c>
      <c r="K57" s="22" t="s">
        <v>32</v>
      </c>
      <c r="L57" s="22" t="s">
        <v>32</v>
      </c>
      <c r="M57" s="22" t="s">
        <v>32</v>
      </c>
      <c r="N57" s="22" t="s">
        <v>32</v>
      </c>
      <c r="O57" s="22" t="s">
        <v>32</v>
      </c>
      <c r="P57" s="22" t="s">
        <v>32</v>
      </c>
      <c r="Q57" s="22" t="s">
        <v>32</v>
      </c>
      <c r="R57" s="22" t="s">
        <v>32</v>
      </c>
      <c r="S57" s="22" t="s">
        <v>32</v>
      </c>
      <c r="T57" s="22" t="s">
        <v>32</v>
      </c>
      <c r="U57" s="23" t="s">
        <v>32</v>
      </c>
      <c r="V57" s="22" t="s">
        <v>32</v>
      </c>
      <c r="W57" s="22" t="s">
        <v>32</v>
      </c>
      <c r="X57" s="22" t="s">
        <v>32</v>
      </c>
      <c r="Y57" s="23" t="s">
        <v>32</v>
      </c>
    </row>
    <row r="58" spans="1:28" ht="12.75" customHeight="1" x14ac:dyDescent="0.2">
      <c r="A58" s="15" t="s">
        <v>9</v>
      </c>
      <c r="B58" s="20">
        <f>SUM(B59:B67)</f>
        <v>3</v>
      </c>
      <c r="C58" s="20">
        <f>SUM(C59:C67)</f>
        <v>6</v>
      </c>
      <c r="D58" s="20">
        <f>SUM(D59:D67)</f>
        <v>1</v>
      </c>
      <c r="E58" s="20">
        <f>SUM(B58:D58)</f>
        <v>10</v>
      </c>
      <c r="F58" s="20">
        <f>SUM(F59:F67)</f>
        <v>4</v>
      </c>
      <c r="G58" s="20">
        <f>SUM(G59:G67)</f>
        <v>1</v>
      </c>
      <c r="H58" s="20">
        <f>SUM(H59:H67)</f>
        <v>1</v>
      </c>
      <c r="I58" s="20">
        <f>SUM(F58:H58)</f>
        <v>6</v>
      </c>
      <c r="J58" s="20">
        <f>SUM(J59:J67)</f>
        <v>7</v>
      </c>
      <c r="K58" s="20">
        <f>SUM(K59:K67)</f>
        <v>6</v>
      </c>
      <c r="L58" s="20" t="s">
        <v>32</v>
      </c>
      <c r="M58" s="20">
        <f>SUM(J58:L58)</f>
        <v>13</v>
      </c>
      <c r="N58" s="20">
        <f>SUM(N59:N67)</f>
        <v>5</v>
      </c>
      <c r="O58" s="20">
        <f>SUM(O59:O67)</f>
        <v>8</v>
      </c>
      <c r="P58" s="20" t="s">
        <v>32</v>
      </c>
      <c r="Q58" s="20">
        <f>SUM(N58:P58)</f>
        <v>13</v>
      </c>
      <c r="R58" s="20">
        <f>SUM(R59:R67)</f>
        <v>7</v>
      </c>
      <c r="S58" s="20">
        <f>SUM(S59:S67)</f>
        <v>5</v>
      </c>
      <c r="T58" s="20" t="s">
        <v>32</v>
      </c>
      <c r="U58" s="20">
        <f>SUM(R58:T58)</f>
        <v>12</v>
      </c>
      <c r="V58" s="20">
        <f>SUM(V59:V67)</f>
        <v>3</v>
      </c>
      <c r="W58" s="20" t="s">
        <v>32</v>
      </c>
      <c r="X58" s="20" t="s">
        <v>32</v>
      </c>
      <c r="Y58" s="21">
        <f>SUM(V58:X58)</f>
        <v>3</v>
      </c>
      <c r="AA58" s="8"/>
    </row>
    <row r="59" spans="1:28" ht="12.75" customHeight="1" x14ac:dyDescent="0.2">
      <c r="A59" s="16" t="s">
        <v>13</v>
      </c>
      <c r="B59" s="22" t="s">
        <v>32</v>
      </c>
      <c r="C59" s="22" t="s">
        <v>32</v>
      </c>
      <c r="D59" s="22" t="s">
        <v>32</v>
      </c>
      <c r="E59" s="22" t="s">
        <v>32</v>
      </c>
      <c r="F59" s="22" t="s">
        <v>32</v>
      </c>
      <c r="G59" s="22" t="s">
        <v>32</v>
      </c>
      <c r="H59" s="22" t="s">
        <v>32</v>
      </c>
      <c r="I59" s="22" t="s">
        <v>32</v>
      </c>
      <c r="J59" s="22">
        <v>1</v>
      </c>
      <c r="K59" s="22" t="s">
        <v>32</v>
      </c>
      <c r="L59" s="22" t="s">
        <v>32</v>
      </c>
      <c r="M59" s="22">
        <f>SUM(J59:L59)</f>
        <v>1</v>
      </c>
      <c r="N59" s="22" t="s">
        <v>32</v>
      </c>
      <c r="O59" s="22" t="s">
        <v>32</v>
      </c>
      <c r="P59" s="22" t="s">
        <v>32</v>
      </c>
      <c r="Q59" s="22" t="s">
        <v>32</v>
      </c>
      <c r="R59" s="22" t="s">
        <v>32</v>
      </c>
      <c r="S59" s="22" t="s">
        <v>32</v>
      </c>
      <c r="T59" s="22" t="s">
        <v>32</v>
      </c>
      <c r="U59" s="23" t="s">
        <v>32</v>
      </c>
      <c r="V59" s="22">
        <v>1</v>
      </c>
      <c r="W59" s="22" t="s">
        <v>32</v>
      </c>
      <c r="X59" s="22" t="s">
        <v>32</v>
      </c>
      <c r="Y59" s="23">
        <f>SUM(V59:X59)</f>
        <v>1</v>
      </c>
      <c r="AA59" s="8"/>
    </row>
    <row r="60" spans="1:28" ht="12.75" customHeight="1" x14ac:dyDescent="0.2">
      <c r="A60" s="16" t="s">
        <v>35</v>
      </c>
      <c r="B60" s="22" t="s">
        <v>32</v>
      </c>
      <c r="C60" s="22" t="s">
        <v>32</v>
      </c>
      <c r="D60" s="22" t="s">
        <v>32</v>
      </c>
      <c r="E60" s="22" t="s">
        <v>32</v>
      </c>
      <c r="F60" s="22" t="s">
        <v>32</v>
      </c>
      <c r="G60" s="22" t="s">
        <v>32</v>
      </c>
      <c r="H60" s="22" t="s">
        <v>32</v>
      </c>
      <c r="I60" s="22" t="s">
        <v>32</v>
      </c>
      <c r="J60" s="22" t="s">
        <v>32</v>
      </c>
      <c r="K60" s="22" t="s">
        <v>32</v>
      </c>
      <c r="L60" s="22" t="s">
        <v>32</v>
      </c>
      <c r="M60" s="22" t="s">
        <v>32</v>
      </c>
      <c r="N60" s="22" t="s">
        <v>32</v>
      </c>
      <c r="O60" s="22" t="s">
        <v>32</v>
      </c>
      <c r="P60" s="22" t="s">
        <v>32</v>
      </c>
      <c r="Q60" s="22" t="s">
        <v>32</v>
      </c>
      <c r="R60" s="22" t="s">
        <v>32</v>
      </c>
      <c r="S60" s="22" t="s">
        <v>32</v>
      </c>
      <c r="T60" s="22" t="s">
        <v>32</v>
      </c>
      <c r="U60" s="23" t="s">
        <v>32</v>
      </c>
      <c r="V60" s="22" t="s">
        <v>32</v>
      </c>
      <c r="W60" s="22" t="s">
        <v>32</v>
      </c>
      <c r="X60" s="22" t="s">
        <v>32</v>
      </c>
      <c r="Y60" s="23" t="s">
        <v>32</v>
      </c>
      <c r="AA60" s="8"/>
    </row>
    <row r="61" spans="1:28" ht="12.75" customHeight="1" x14ac:dyDescent="0.2">
      <c r="A61" s="16" t="s">
        <v>12</v>
      </c>
      <c r="B61" s="22">
        <v>1</v>
      </c>
      <c r="C61" s="22">
        <v>5</v>
      </c>
      <c r="D61" s="22" t="s">
        <v>32</v>
      </c>
      <c r="E61" s="22">
        <f>SUM(B61:D61)</f>
        <v>6</v>
      </c>
      <c r="F61" s="22">
        <v>1</v>
      </c>
      <c r="G61" s="22" t="s">
        <v>32</v>
      </c>
      <c r="H61" s="22">
        <v>1</v>
      </c>
      <c r="I61" s="22">
        <f>SUM(F61:H61)</f>
        <v>2</v>
      </c>
      <c r="J61" s="22">
        <v>3</v>
      </c>
      <c r="K61" s="22">
        <v>3</v>
      </c>
      <c r="L61" s="22" t="s">
        <v>32</v>
      </c>
      <c r="M61" s="22">
        <f>SUM(J61:L61)</f>
        <v>6</v>
      </c>
      <c r="N61" s="22">
        <v>2</v>
      </c>
      <c r="O61" s="22">
        <v>3</v>
      </c>
      <c r="P61" s="22" t="s">
        <v>32</v>
      </c>
      <c r="Q61" s="22">
        <f>SUM(N61:P61)</f>
        <v>5</v>
      </c>
      <c r="R61" s="22">
        <v>2</v>
      </c>
      <c r="S61" s="22">
        <v>1</v>
      </c>
      <c r="T61" s="22" t="s">
        <v>32</v>
      </c>
      <c r="U61" s="22">
        <f>SUM(R61:T61)</f>
        <v>3</v>
      </c>
      <c r="V61" s="22" t="s">
        <v>32</v>
      </c>
      <c r="W61" s="22" t="s">
        <v>32</v>
      </c>
      <c r="X61" s="22" t="s">
        <v>32</v>
      </c>
      <c r="Y61" s="23" t="s">
        <v>32</v>
      </c>
    </row>
    <row r="62" spans="1:28" ht="12.75" customHeight="1" x14ac:dyDescent="0.2">
      <c r="A62" s="16" t="s">
        <v>16</v>
      </c>
      <c r="B62" s="22" t="s">
        <v>32</v>
      </c>
      <c r="C62" s="22" t="s">
        <v>32</v>
      </c>
      <c r="D62" s="22" t="s">
        <v>32</v>
      </c>
      <c r="E62" s="22" t="s">
        <v>32</v>
      </c>
      <c r="F62" s="22" t="s">
        <v>32</v>
      </c>
      <c r="G62" s="22" t="s">
        <v>32</v>
      </c>
      <c r="H62" s="22" t="s">
        <v>32</v>
      </c>
      <c r="I62" s="22" t="s">
        <v>32</v>
      </c>
      <c r="J62" s="22">
        <v>1</v>
      </c>
      <c r="K62" s="22" t="s">
        <v>32</v>
      </c>
      <c r="L62" s="22" t="s">
        <v>32</v>
      </c>
      <c r="M62" s="22">
        <f>SUM(J62:L62)</f>
        <v>1</v>
      </c>
      <c r="N62" s="22" t="s">
        <v>32</v>
      </c>
      <c r="O62" s="22" t="s">
        <v>32</v>
      </c>
      <c r="P62" s="22" t="s">
        <v>32</v>
      </c>
      <c r="Q62" s="22" t="s">
        <v>32</v>
      </c>
      <c r="R62" s="22" t="s">
        <v>32</v>
      </c>
      <c r="S62" s="22" t="s">
        <v>32</v>
      </c>
      <c r="T62" s="22" t="s">
        <v>32</v>
      </c>
      <c r="U62" s="23" t="s">
        <v>32</v>
      </c>
      <c r="V62" s="22" t="s">
        <v>32</v>
      </c>
      <c r="W62" s="22" t="s">
        <v>32</v>
      </c>
      <c r="X62" s="22" t="s">
        <v>32</v>
      </c>
      <c r="Y62" s="23" t="s">
        <v>32</v>
      </c>
    </row>
    <row r="63" spans="1:28" ht="12.75" customHeight="1" x14ac:dyDescent="0.2">
      <c r="A63" s="16" t="s">
        <v>14</v>
      </c>
      <c r="B63" s="22" t="s">
        <v>32</v>
      </c>
      <c r="C63" s="22" t="s">
        <v>32</v>
      </c>
      <c r="D63" s="22" t="s">
        <v>32</v>
      </c>
      <c r="E63" s="22" t="s">
        <v>32</v>
      </c>
      <c r="F63" s="22" t="s">
        <v>32</v>
      </c>
      <c r="G63" s="22" t="s">
        <v>32</v>
      </c>
      <c r="H63" s="22" t="s">
        <v>32</v>
      </c>
      <c r="I63" s="22" t="s">
        <v>32</v>
      </c>
      <c r="J63" s="22" t="s">
        <v>32</v>
      </c>
      <c r="K63" s="22" t="s">
        <v>32</v>
      </c>
      <c r="L63" s="22" t="s">
        <v>32</v>
      </c>
      <c r="M63" s="22" t="s">
        <v>32</v>
      </c>
      <c r="N63" s="22" t="s">
        <v>32</v>
      </c>
      <c r="O63" s="22">
        <v>1</v>
      </c>
      <c r="P63" s="22" t="s">
        <v>32</v>
      </c>
      <c r="Q63" s="22"/>
      <c r="R63" s="22" t="s">
        <v>32</v>
      </c>
      <c r="S63" s="22" t="s">
        <v>32</v>
      </c>
      <c r="T63" s="22" t="s">
        <v>32</v>
      </c>
      <c r="U63" s="23" t="s">
        <v>32</v>
      </c>
      <c r="V63" s="22" t="s">
        <v>32</v>
      </c>
      <c r="W63" s="22" t="s">
        <v>32</v>
      </c>
      <c r="X63" s="22" t="s">
        <v>32</v>
      </c>
      <c r="Y63" s="23" t="s">
        <v>32</v>
      </c>
    </row>
    <row r="64" spans="1:28" ht="12.75" customHeight="1" x14ac:dyDescent="0.2">
      <c r="A64" s="16" t="s">
        <v>15</v>
      </c>
      <c r="B64" s="22" t="s">
        <v>32</v>
      </c>
      <c r="C64" s="22">
        <v>1</v>
      </c>
      <c r="D64" s="22">
        <v>1</v>
      </c>
      <c r="E64" s="22">
        <f>SUM(B64:D64)</f>
        <v>2</v>
      </c>
      <c r="F64" s="22">
        <v>2</v>
      </c>
      <c r="G64" s="22" t="s">
        <v>32</v>
      </c>
      <c r="H64" s="22" t="s">
        <v>32</v>
      </c>
      <c r="I64" s="22">
        <f>SUM(F64:H64)</f>
        <v>2</v>
      </c>
      <c r="J64" s="22">
        <v>2</v>
      </c>
      <c r="K64" s="22">
        <v>2</v>
      </c>
      <c r="L64" s="22" t="s">
        <v>32</v>
      </c>
      <c r="M64" s="22">
        <f>SUM(J64:L64)</f>
        <v>4</v>
      </c>
      <c r="N64" s="22">
        <v>1</v>
      </c>
      <c r="O64" s="22" t="s">
        <v>32</v>
      </c>
      <c r="P64" s="22" t="s">
        <v>32</v>
      </c>
      <c r="Q64" s="22">
        <f>SUM(N64:P64)</f>
        <v>1</v>
      </c>
      <c r="R64" s="22">
        <v>3</v>
      </c>
      <c r="S64" s="22">
        <v>3</v>
      </c>
      <c r="T64" s="22" t="s">
        <v>32</v>
      </c>
      <c r="U64" s="22">
        <f>SUM(R64:T64)</f>
        <v>6</v>
      </c>
      <c r="V64" s="22">
        <v>1</v>
      </c>
      <c r="W64" s="22" t="s">
        <v>32</v>
      </c>
      <c r="X64" s="22" t="s">
        <v>32</v>
      </c>
      <c r="Y64" s="23">
        <f t="shared" ref="Y64:Y68" si="14">SUM(V64:X64)</f>
        <v>1</v>
      </c>
    </row>
    <row r="65" spans="1:27" ht="12.75" customHeight="1" x14ac:dyDescent="0.2">
      <c r="A65" s="16" t="s">
        <v>10</v>
      </c>
      <c r="B65" s="22" t="s">
        <v>32</v>
      </c>
      <c r="C65" s="22" t="s">
        <v>32</v>
      </c>
      <c r="D65" s="22" t="s">
        <v>32</v>
      </c>
      <c r="E65" s="22" t="s">
        <v>32</v>
      </c>
      <c r="F65" s="22" t="s">
        <v>32</v>
      </c>
      <c r="G65" s="22" t="s">
        <v>32</v>
      </c>
      <c r="H65" s="22" t="s">
        <v>32</v>
      </c>
      <c r="I65" s="22" t="s">
        <v>32</v>
      </c>
      <c r="J65" s="22" t="s">
        <v>32</v>
      </c>
      <c r="K65" s="22" t="s">
        <v>32</v>
      </c>
      <c r="L65" s="22" t="s">
        <v>32</v>
      </c>
      <c r="M65" s="22" t="s">
        <v>32</v>
      </c>
      <c r="N65" s="22">
        <v>1</v>
      </c>
      <c r="O65" s="22" t="s">
        <v>32</v>
      </c>
      <c r="P65" s="22" t="s">
        <v>32</v>
      </c>
      <c r="Q65" s="22">
        <f>SUM(N65:P65)</f>
        <v>1</v>
      </c>
      <c r="R65" s="22" t="s">
        <v>32</v>
      </c>
      <c r="S65" s="22">
        <v>1</v>
      </c>
      <c r="T65" s="22" t="s">
        <v>32</v>
      </c>
      <c r="U65" s="23" t="s">
        <v>32</v>
      </c>
      <c r="V65" s="22" t="s">
        <v>32</v>
      </c>
      <c r="W65" s="22" t="s">
        <v>32</v>
      </c>
      <c r="X65" s="22" t="s">
        <v>32</v>
      </c>
      <c r="Y65" s="23" t="s">
        <v>32</v>
      </c>
    </row>
    <row r="66" spans="1:27" ht="12.75" customHeight="1" x14ac:dyDescent="0.2">
      <c r="A66" s="16" t="s">
        <v>17</v>
      </c>
      <c r="B66" s="22" t="s">
        <v>32</v>
      </c>
      <c r="C66" s="22" t="s">
        <v>32</v>
      </c>
      <c r="D66" s="22" t="s">
        <v>32</v>
      </c>
      <c r="E66" s="22" t="s">
        <v>32</v>
      </c>
      <c r="F66" s="22" t="s">
        <v>32</v>
      </c>
      <c r="G66" s="22" t="s">
        <v>32</v>
      </c>
      <c r="H66" s="22" t="s">
        <v>32</v>
      </c>
      <c r="I66" s="22" t="s">
        <v>32</v>
      </c>
      <c r="J66" s="22" t="s">
        <v>32</v>
      </c>
      <c r="K66" s="22" t="s">
        <v>32</v>
      </c>
      <c r="L66" s="22" t="s">
        <v>32</v>
      </c>
      <c r="M66" s="22" t="s">
        <v>32</v>
      </c>
      <c r="N66" s="22" t="s">
        <v>32</v>
      </c>
      <c r="O66" s="22" t="s">
        <v>32</v>
      </c>
      <c r="P66" s="22" t="s">
        <v>32</v>
      </c>
      <c r="Q66" s="22" t="s">
        <v>32</v>
      </c>
      <c r="R66" s="22" t="s">
        <v>32</v>
      </c>
      <c r="S66" s="22" t="s">
        <v>32</v>
      </c>
      <c r="T66" s="22" t="s">
        <v>32</v>
      </c>
      <c r="U66" s="23"/>
      <c r="V66" s="22" t="s">
        <v>32</v>
      </c>
      <c r="W66" s="22" t="s">
        <v>32</v>
      </c>
      <c r="X66" s="22" t="s">
        <v>32</v>
      </c>
      <c r="Y66" s="23" t="s">
        <v>32</v>
      </c>
    </row>
    <row r="67" spans="1:27" ht="12.75" customHeight="1" x14ac:dyDescent="0.2">
      <c r="A67" s="16" t="s">
        <v>11</v>
      </c>
      <c r="B67" s="22">
        <v>2</v>
      </c>
      <c r="C67" s="22" t="s">
        <v>32</v>
      </c>
      <c r="D67" s="22" t="s">
        <v>32</v>
      </c>
      <c r="E67" s="22">
        <f>SUM(B67:D67)</f>
        <v>2</v>
      </c>
      <c r="F67" s="22">
        <v>1</v>
      </c>
      <c r="G67" s="22">
        <v>1</v>
      </c>
      <c r="H67" s="22" t="s">
        <v>32</v>
      </c>
      <c r="I67" s="22">
        <f>SUM(F67:H67)</f>
        <v>2</v>
      </c>
      <c r="J67" s="22" t="s">
        <v>32</v>
      </c>
      <c r="K67" s="22">
        <v>1</v>
      </c>
      <c r="L67" s="22" t="s">
        <v>32</v>
      </c>
      <c r="M67" s="22"/>
      <c r="N67" s="22">
        <v>1</v>
      </c>
      <c r="O67" s="22">
        <v>4</v>
      </c>
      <c r="P67" s="22" t="s">
        <v>32</v>
      </c>
      <c r="Q67" s="22">
        <f>SUM(N67:P67)</f>
        <v>5</v>
      </c>
      <c r="R67" s="22">
        <v>2</v>
      </c>
      <c r="S67" s="22" t="s">
        <v>32</v>
      </c>
      <c r="T67" s="22" t="s">
        <v>32</v>
      </c>
      <c r="U67" s="22">
        <f>SUM(R67:T67)</f>
        <v>2</v>
      </c>
      <c r="V67" s="22">
        <v>1</v>
      </c>
      <c r="W67" s="22" t="s">
        <v>32</v>
      </c>
      <c r="X67" s="22" t="s">
        <v>32</v>
      </c>
      <c r="Y67" s="23">
        <f t="shared" si="14"/>
        <v>1</v>
      </c>
    </row>
    <row r="68" spans="1:27" ht="12.75" customHeight="1" x14ac:dyDescent="0.2">
      <c r="A68" s="15" t="s">
        <v>18</v>
      </c>
      <c r="B68" s="20">
        <f>SUM(B69:B72)</f>
        <v>156</v>
      </c>
      <c r="C68" s="20">
        <f>SUM(C69:C72)</f>
        <v>112</v>
      </c>
      <c r="D68" s="20">
        <f>SUM(D69:D72)</f>
        <v>6</v>
      </c>
      <c r="E68" s="20">
        <f t="shared" ref="E68" si="15">SUM(B68:D68)</f>
        <v>274</v>
      </c>
      <c r="F68" s="20">
        <f>SUM(F69:F72)</f>
        <v>183</v>
      </c>
      <c r="G68" s="20">
        <f>SUM(G69:G72)</f>
        <v>178</v>
      </c>
      <c r="H68" s="20">
        <f>SUM(H69:H72)</f>
        <v>11</v>
      </c>
      <c r="I68" s="20">
        <f t="shared" ref="I68" si="16">SUM(F68:H68)</f>
        <v>372</v>
      </c>
      <c r="J68" s="20">
        <f>SUM(J69:J72)</f>
        <v>257</v>
      </c>
      <c r="K68" s="20">
        <f>SUM(K69:K72)</f>
        <v>218</v>
      </c>
      <c r="L68" s="20">
        <f>SUM(L69:L72)</f>
        <v>10</v>
      </c>
      <c r="M68" s="20">
        <f t="shared" ref="M68" si="17">SUM(J68:L68)</f>
        <v>485</v>
      </c>
      <c r="N68" s="20">
        <f>SUM(N69:N72)</f>
        <v>224</v>
      </c>
      <c r="O68" s="20">
        <f>SUM(O69:O72)</f>
        <v>226</v>
      </c>
      <c r="P68" s="20">
        <f>SUM(P69:P72)</f>
        <v>4</v>
      </c>
      <c r="Q68" s="20">
        <f t="shared" ref="Q68" si="18">SUM(N68:P68)</f>
        <v>454</v>
      </c>
      <c r="R68" s="20">
        <f>SUM(R69:R72)</f>
        <v>277</v>
      </c>
      <c r="S68" s="20">
        <f>SUM(S69:S72)</f>
        <v>217</v>
      </c>
      <c r="T68" s="20">
        <f>SUM(T69:T72)</f>
        <v>10</v>
      </c>
      <c r="U68" s="20">
        <f t="shared" ref="U68" si="19">SUM(R68:T68)</f>
        <v>504</v>
      </c>
      <c r="V68" s="20">
        <f>SUM(V69:V72)</f>
        <v>272</v>
      </c>
      <c r="W68" s="20">
        <f>SUM(W69:W72)</f>
        <v>166</v>
      </c>
      <c r="X68" s="20">
        <f>SUM(X69:X72)</f>
        <v>8</v>
      </c>
      <c r="Y68" s="21">
        <f t="shared" si="14"/>
        <v>446</v>
      </c>
    </row>
    <row r="69" spans="1:27" ht="12.75" customHeight="1" x14ac:dyDescent="0.2">
      <c r="A69" s="16" t="s">
        <v>20</v>
      </c>
      <c r="B69" s="22">
        <v>32</v>
      </c>
      <c r="C69" s="22">
        <v>10</v>
      </c>
      <c r="D69" s="22" t="s">
        <v>32</v>
      </c>
      <c r="E69" s="22">
        <f>SUM(B69:D69)</f>
        <v>42</v>
      </c>
      <c r="F69" s="22">
        <v>15</v>
      </c>
      <c r="G69" s="22">
        <v>15</v>
      </c>
      <c r="H69" s="22">
        <v>1</v>
      </c>
      <c r="I69" s="22">
        <f>SUM(F69:H69)</f>
        <v>31</v>
      </c>
      <c r="J69" s="22">
        <v>23</v>
      </c>
      <c r="K69" s="22">
        <v>16</v>
      </c>
      <c r="L69" s="22">
        <v>1</v>
      </c>
      <c r="M69" s="22">
        <f>SUM(J69:L69)</f>
        <v>40</v>
      </c>
      <c r="N69" s="22">
        <v>22</v>
      </c>
      <c r="O69" s="22">
        <v>11</v>
      </c>
      <c r="P69" s="22" t="s">
        <v>32</v>
      </c>
      <c r="Q69" s="22">
        <f>SUM(N69:P69)</f>
        <v>33</v>
      </c>
      <c r="R69" s="22">
        <v>32</v>
      </c>
      <c r="S69" s="22">
        <v>16</v>
      </c>
      <c r="T69" s="22" t="s">
        <v>32</v>
      </c>
      <c r="U69" s="22">
        <f>SUM(R69:T69)</f>
        <v>48</v>
      </c>
      <c r="V69" s="22">
        <v>38</v>
      </c>
      <c r="W69" s="22">
        <v>17</v>
      </c>
      <c r="X69" s="22">
        <v>2</v>
      </c>
      <c r="Y69" s="23">
        <f>SUM(V69:X69)</f>
        <v>57</v>
      </c>
    </row>
    <row r="70" spans="1:27" ht="12.75" customHeight="1" x14ac:dyDescent="0.2">
      <c r="A70" s="16" t="s">
        <v>19</v>
      </c>
      <c r="B70" s="22">
        <v>3</v>
      </c>
      <c r="C70" s="22">
        <v>2</v>
      </c>
      <c r="D70" s="22" t="s">
        <v>32</v>
      </c>
      <c r="E70" s="22">
        <f>SUM(B70:D70)</f>
        <v>5</v>
      </c>
      <c r="F70" s="22" t="s">
        <v>32</v>
      </c>
      <c r="G70" s="22" t="s">
        <v>32</v>
      </c>
      <c r="H70" s="22" t="s">
        <v>32</v>
      </c>
      <c r="I70" s="22" t="s">
        <v>32</v>
      </c>
      <c r="J70" s="22">
        <v>2</v>
      </c>
      <c r="K70" s="22">
        <v>1</v>
      </c>
      <c r="L70" s="22" t="s">
        <v>32</v>
      </c>
      <c r="M70" s="22">
        <f>SUM(J70:L70)</f>
        <v>3</v>
      </c>
      <c r="N70" s="22">
        <v>2</v>
      </c>
      <c r="O70" s="22" t="s">
        <v>32</v>
      </c>
      <c r="P70" s="22" t="s">
        <v>32</v>
      </c>
      <c r="Q70" s="22">
        <f>SUM(N70:P70)</f>
        <v>2</v>
      </c>
      <c r="R70" s="22">
        <v>1</v>
      </c>
      <c r="S70" s="22">
        <v>1</v>
      </c>
      <c r="T70" s="22" t="s">
        <v>32</v>
      </c>
      <c r="U70" s="22">
        <f>SUM(R70:T70)</f>
        <v>2</v>
      </c>
      <c r="V70" s="22">
        <v>2</v>
      </c>
      <c r="W70" s="22">
        <v>2</v>
      </c>
      <c r="X70" s="22" t="s">
        <v>32</v>
      </c>
      <c r="Y70" s="23">
        <f>SUM(V70:X70)</f>
        <v>4</v>
      </c>
    </row>
    <row r="71" spans="1:27" ht="12.75" customHeight="1" x14ac:dyDescent="0.2">
      <c r="A71" s="16" t="s">
        <v>21</v>
      </c>
      <c r="B71" s="22">
        <v>29</v>
      </c>
      <c r="C71" s="22">
        <v>8</v>
      </c>
      <c r="D71" s="22">
        <v>1</v>
      </c>
      <c r="E71" s="22">
        <f>SUM(B71:D71)</f>
        <v>38</v>
      </c>
      <c r="F71" s="22">
        <v>23</v>
      </c>
      <c r="G71" s="22">
        <v>16</v>
      </c>
      <c r="H71" s="22">
        <v>1</v>
      </c>
      <c r="I71" s="22">
        <f>SUM(F71:H71)</f>
        <v>40</v>
      </c>
      <c r="J71" s="22">
        <v>35</v>
      </c>
      <c r="K71" s="22">
        <v>11</v>
      </c>
      <c r="L71" s="22">
        <v>1</v>
      </c>
      <c r="M71" s="22">
        <f>SUM(J71:L71)</f>
        <v>47</v>
      </c>
      <c r="N71" s="22">
        <v>37</v>
      </c>
      <c r="O71" s="22">
        <v>13</v>
      </c>
      <c r="P71" s="22" t="s">
        <v>32</v>
      </c>
      <c r="Q71" s="22">
        <f>SUM(N71:P71)</f>
        <v>50</v>
      </c>
      <c r="R71" s="22">
        <v>48</v>
      </c>
      <c r="S71" s="22">
        <v>15</v>
      </c>
      <c r="T71" s="22">
        <v>2</v>
      </c>
      <c r="U71" s="22">
        <f>SUM(R71:T71)</f>
        <v>65</v>
      </c>
      <c r="V71" s="22">
        <v>68</v>
      </c>
      <c r="W71" s="22">
        <v>10</v>
      </c>
      <c r="X71" s="22">
        <v>1</v>
      </c>
      <c r="Y71" s="23">
        <f>SUM(V71:X71)</f>
        <v>79</v>
      </c>
      <c r="AA71" s="26"/>
    </row>
    <row r="72" spans="1:27" ht="12.75" customHeight="1" x14ac:dyDescent="0.2">
      <c r="A72" s="16" t="s">
        <v>22</v>
      </c>
      <c r="B72" s="22">
        <v>92</v>
      </c>
      <c r="C72" s="22">
        <v>92</v>
      </c>
      <c r="D72" s="22">
        <v>5</v>
      </c>
      <c r="E72" s="22">
        <f t="shared" ref="E72:E81" si="20">SUM(B72:D72)</f>
        <v>189</v>
      </c>
      <c r="F72" s="22">
        <v>145</v>
      </c>
      <c r="G72" s="22">
        <v>147</v>
      </c>
      <c r="H72" s="22">
        <v>9</v>
      </c>
      <c r="I72" s="22">
        <f t="shared" ref="I72:I81" si="21">SUM(F72:H72)</f>
        <v>301</v>
      </c>
      <c r="J72" s="22">
        <v>197</v>
      </c>
      <c r="K72" s="22">
        <v>190</v>
      </c>
      <c r="L72" s="22">
        <v>8</v>
      </c>
      <c r="M72" s="22">
        <f t="shared" ref="M72:M82" si="22">SUM(J72:L72)</f>
        <v>395</v>
      </c>
      <c r="N72" s="22">
        <v>163</v>
      </c>
      <c r="O72" s="22">
        <v>202</v>
      </c>
      <c r="P72" s="22">
        <v>4</v>
      </c>
      <c r="Q72" s="22">
        <f t="shared" ref="Q72:Q82" si="23">SUM(N72:P72)</f>
        <v>369</v>
      </c>
      <c r="R72" s="22">
        <v>196</v>
      </c>
      <c r="S72" s="22">
        <v>185</v>
      </c>
      <c r="T72" s="22">
        <v>8</v>
      </c>
      <c r="U72" s="22">
        <f t="shared" ref="U72:U81" si="24">SUM(R72:T72)</f>
        <v>389</v>
      </c>
      <c r="V72" s="22">
        <v>164</v>
      </c>
      <c r="W72" s="22">
        <v>137</v>
      </c>
      <c r="X72" s="22">
        <v>5</v>
      </c>
      <c r="Y72" s="23">
        <f t="shared" ref="Y72:Y82" si="25">SUM(V72:X72)</f>
        <v>306</v>
      </c>
      <c r="AA72" s="26"/>
    </row>
    <row r="73" spans="1:27" ht="12.75" customHeight="1" x14ac:dyDescent="0.2">
      <c r="A73" s="15" t="s">
        <v>23</v>
      </c>
      <c r="B73" s="20">
        <f>SUM(B74:B76)</f>
        <v>37</v>
      </c>
      <c r="C73" s="20">
        <f>SUM(C74:C76)</f>
        <v>63</v>
      </c>
      <c r="D73" s="20">
        <f>SUM(D74:D76)</f>
        <v>2</v>
      </c>
      <c r="E73" s="20">
        <f t="shared" si="20"/>
        <v>102</v>
      </c>
      <c r="F73" s="20">
        <f>SUM(F74:F76)</f>
        <v>41</v>
      </c>
      <c r="G73" s="20">
        <f>SUM(G74:G76)</f>
        <v>90</v>
      </c>
      <c r="H73" s="20">
        <f>SUM(H74:H76)</f>
        <v>5</v>
      </c>
      <c r="I73" s="20">
        <f t="shared" si="21"/>
        <v>136</v>
      </c>
      <c r="J73" s="20">
        <f>SUM(J74:J76)</f>
        <v>69</v>
      </c>
      <c r="K73" s="20">
        <f>SUM(K74:K76)</f>
        <v>107</v>
      </c>
      <c r="L73" s="20">
        <f>SUM(L74:L76)</f>
        <v>4</v>
      </c>
      <c r="M73" s="20">
        <f t="shared" si="22"/>
        <v>180</v>
      </c>
      <c r="N73" s="20">
        <f>SUM(N74:N76)</f>
        <v>71</v>
      </c>
      <c r="O73" s="20">
        <f>SUM(O74:O76)</f>
        <v>104</v>
      </c>
      <c r="P73" s="20">
        <f>SUM(P74:P76)</f>
        <v>5</v>
      </c>
      <c r="Q73" s="20">
        <f t="shared" si="23"/>
        <v>180</v>
      </c>
      <c r="R73" s="20">
        <f>SUM(R74:R76)</f>
        <v>91</v>
      </c>
      <c r="S73" s="20">
        <f>SUM(S74:S76)</f>
        <v>105</v>
      </c>
      <c r="T73" s="20">
        <f>SUM(T74:T76)</f>
        <v>3</v>
      </c>
      <c r="U73" s="20">
        <f t="shared" si="24"/>
        <v>199</v>
      </c>
      <c r="V73" s="20">
        <f>SUM(V74:V76)</f>
        <v>77</v>
      </c>
      <c r="W73" s="20">
        <f>SUM(W74:W76)</f>
        <v>105</v>
      </c>
      <c r="X73" s="20">
        <f>SUM(X74:X76)</f>
        <v>2</v>
      </c>
      <c r="Y73" s="21">
        <f t="shared" si="25"/>
        <v>184</v>
      </c>
    </row>
    <row r="74" spans="1:27" ht="12.75" customHeight="1" x14ac:dyDescent="0.2">
      <c r="A74" s="16" t="s">
        <v>24</v>
      </c>
      <c r="B74" s="22">
        <v>8</v>
      </c>
      <c r="C74" s="22">
        <v>17</v>
      </c>
      <c r="D74" s="22" t="s">
        <v>32</v>
      </c>
      <c r="E74" s="22">
        <f t="shared" si="20"/>
        <v>25</v>
      </c>
      <c r="F74" s="22">
        <v>11</v>
      </c>
      <c r="G74" s="22">
        <v>28</v>
      </c>
      <c r="H74" s="22">
        <v>1</v>
      </c>
      <c r="I74" s="22">
        <f t="shared" si="21"/>
        <v>40</v>
      </c>
      <c r="J74" s="22">
        <v>15</v>
      </c>
      <c r="K74" s="22">
        <v>33</v>
      </c>
      <c r="L74" s="22">
        <v>1</v>
      </c>
      <c r="M74" s="22">
        <f t="shared" si="22"/>
        <v>49</v>
      </c>
      <c r="N74" s="22">
        <v>12</v>
      </c>
      <c r="O74" s="22">
        <v>25</v>
      </c>
      <c r="P74" s="22" t="s">
        <v>32</v>
      </c>
      <c r="Q74" s="22">
        <f t="shared" si="23"/>
        <v>37</v>
      </c>
      <c r="R74" s="22">
        <v>16</v>
      </c>
      <c r="S74" s="22">
        <v>21</v>
      </c>
      <c r="T74" s="22">
        <v>2</v>
      </c>
      <c r="U74" s="22">
        <f t="shared" si="24"/>
        <v>39</v>
      </c>
      <c r="V74" s="22">
        <v>18</v>
      </c>
      <c r="W74" s="22">
        <v>24</v>
      </c>
      <c r="X74" s="22" t="s">
        <v>32</v>
      </c>
      <c r="Y74" s="23">
        <f t="shared" si="25"/>
        <v>42</v>
      </c>
    </row>
    <row r="75" spans="1:27" ht="12.75" customHeight="1" x14ac:dyDescent="0.2">
      <c r="A75" s="16" t="s">
        <v>26</v>
      </c>
      <c r="B75" s="22">
        <v>13</v>
      </c>
      <c r="C75" s="22">
        <v>14</v>
      </c>
      <c r="D75" s="22" t="s">
        <v>32</v>
      </c>
      <c r="E75" s="22">
        <f t="shared" si="20"/>
        <v>27</v>
      </c>
      <c r="F75" s="22">
        <v>14</v>
      </c>
      <c r="G75" s="22">
        <v>21</v>
      </c>
      <c r="H75" s="22">
        <v>1</v>
      </c>
      <c r="I75" s="22">
        <f t="shared" si="21"/>
        <v>36</v>
      </c>
      <c r="J75" s="22">
        <v>25</v>
      </c>
      <c r="K75" s="22">
        <v>26</v>
      </c>
      <c r="L75" s="22">
        <v>1</v>
      </c>
      <c r="M75" s="22">
        <f t="shared" si="22"/>
        <v>52</v>
      </c>
      <c r="N75" s="22">
        <v>24</v>
      </c>
      <c r="O75" s="22">
        <v>24</v>
      </c>
      <c r="P75" s="22">
        <v>3</v>
      </c>
      <c r="Q75" s="22">
        <f t="shared" si="23"/>
        <v>51</v>
      </c>
      <c r="R75" s="22">
        <v>25</v>
      </c>
      <c r="S75" s="22">
        <v>26</v>
      </c>
      <c r="T75" s="22">
        <v>1</v>
      </c>
      <c r="U75" s="22">
        <f t="shared" si="24"/>
        <v>52</v>
      </c>
      <c r="V75" s="22">
        <v>20</v>
      </c>
      <c r="W75" s="22">
        <v>34</v>
      </c>
      <c r="X75" s="22" t="s">
        <v>32</v>
      </c>
      <c r="Y75" s="23">
        <f t="shared" si="25"/>
        <v>54</v>
      </c>
    </row>
    <row r="76" spans="1:27" ht="12.75" customHeight="1" x14ac:dyDescent="0.2">
      <c r="A76" s="16" t="s">
        <v>25</v>
      </c>
      <c r="B76" s="22">
        <v>16</v>
      </c>
      <c r="C76" s="22">
        <v>32</v>
      </c>
      <c r="D76" s="22">
        <v>2</v>
      </c>
      <c r="E76" s="22">
        <f t="shared" si="20"/>
        <v>50</v>
      </c>
      <c r="F76" s="22">
        <v>16</v>
      </c>
      <c r="G76" s="22">
        <v>41</v>
      </c>
      <c r="H76" s="22">
        <v>3</v>
      </c>
      <c r="I76" s="22">
        <f t="shared" si="21"/>
        <v>60</v>
      </c>
      <c r="J76" s="22">
        <v>29</v>
      </c>
      <c r="K76" s="22">
        <v>48</v>
      </c>
      <c r="L76" s="22">
        <v>2</v>
      </c>
      <c r="M76" s="22">
        <f t="shared" si="22"/>
        <v>79</v>
      </c>
      <c r="N76" s="22">
        <v>35</v>
      </c>
      <c r="O76" s="22">
        <v>55</v>
      </c>
      <c r="P76" s="22">
        <v>2</v>
      </c>
      <c r="Q76" s="22">
        <f t="shared" si="23"/>
        <v>92</v>
      </c>
      <c r="R76" s="22">
        <v>50</v>
      </c>
      <c r="S76" s="22">
        <v>58</v>
      </c>
      <c r="T76" s="22" t="s">
        <v>32</v>
      </c>
      <c r="U76" s="22">
        <f t="shared" si="24"/>
        <v>108</v>
      </c>
      <c r="V76" s="22">
        <v>39</v>
      </c>
      <c r="W76" s="22">
        <v>47</v>
      </c>
      <c r="X76" s="22">
        <v>2</v>
      </c>
      <c r="Y76" s="23">
        <f t="shared" si="25"/>
        <v>88</v>
      </c>
      <c r="AA76" s="26"/>
    </row>
    <row r="77" spans="1:27" ht="12.75" customHeight="1" x14ac:dyDescent="0.2">
      <c r="A77" s="15" t="s">
        <v>27</v>
      </c>
      <c r="B77" s="20">
        <f>SUM(B78:B81)</f>
        <v>2</v>
      </c>
      <c r="C77" s="20">
        <f>SUM(C78:C81)</f>
        <v>5</v>
      </c>
      <c r="D77" s="20">
        <f>SUM(D78:D81)</f>
        <v>1</v>
      </c>
      <c r="E77" s="18">
        <f t="shared" si="20"/>
        <v>8</v>
      </c>
      <c r="F77" s="20">
        <f>SUM(F78:F81)</f>
        <v>3</v>
      </c>
      <c r="G77" s="20">
        <f>SUM(G78:G81)</f>
        <v>6</v>
      </c>
      <c r="H77" s="20" t="s">
        <v>32</v>
      </c>
      <c r="I77" s="18">
        <f t="shared" si="21"/>
        <v>9</v>
      </c>
      <c r="J77" s="20">
        <f>SUM(J78:J81)</f>
        <v>6</v>
      </c>
      <c r="K77" s="20">
        <f>SUM(K78:K81)</f>
        <v>4</v>
      </c>
      <c r="L77" s="20" t="s">
        <v>32</v>
      </c>
      <c r="M77" s="18">
        <f t="shared" si="22"/>
        <v>10</v>
      </c>
      <c r="N77" s="20">
        <f>SUM(N78:N81)</f>
        <v>12</v>
      </c>
      <c r="O77" s="20">
        <f>SUM(O78:O81)</f>
        <v>3</v>
      </c>
      <c r="P77" s="20">
        <f>SUM(P78:P81)</f>
        <v>1</v>
      </c>
      <c r="Q77" s="18">
        <f t="shared" si="23"/>
        <v>16</v>
      </c>
      <c r="R77" s="20">
        <f>SUM(R78:R81)</f>
        <v>5</v>
      </c>
      <c r="S77" s="20">
        <f>SUM(S78:S81)</f>
        <v>4</v>
      </c>
      <c r="T77" s="20" t="s">
        <v>32</v>
      </c>
      <c r="U77" s="18">
        <f t="shared" si="24"/>
        <v>9</v>
      </c>
      <c r="V77" s="20">
        <f>SUM(V78:V81)</f>
        <v>9</v>
      </c>
      <c r="W77" s="20">
        <f>SUM(W78:W81)</f>
        <v>6</v>
      </c>
      <c r="X77" s="20" t="s">
        <v>32</v>
      </c>
      <c r="Y77" s="19">
        <f t="shared" si="25"/>
        <v>15</v>
      </c>
    </row>
    <row r="78" spans="1:27" ht="12.75" customHeight="1" x14ac:dyDescent="0.2">
      <c r="A78" s="16" t="s">
        <v>31</v>
      </c>
      <c r="B78" s="22">
        <v>1</v>
      </c>
      <c r="C78" s="22">
        <v>1</v>
      </c>
      <c r="D78" s="22">
        <v>1</v>
      </c>
      <c r="E78" s="22">
        <f t="shared" si="20"/>
        <v>3</v>
      </c>
      <c r="F78" s="22" t="s">
        <v>32</v>
      </c>
      <c r="G78" s="22" t="s">
        <v>32</v>
      </c>
      <c r="H78" s="22" t="s">
        <v>32</v>
      </c>
      <c r="I78" s="22">
        <f t="shared" si="21"/>
        <v>0</v>
      </c>
      <c r="J78" s="22" t="s">
        <v>32</v>
      </c>
      <c r="K78" s="22">
        <v>1</v>
      </c>
      <c r="L78" s="22" t="s">
        <v>32</v>
      </c>
      <c r="M78" s="22">
        <f t="shared" si="22"/>
        <v>1</v>
      </c>
      <c r="N78" s="22" t="s">
        <v>32</v>
      </c>
      <c r="O78" s="22" t="s">
        <v>32</v>
      </c>
      <c r="P78" s="22" t="s">
        <v>32</v>
      </c>
      <c r="Q78" s="22" t="s">
        <v>32</v>
      </c>
      <c r="R78" s="22" t="s">
        <v>32</v>
      </c>
      <c r="S78" s="22" t="s">
        <v>32</v>
      </c>
      <c r="T78" s="22" t="s">
        <v>32</v>
      </c>
      <c r="U78" s="22" t="s">
        <v>32</v>
      </c>
      <c r="V78" s="22" t="s">
        <v>32</v>
      </c>
      <c r="W78" s="22">
        <v>1</v>
      </c>
      <c r="X78" s="22" t="s">
        <v>32</v>
      </c>
      <c r="Y78" s="23">
        <f t="shared" si="25"/>
        <v>1</v>
      </c>
    </row>
    <row r="79" spans="1:27" ht="12.75" customHeight="1" x14ac:dyDescent="0.2">
      <c r="A79" s="16" t="s">
        <v>30</v>
      </c>
      <c r="B79" s="22" t="s">
        <v>32</v>
      </c>
      <c r="C79" s="22" t="s">
        <v>32</v>
      </c>
      <c r="D79" s="22" t="s">
        <v>32</v>
      </c>
      <c r="E79" s="22">
        <f t="shared" si="20"/>
        <v>0</v>
      </c>
      <c r="F79" s="22" t="s">
        <v>32</v>
      </c>
      <c r="G79" s="22" t="s">
        <v>32</v>
      </c>
      <c r="H79" s="22" t="s">
        <v>32</v>
      </c>
      <c r="I79" s="22">
        <f t="shared" si="21"/>
        <v>0</v>
      </c>
      <c r="J79" s="22" t="s">
        <v>32</v>
      </c>
      <c r="K79" s="22" t="s">
        <v>32</v>
      </c>
      <c r="L79" s="22" t="s">
        <v>32</v>
      </c>
      <c r="M79" s="22">
        <f t="shared" si="22"/>
        <v>0</v>
      </c>
      <c r="N79" s="22">
        <v>2</v>
      </c>
      <c r="O79" s="22">
        <v>1</v>
      </c>
      <c r="P79" s="22">
        <v>1</v>
      </c>
      <c r="Q79" s="22">
        <f t="shared" si="23"/>
        <v>4</v>
      </c>
      <c r="R79" s="22" t="s">
        <v>32</v>
      </c>
      <c r="S79" s="22">
        <v>2</v>
      </c>
      <c r="T79" s="22" t="s">
        <v>32</v>
      </c>
      <c r="U79" s="22">
        <f t="shared" si="24"/>
        <v>2</v>
      </c>
      <c r="V79" s="22" t="s">
        <v>32</v>
      </c>
      <c r="W79" s="22" t="s">
        <v>32</v>
      </c>
      <c r="X79" s="22" t="s">
        <v>32</v>
      </c>
      <c r="Y79" s="23" t="s">
        <v>32</v>
      </c>
    </row>
    <row r="80" spans="1:27" ht="12.75" customHeight="1" x14ac:dyDescent="0.2">
      <c r="A80" s="16" t="s">
        <v>29</v>
      </c>
      <c r="B80" s="22">
        <v>1</v>
      </c>
      <c r="C80" s="22">
        <v>2</v>
      </c>
      <c r="D80" s="22" t="s">
        <v>32</v>
      </c>
      <c r="E80" s="22">
        <f t="shared" si="20"/>
        <v>3</v>
      </c>
      <c r="F80" s="22" t="s">
        <v>32</v>
      </c>
      <c r="G80" s="22">
        <v>1</v>
      </c>
      <c r="H80" s="22" t="s">
        <v>32</v>
      </c>
      <c r="I80" s="22">
        <f t="shared" si="21"/>
        <v>1</v>
      </c>
      <c r="J80" s="22">
        <v>1</v>
      </c>
      <c r="K80" s="22">
        <v>3</v>
      </c>
      <c r="L80" s="22" t="s">
        <v>32</v>
      </c>
      <c r="M80" s="22">
        <f t="shared" si="22"/>
        <v>4</v>
      </c>
      <c r="N80" s="22">
        <v>2</v>
      </c>
      <c r="O80" s="22">
        <v>1</v>
      </c>
      <c r="P80" s="22" t="s">
        <v>32</v>
      </c>
      <c r="Q80" s="22">
        <f t="shared" si="23"/>
        <v>3</v>
      </c>
      <c r="R80" s="22">
        <v>1</v>
      </c>
      <c r="S80" s="22">
        <v>1</v>
      </c>
      <c r="T80" s="22" t="s">
        <v>32</v>
      </c>
      <c r="U80" s="22">
        <f t="shared" si="24"/>
        <v>2</v>
      </c>
      <c r="V80" s="22">
        <v>1</v>
      </c>
      <c r="W80" s="22">
        <v>1</v>
      </c>
      <c r="X80" s="22" t="s">
        <v>32</v>
      </c>
      <c r="Y80" s="23">
        <f t="shared" si="25"/>
        <v>2</v>
      </c>
    </row>
    <row r="81" spans="1:29" ht="12.75" customHeight="1" x14ac:dyDescent="0.2">
      <c r="A81" s="16" t="s">
        <v>28</v>
      </c>
      <c r="B81" s="22" t="s">
        <v>32</v>
      </c>
      <c r="C81" s="22">
        <v>2</v>
      </c>
      <c r="D81" s="22" t="s">
        <v>32</v>
      </c>
      <c r="E81" s="22">
        <f t="shared" si="20"/>
        <v>2</v>
      </c>
      <c r="F81" s="22">
        <v>3</v>
      </c>
      <c r="G81" s="22">
        <v>5</v>
      </c>
      <c r="H81" s="22" t="s">
        <v>32</v>
      </c>
      <c r="I81" s="22">
        <f t="shared" si="21"/>
        <v>8</v>
      </c>
      <c r="J81" s="22">
        <v>5</v>
      </c>
      <c r="K81" s="22" t="s">
        <v>32</v>
      </c>
      <c r="L81" s="22" t="s">
        <v>32</v>
      </c>
      <c r="M81" s="22">
        <f t="shared" si="22"/>
        <v>5</v>
      </c>
      <c r="N81" s="22">
        <v>8</v>
      </c>
      <c r="O81" s="22">
        <v>1</v>
      </c>
      <c r="P81" s="22" t="s">
        <v>32</v>
      </c>
      <c r="Q81" s="22">
        <f t="shared" si="23"/>
        <v>9</v>
      </c>
      <c r="R81" s="22">
        <v>4</v>
      </c>
      <c r="S81" s="22">
        <v>1</v>
      </c>
      <c r="T81" s="22" t="s">
        <v>32</v>
      </c>
      <c r="U81" s="22">
        <f t="shared" si="24"/>
        <v>5</v>
      </c>
      <c r="V81" s="22">
        <v>8</v>
      </c>
      <c r="W81" s="22">
        <v>4</v>
      </c>
      <c r="X81" s="22" t="s">
        <v>32</v>
      </c>
      <c r="Y81" s="23">
        <f t="shared" si="25"/>
        <v>12</v>
      </c>
    </row>
    <row r="82" spans="1:29" ht="12.75" customHeight="1" x14ac:dyDescent="0.2">
      <c r="A82" s="15" t="s">
        <v>42</v>
      </c>
      <c r="B82" s="18" t="s">
        <v>32</v>
      </c>
      <c r="C82" s="18" t="s">
        <v>32</v>
      </c>
      <c r="D82" s="18" t="s">
        <v>32</v>
      </c>
      <c r="E82" s="18" t="s">
        <v>32</v>
      </c>
      <c r="F82" s="18" t="s">
        <v>32</v>
      </c>
      <c r="G82" s="18">
        <v>1</v>
      </c>
      <c r="H82" s="18" t="s">
        <v>32</v>
      </c>
      <c r="I82" s="18" t="s">
        <v>32</v>
      </c>
      <c r="J82" s="18">
        <v>1</v>
      </c>
      <c r="K82" s="18">
        <v>1</v>
      </c>
      <c r="L82" s="18" t="s">
        <v>32</v>
      </c>
      <c r="M82" s="18">
        <f t="shared" si="22"/>
        <v>2</v>
      </c>
      <c r="N82" s="18">
        <v>1</v>
      </c>
      <c r="O82" s="18" t="s">
        <v>32</v>
      </c>
      <c r="P82" s="18" t="s">
        <v>32</v>
      </c>
      <c r="Q82" s="18">
        <f t="shared" si="23"/>
        <v>1</v>
      </c>
      <c r="R82" s="18" t="s">
        <v>32</v>
      </c>
      <c r="S82" s="18" t="s">
        <v>32</v>
      </c>
      <c r="T82" s="18" t="s">
        <v>32</v>
      </c>
      <c r="U82" s="18" t="s">
        <v>32</v>
      </c>
      <c r="V82" s="18">
        <v>1</v>
      </c>
      <c r="W82" s="18" t="s">
        <v>32</v>
      </c>
      <c r="X82" s="18" t="s">
        <v>32</v>
      </c>
      <c r="Y82" s="19">
        <f t="shared" si="25"/>
        <v>1</v>
      </c>
      <c r="Z82" s="27"/>
      <c r="AA82" s="27"/>
      <c r="AB82" s="27"/>
      <c r="AC82" s="27"/>
    </row>
    <row r="83" spans="1:29" ht="13.15" customHeight="1" x14ac:dyDescent="0.2">
      <c r="A83" s="33" t="s">
        <v>45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4"/>
      <c r="AA83" s="34"/>
      <c r="AB83" s="34"/>
      <c r="AC83" s="34"/>
    </row>
    <row r="84" spans="1:29" x14ac:dyDescent="0.2">
      <c r="A84" s="9" t="s">
        <v>36</v>
      </c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8"/>
      <c r="M84" s="8"/>
    </row>
    <row r="85" spans="1:29" x14ac:dyDescent="0.2">
      <c r="A85" s="17" t="s">
        <v>44</v>
      </c>
    </row>
    <row r="86" spans="1:29" x14ac:dyDescent="0.2">
      <c r="A86" s="17" t="s">
        <v>43</v>
      </c>
    </row>
    <row r="88" spans="1:29" x14ac:dyDescent="0.2">
      <c r="A88" s="2" t="s">
        <v>46</v>
      </c>
    </row>
  </sheetData>
  <mergeCells count="17">
    <mergeCell ref="B47:E47"/>
    <mergeCell ref="Z10:AC10"/>
    <mergeCell ref="A46:AC46"/>
    <mergeCell ref="A83:AC83"/>
    <mergeCell ref="V10:Y10"/>
    <mergeCell ref="R47:U47"/>
    <mergeCell ref="N10:Q10"/>
    <mergeCell ref="R10:U10"/>
    <mergeCell ref="N47:Q47"/>
    <mergeCell ref="J47:M47"/>
    <mergeCell ref="V47:Y47"/>
    <mergeCell ref="B10:E10"/>
    <mergeCell ref="F10:I10"/>
    <mergeCell ref="A10:A11"/>
    <mergeCell ref="A47:A48"/>
    <mergeCell ref="J10:M10"/>
    <mergeCell ref="F47:I47"/>
  </mergeCells>
  <phoneticPr fontId="5" type="noConversion"/>
  <pageMargins left="0.62992125984251968" right="0" top="0.59055118110236227" bottom="7.874015748031496E-2" header="0.47244094488188981" footer="0.51181102362204722"/>
  <pageSetup paperSize="9" scale="70" orientation="landscape" r:id="rId1"/>
  <headerFooter alignWithMargins="0"/>
  <rowBreaks count="1" manualBreakCount="1">
    <brk id="46" max="28" man="1"/>
  </rowBreaks>
  <ignoredErrors>
    <ignoredError sqref="F50 V50 V58 R58:S58 N58:O58 J58:K58 F58:G58 B58:D58 H58 L58:M58 P58:Q58 T58:U58 Y58 B77:D77 B73 F77:G77 H77:K77 L77:O77 P77 U77:W77 Y77 G68 R77:S77 O6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Tab 6.1.4</vt:lpstr>
      <vt:lpstr>'Tab 6.1.4'!Area_de_impressao</vt:lpstr>
      <vt:lpstr>'Tab 6.1.4'!Titulos_de_impressao</vt:lpstr>
    </vt:vector>
  </TitlesOfParts>
  <Company>Ministério da Ciência e Tecnologia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Rede Local do MCT - SEDE</dc:creator>
  <cp:lastModifiedBy>Fernando Varejão Freire</cp:lastModifiedBy>
  <cp:lastPrinted>2015-04-29T12:36:07Z</cp:lastPrinted>
  <dcterms:created xsi:type="dcterms:W3CDTF">2008-11-21T19:46:18Z</dcterms:created>
  <dcterms:modified xsi:type="dcterms:W3CDTF">2015-04-29T19:11:29Z</dcterms:modified>
</cp:coreProperties>
</file>