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carr-harris\Desktop\Git\flukeRDM\docs\"/>
    </mc:Choice>
  </mc:AlternateContent>
  <xr:revisionPtr revIDLastSave="0" documentId="8_{2460E397-7DA6-4C72-B9AD-33ADE2E55E04}" xr6:coauthVersionLast="47" xr6:coauthVersionMax="47" xr10:uidLastSave="{00000000-0000-0000-0000-000000000000}"/>
  <bookViews>
    <workbookView xWindow="-108" yWindow="-108" windowWidth="23256" windowHeight="12456" xr2:uid="{5EB3F76E-0CF7-4F65-9F2A-F3A471756F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M20" i="1"/>
  <c r="M19" i="1"/>
  <c r="M14" i="1"/>
  <c r="M13" i="1"/>
  <c r="F20" i="1"/>
  <c r="F19" i="1"/>
  <c r="F14" i="1"/>
  <c r="F13" i="1"/>
  <c r="L20" i="1"/>
  <c r="L19" i="1"/>
  <c r="I20" i="1"/>
  <c r="J20" i="1"/>
  <c r="I19" i="1"/>
  <c r="J19" i="1"/>
  <c r="L14" i="1"/>
  <c r="L13" i="1"/>
  <c r="J14" i="1"/>
  <c r="I14" i="1"/>
  <c r="J13" i="1"/>
  <c r="I13" i="1"/>
  <c r="E20" i="1"/>
  <c r="E14" i="1"/>
  <c r="E13" i="1"/>
  <c r="C20" i="1"/>
  <c r="B20" i="1"/>
  <c r="C14" i="1"/>
  <c r="B19" i="1"/>
  <c r="C19" i="1"/>
  <c r="B14" i="1"/>
  <c r="C13" i="1"/>
  <c r="B13" i="1"/>
</calcChain>
</file>

<file path=xl/sharedStrings.xml><?xml version="1.0" encoding="utf-8"?>
<sst xmlns="http://schemas.openxmlformats.org/spreadsheetml/2006/main" count="54" uniqueCount="23">
  <si>
    <t xml:space="preserve">kept </t>
  </si>
  <si>
    <t>released</t>
  </si>
  <si>
    <t>unadjusted</t>
  </si>
  <si>
    <t>accounting for calibration</t>
  </si>
  <si>
    <t>percent released fish kept</t>
  </si>
  <si>
    <t>number released fish kept</t>
  </si>
  <si>
    <t xml:space="preserve">Scenario 0 </t>
  </si>
  <si>
    <t>Observed release-to-keep</t>
  </si>
  <si>
    <t>Scenario 1 - liberalization, assume less aggregate release-to-keep</t>
  </si>
  <si>
    <t>accounting for observed based on percent</t>
  </si>
  <si>
    <t>accounting for observed based on numbers</t>
  </si>
  <si>
    <t>Scenario 1 - restriction, assume more aggregate release-to-keep</t>
  </si>
  <si>
    <t>% harvest from release-to keep</t>
  </si>
  <si>
    <t>Observed keep-to-release</t>
  </si>
  <si>
    <t>% release from keep-to-release</t>
  </si>
  <si>
    <t>percent kept fish released</t>
  </si>
  <si>
    <t>number kept fish released</t>
  </si>
  <si>
    <t>Scenario 1 - liberalization, assume…</t>
  </si>
  <si>
    <t>% release from release-to keep</t>
  </si>
  <si>
    <t>Scenario 1 - restriction, assume at least as much keep-to-release</t>
  </si>
  <si>
    <t>change in harvest from unadjusted to adjusted</t>
  </si>
  <si>
    <t>change in release from unadjusted to adjusted</t>
  </si>
  <si>
    <t>number of kept fish 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</si>
</sst>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2" borderId="5" xfId="0" applyFill="1" applyBorder="1"/>
    <xf numFmtId="0" fontId="0" fillId="0" borderId="5" xfId="0" applyFill="1" applyBorder="1"/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center" wrapText="1"/>
    </xf>
    <xf numFmtId="0" fontId="0" fillId="0" borderId="7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260B-A79A-4C58-9CEB-3E66010A3F35}">
  <dimension ref="A1:M20"/>
  <sheetViews>
    <sheetView tabSelected="1" zoomScale="90" zoomScaleNormal="90" workbookViewId="0">
      <selection activeCell="K14" sqref="K14"/>
    </sheetView>
  </sheetViews>
  <sheetFormatPr defaultRowHeight="14.4" x14ac:dyDescent="0.3"/>
  <cols>
    <col min="1" max="1" width="35.6640625" customWidth="1"/>
    <col min="3" max="3" width="11" customWidth="1"/>
    <col min="4" max="4" width="11" style="26" customWidth="1"/>
    <col min="5" max="5" width="14.5546875" customWidth="1"/>
    <col min="6" max="6" width="18" customWidth="1"/>
    <col min="8" max="8" width="36.5546875" bestFit="1" customWidth="1"/>
    <col min="9" max="9" width="5" bestFit="1" customWidth="1"/>
    <col min="10" max="10" width="14.5546875" customWidth="1"/>
    <col min="11" max="11" width="14.5546875" style="26" customWidth="1"/>
    <col min="12" max="12" width="16.6640625" customWidth="1"/>
    <col min="13" max="13" width="16.44140625" customWidth="1"/>
  </cols>
  <sheetData>
    <row r="1" spans="1:13" x14ac:dyDescent="0.3">
      <c r="A1" s="2" t="s">
        <v>7</v>
      </c>
      <c r="B1" s="2"/>
      <c r="C1" s="2"/>
      <c r="D1" s="25"/>
      <c r="H1" s="2" t="s">
        <v>13</v>
      </c>
      <c r="I1" s="2"/>
      <c r="J1" s="2"/>
      <c r="K1" s="25"/>
    </row>
    <row r="2" spans="1:13" x14ac:dyDescent="0.3">
      <c r="A2" s="3" t="s">
        <v>6</v>
      </c>
      <c r="B2" s="4"/>
      <c r="C2" s="5"/>
      <c r="D2" s="23"/>
      <c r="H2" s="3" t="s">
        <v>6</v>
      </c>
      <c r="I2" s="4"/>
      <c r="J2" s="5"/>
      <c r="K2" s="23"/>
    </row>
    <row r="3" spans="1:13" x14ac:dyDescent="0.3">
      <c r="A3" s="6"/>
      <c r="B3" s="15" t="s">
        <v>0</v>
      </c>
      <c r="C3" s="16" t="s">
        <v>1</v>
      </c>
      <c r="D3" s="23"/>
      <c r="H3" s="6"/>
      <c r="I3" s="15" t="s">
        <v>0</v>
      </c>
      <c r="J3" s="16" t="s">
        <v>1</v>
      </c>
      <c r="K3" s="23"/>
    </row>
    <row r="4" spans="1:13" x14ac:dyDescent="0.3">
      <c r="A4" s="6" t="s">
        <v>2</v>
      </c>
      <c r="B4" s="15">
        <v>100</v>
      </c>
      <c r="C4" s="16">
        <v>100</v>
      </c>
      <c r="D4" s="23"/>
      <c r="H4" s="6" t="s">
        <v>2</v>
      </c>
      <c r="I4" s="15">
        <v>100</v>
      </c>
      <c r="J4" s="16">
        <v>100</v>
      </c>
      <c r="K4" s="23"/>
    </row>
    <row r="5" spans="1:13" x14ac:dyDescent="0.3">
      <c r="A5" s="8" t="s">
        <v>3</v>
      </c>
      <c r="B5" s="17">
        <v>150</v>
      </c>
      <c r="C5" s="18">
        <v>50</v>
      </c>
      <c r="D5" s="23"/>
      <c r="H5" s="8" t="s">
        <v>3</v>
      </c>
      <c r="I5" s="17">
        <v>50</v>
      </c>
      <c r="J5" s="18">
        <v>150</v>
      </c>
      <c r="K5" s="23"/>
    </row>
    <row r="6" spans="1:13" x14ac:dyDescent="0.3">
      <c r="A6" s="6" t="s">
        <v>12</v>
      </c>
      <c r="B6" s="23">
        <v>0.33</v>
      </c>
      <c r="C6" s="7"/>
      <c r="D6" s="1"/>
      <c r="H6" s="6" t="s">
        <v>14</v>
      </c>
      <c r="I6" s="23">
        <v>0.33</v>
      </c>
      <c r="J6" s="7"/>
      <c r="K6" s="1"/>
    </row>
    <row r="7" spans="1:13" x14ac:dyDescent="0.3">
      <c r="A7" s="6" t="s">
        <v>4</v>
      </c>
      <c r="B7" s="19">
        <v>0.5</v>
      </c>
      <c r="C7" s="16"/>
      <c r="D7" s="23"/>
      <c r="H7" s="6" t="s">
        <v>15</v>
      </c>
      <c r="I7" s="19">
        <v>0.5</v>
      </c>
      <c r="J7" s="16"/>
      <c r="K7" s="23"/>
    </row>
    <row r="8" spans="1:13" x14ac:dyDescent="0.3">
      <c r="A8" s="8" t="s">
        <v>5</v>
      </c>
      <c r="B8" s="20">
        <v>50</v>
      </c>
      <c r="C8" s="18"/>
      <c r="D8" s="23"/>
      <c r="H8" s="8" t="s">
        <v>16</v>
      </c>
      <c r="I8" s="20">
        <v>50</v>
      </c>
      <c r="J8" s="18"/>
      <c r="K8" s="23"/>
    </row>
    <row r="10" spans="1:13" ht="29.4" customHeight="1" x14ac:dyDescent="0.3">
      <c r="A10" s="9" t="s">
        <v>8</v>
      </c>
      <c r="B10" s="10"/>
      <c r="C10" s="11"/>
      <c r="D10" s="27"/>
      <c r="H10" s="9" t="s">
        <v>17</v>
      </c>
      <c r="I10" s="10"/>
      <c r="J10" s="11"/>
      <c r="K10" s="27"/>
    </row>
    <row r="11" spans="1:13" ht="43.2" customHeight="1" x14ac:dyDescent="0.3">
      <c r="A11" s="14"/>
      <c r="B11" s="15" t="s">
        <v>0</v>
      </c>
      <c r="C11" s="16" t="s">
        <v>1</v>
      </c>
      <c r="D11" s="28" t="s">
        <v>5</v>
      </c>
      <c r="E11" s="24" t="s">
        <v>12</v>
      </c>
      <c r="F11" s="24" t="s">
        <v>20</v>
      </c>
      <c r="H11" s="14"/>
      <c r="I11" s="15" t="s">
        <v>0</v>
      </c>
      <c r="J11" s="16" t="s">
        <v>1</v>
      </c>
      <c r="K11" s="27" t="s">
        <v>22</v>
      </c>
      <c r="L11" s="24" t="s">
        <v>18</v>
      </c>
      <c r="M11" s="24" t="s">
        <v>21</v>
      </c>
    </row>
    <row r="12" spans="1:13" x14ac:dyDescent="0.3">
      <c r="A12" s="6" t="s">
        <v>2</v>
      </c>
      <c r="B12" s="15">
        <v>150</v>
      </c>
      <c r="C12" s="16">
        <v>50</v>
      </c>
      <c r="D12" s="23"/>
      <c r="F12" s="24"/>
      <c r="H12" s="6" t="s">
        <v>2</v>
      </c>
      <c r="I12" s="15">
        <v>150</v>
      </c>
      <c r="J12" s="16">
        <v>50</v>
      </c>
      <c r="K12" s="23"/>
    </row>
    <row r="13" spans="1:13" x14ac:dyDescent="0.3">
      <c r="A13" s="12" t="s">
        <v>9</v>
      </c>
      <c r="B13" s="21">
        <f>B12+C12*$B$7</f>
        <v>175</v>
      </c>
      <c r="C13" s="22">
        <f>C12-C12*$B$7</f>
        <v>25</v>
      </c>
      <c r="D13" s="23">
        <v>25</v>
      </c>
      <c r="E13">
        <f>25/175</f>
        <v>0.14285714285714285</v>
      </c>
      <c r="F13">
        <f>(25/150)*100</f>
        <v>16.666666666666664</v>
      </c>
      <c r="H13" s="12" t="s">
        <v>9</v>
      </c>
      <c r="I13" s="21">
        <f>I12-J12*$I$7</f>
        <v>125</v>
      </c>
      <c r="J13" s="22">
        <f>J12+J12*$I$7</f>
        <v>75</v>
      </c>
      <c r="K13" s="23">
        <v>25</v>
      </c>
      <c r="L13">
        <f>25/75</f>
        <v>0.33333333333333331</v>
      </c>
      <c r="M13">
        <f>(25/50)*100</f>
        <v>50</v>
      </c>
    </row>
    <row r="14" spans="1:13" x14ac:dyDescent="0.3">
      <c r="A14" s="8" t="s">
        <v>10</v>
      </c>
      <c r="B14" s="17">
        <f>B12+$B$8</f>
        <v>200</v>
      </c>
      <c r="C14" s="18">
        <f>C12-$B$8</f>
        <v>0</v>
      </c>
      <c r="D14" s="23">
        <v>50</v>
      </c>
      <c r="E14">
        <f>50/200</f>
        <v>0.25</v>
      </c>
      <c r="F14">
        <f>(50/150)*100</f>
        <v>33.333333333333329</v>
      </c>
      <c r="H14" s="8" t="s">
        <v>10</v>
      </c>
      <c r="I14" s="17">
        <f>I12-$I$8</f>
        <v>100</v>
      </c>
      <c r="J14" s="18">
        <f>J12+$I$8</f>
        <v>100</v>
      </c>
      <c r="K14" s="23">
        <v>50</v>
      </c>
      <c r="L14">
        <f>50/100</f>
        <v>0.5</v>
      </c>
      <c r="M14">
        <f>(50/50)*100</f>
        <v>100</v>
      </c>
    </row>
    <row r="16" spans="1:13" ht="42" customHeight="1" x14ac:dyDescent="0.3">
      <c r="A16" s="9" t="s">
        <v>11</v>
      </c>
      <c r="B16" s="10"/>
      <c r="C16" s="11"/>
      <c r="D16" s="28" t="s">
        <v>5</v>
      </c>
      <c r="E16" s="24" t="s">
        <v>12</v>
      </c>
      <c r="F16" s="24" t="s">
        <v>20</v>
      </c>
      <c r="H16" s="9" t="s">
        <v>19</v>
      </c>
      <c r="I16" s="10"/>
      <c r="J16" s="11"/>
      <c r="K16" s="27" t="s">
        <v>22</v>
      </c>
      <c r="L16" s="24" t="s">
        <v>18</v>
      </c>
      <c r="M16" s="24" t="s">
        <v>21</v>
      </c>
    </row>
    <row r="17" spans="1:13" x14ac:dyDescent="0.3">
      <c r="A17" s="14"/>
      <c r="B17" s="15" t="s">
        <v>0</v>
      </c>
      <c r="C17" s="16" t="s">
        <v>1</v>
      </c>
      <c r="D17" s="23"/>
      <c r="H17" s="14"/>
      <c r="I17" s="15" t="s">
        <v>0</v>
      </c>
      <c r="J17" s="16" t="s">
        <v>1</v>
      </c>
      <c r="K17" s="23"/>
    </row>
    <row r="18" spans="1:13" x14ac:dyDescent="0.3">
      <c r="A18" s="6" t="s">
        <v>2</v>
      </c>
      <c r="B18" s="15">
        <v>50</v>
      </c>
      <c r="C18" s="16">
        <v>150</v>
      </c>
      <c r="D18" s="23"/>
      <c r="H18" s="6" t="s">
        <v>2</v>
      </c>
      <c r="I18" s="15">
        <v>50</v>
      </c>
      <c r="J18" s="16">
        <v>150</v>
      </c>
      <c r="K18" s="23"/>
    </row>
    <row r="19" spans="1:13" x14ac:dyDescent="0.3">
      <c r="A19" s="13" t="s">
        <v>9</v>
      </c>
      <c r="B19" s="21">
        <f>B18+C18*$B$7</f>
        <v>125</v>
      </c>
      <c r="C19" s="22">
        <f>C18-C18*$B$7</f>
        <v>75</v>
      </c>
      <c r="D19" s="23">
        <v>75</v>
      </c>
      <c r="E19">
        <f>75/125</f>
        <v>0.6</v>
      </c>
      <c r="F19">
        <f>(75/50)*100</f>
        <v>150</v>
      </c>
      <c r="H19" s="12" t="s">
        <v>9</v>
      </c>
      <c r="I19" s="21">
        <f>I18-I18*I7</f>
        <v>25</v>
      </c>
      <c r="J19" s="22">
        <f>J18+I7*I18</f>
        <v>175</v>
      </c>
      <c r="K19" s="23">
        <v>25</v>
      </c>
      <c r="L19">
        <f>25/175</f>
        <v>0.14285714285714285</v>
      </c>
      <c r="M19">
        <f>(25/150)*100</f>
        <v>16.666666666666664</v>
      </c>
    </row>
    <row r="20" spans="1:13" x14ac:dyDescent="0.3">
      <c r="A20" s="8" t="s">
        <v>10</v>
      </c>
      <c r="B20" s="17">
        <f>B18+$B$8</f>
        <v>100</v>
      </c>
      <c r="C20" s="18">
        <f>C18-$B$8</f>
        <v>100</v>
      </c>
      <c r="D20" s="23">
        <v>50</v>
      </c>
      <c r="E20">
        <f>50/100</f>
        <v>0.5</v>
      </c>
      <c r="F20">
        <f>(50/50)*100</f>
        <v>100</v>
      </c>
      <c r="H20" s="8" t="s">
        <v>10</v>
      </c>
      <c r="I20" s="17">
        <f>I18-I8</f>
        <v>0</v>
      </c>
      <c r="J20" s="18">
        <f>J18+I8</f>
        <v>200</v>
      </c>
      <c r="K20" s="23">
        <v>50</v>
      </c>
      <c r="L20">
        <f>50/200</f>
        <v>0.25</v>
      </c>
      <c r="M20">
        <f>(50/150)*100</f>
        <v>33.333333333333329</v>
      </c>
    </row>
  </sheetData>
  <mergeCells count="8">
    <mergeCell ref="A2:C2"/>
    <mergeCell ref="A10:C10"/>
    <mergeCell ref="A1:C1"/>
    <mergeCell ref="A16:C16"/>
    <mergeCell ref="H1:J1"/>
    <mergeCell ref="H2:J2"/>
    <mergeCell ref="H10:J10"/>
    <mergeCell ref="H16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Carr-Harris</dc:creator>
  <cp:lastModifiedBy>Andrew Carr-Harris</cp:lastModifiedBy>
  <dcterms:created xsi:type="dcterms:W3CDTF">2025-08-06T13:25:04Z</dcterms:created>
  <dcterms:modified xsi:type="dcterms:W3CDTF">2025-08-08T15:38:38Z</dcterms:modified>
</cp:coreProperties>
</file>