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 Spring\CSCI 631 Foundations of Computer Vision\Final Project\Results\Sport_3\"/>
    </mc:Choice>
  </mc:AlternateContent>
  <xr:revisionPtr revIDLastSave="0" documentId="13_ncr:1_{07DFAE66-B1E7-467F-9F94-B2769013705D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512" sheetId="1" r:id="rId1"/>
  </sheets>
  <calcPr calcId="181029"/>
</workbook>
</file>

<file path=xl/calcChain.xml><?xml version="1.0" encoding="utf-8"?>
<calcChain xmlns="http://schemas.openxmlformats.org/spreadsheetml/2006/main">
  <c r="U2" i="1" l="1"/>
  <c r="T2" i="1"/>
  <c r="M3" i="1"/>
  <c r="N3" i="1"/>
  <c r="O3" i="1"/>
  <c r="P3" i="1"/>
  <c r="M4" i="1"/>
  <c r="N4" i="1"/>
  <c r="O4" i="1"/>
  <c r="P4" i="1"/>
  <c r="M5" i="1"/>
  <c r="N5" i="1"/>
  <c r="Q5" i="1" s="1"/>
  <c r="O5" i="1"/>
  <c r="P5" i="1"/>
  <c r="M6" i="1"/>
  <c r="N6" i="1"/>
  <c r="Q6" i="1" s="1"/>
  <c r="O6" i="1"/>
  <c r="P6" i="1"/>
  <c r="M7" i="1"/>
  <c r="N7" i="1"/>
  <c r="O7" i="1"/>
  <c r="P7" i="1"/>
  <c r="M8" i="1"/>
  <c r="N8" i="1"/>
  <c r="O8" i="1"/>
  <c r="P8" i="1"/>
  <c r="M9" i="1"/>
  <c r="N9" i="1"/>
  <c r="Q9" i="1" s="1"/>
  <c r="O9" i="1"/>
  <c r="P9" i="1"/>
  <c r="M10" i="1"/>
  <c r="N10" i="1"/>
  <c r="Q10" i="1" s="1"/>
  <c r="O10" i="1"/>
  <c r="P10" i="1"/>
  <c r="M11" i="1"/>
  <c r="N11" i="1"/>
  <c r="Q11" i="1" s="1"/>
  <c r="O11" i="1"/>
  <c r="P11" i="1"/>
  <c r="M12" i="1"/>
  <c r="N12" i="1"/>
  <c r="O12" i="1"/>
  <c r="P12" i="1"/>
  <c r="Q12" i="1"/>
  <c r="R12" i="1" s="1"/>
  <c r="M13" i="1"/>
  <c r="N13" i="1"/>
  <c r="Q13" i="1" s="1"/>
  <c r="O13" i="1"/>
  <c r="P13" i="1"/>
  <c r="M14" i="1"/>
  <c r="N14" i="1"/>
  <c r="Q14" i="1" s="1"/>
  <c r="O14" i="1"/>
  <c r="P14" i="1"/>
  <c r="M15" i="1"/>
  <c r="N15" i="1"/>
  <c r="Q15" i="1" s="1"/>
  <c r="O15" i="1"/>
  <c r="P15" i="1"/>
  <c r="M16" i="1"/>
  <c r="N16" i="1"/>
  <c r="O16" i="1"/>
  <c r="P16" i="1"/>
  <c r="M17" i="1"/>
  <c r="N17" i="1"/>
  <c r="Q17" i="1" s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Q20" i="1" s="1"/>
  <c r="R20" i="1" s="1"/>
  <c r="M21" i="1"/>
  <c r="N21" i="1"/>
  <c r="O21" i="1"/>
  <c r="P21" i="1"/>
  <c r="P2" i="1"/>
  <c r="O2" i="1"/>
  <c r="N2" i="1"/>
  <c r="M2" i="1"/>
  <c r="Q2" i="1" s="1"/>
  <c r="Q8" i="1" l="1"/>
  <c r="R8" i="1" s="1"/>
  <c r="Q21" i="1"/>
  <c r="R21" i="1" s="1"/>
  <c r="S21" i="1" s="1"/>
  <c r="Q19" i="1"/>
  <c r="R19" i="1" s="1"/>
  <c r="S19" i="1" s="1"/>
  <c r="Q18" i="1"/>
  <c r="R18" i="1" s="1"/>
  <c r="S18" i="1" s="1"/>
  <c r="Q16" i="1"/>
  <c r="R16" i="1" s="1"/>
  <c r="S16" i="1" s="1"/>
  <c r="Q7" i="1"/>
  <c r="Q3" i="1"/>
  <c r="R3" i="1" s="1"/>
  <c r="S3" i="1" s="1"/>
  <c r="Q4" i="1"/>
  <c r="R4" i="1" s="1"/>
  <c r="R15" i="1"/>
  <c r="S15" i="1" s="1"/>
  <c r="R13" i="1"/>
  <c r="S13" i="1" s="1"/>
  <c r="R17" i="1"/>
  <c r="S17" i="1" s="1"/>
  <c r="R14" i="1"/>
  <c r="S14" i="1" s="1"/>
  <c r="R11" i="1"/>
  <c r="S11" i="1" s="1"/>
  <c r="R10" i="1"/>
  <c r="S10" i="1" s="1"/>
  <c r="R9" i="1"/>
  <c r="S9" i="1" s="1"/>
  <c r="R7" i="1"/>
  <c r="S7" i="1" s="1"/>
  <c r="R6" i="1"/>
  <c r="S6" i="1" s="1"/>
  <c r="R5" i="1"/>
  <c r="S5" i="1" s="1"/>
  <c r="S20" i="1"/>
  <c r="S12" i="1"/>
  <c r="R2" i="1"/>
  <c r="S2" i="1" s="1"/>
  <c r="S8" i="1" l="1"/>
  <c r="S4" i="1"/>
</calcChain>
</file>

<file path=xl/sharedStrings.xml><?xml version="1.0" encoding="utf-8"?>
<sst xmlns="http://schemas.openxmlformats.org/spreadsheetml/2006/main" count="61" uniqueCount="22">
  <si>
    <t>left</t>
  </si>
  <si>
    <t>top</t>
  </si>
  <si>
    <t>right</t>
  </si>
  <si>
    <t>bottom</t>
  </si>
  <si>
    <t>Confidence</t>
  </si>
  <si>
    <t>object</t>
  </si>
  <si>
    <t>person</t>
    <phoneticPr fontId="18" type="noConversion"/>
  </si>
  <si>
    <t>Ymin</t>
    <phoneticPr fontId="18" type="noConversion"/>
  </si>
  <si>
    <t>Ymax</t>
    <phoneticPr fontId="18" type="noConversion"/>
  </si>
  <si>
    <t xml:space="preserve">Xmin </t>
    <phoneticPr fontId="18" type="noConversion"/>
  </si>
  <si>
    <t>Xmax</t>
    <phoneticPr fontId="18" type="noConversion"/>
  </si>
  <si>
    <t>I</t>
    <phoneticPr fontId="18" type="noConversion"/>
  </si>
  <si>
    <t>U</t>
    <phoneticPr fontId="18" type="noConversion"/>
  </si>
  <si>
    <t>IOU</t>
    <phoneticPr fontId="18" type="noConversion"/>
  </si>
  <si>
    <t>frame</t>
    <phoneticPr fontId="18" type="noConversion"/>
  </si>
  <si>
    <t>true left</t>
    <phoneticPr fontId="18" type="noConversion"/>
  </si>
  <si>
    <t>true top</t>
    <phoneticPr fontId="18" type="noConversion"/>
  </si>
  <si>
    <t>true right</t>
    <phoneticPr fontId="18" type="noConversion"/>
  </si>
  <si>
    <t>true bottom</t>
    <phoneticPr fontId="18" type="noConversion"/>
  </si>
  <si>
    <t>true object</t>
    <phoneticPr fontId="18" type="noConversion"/>
  </si>
  <si>
    <t>person1 IOU</t>
    <phoneticPr fontId="18" type="noConversion"/>
  </si>
  <si>
    <t>person2 IOU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</si>
</sst>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A2" sqref="A2:XFD21"/>
    </sheetView>
  </sheetViews>
  <sheetFormatPr defaultRowHeight="16.5" x14ac:dyDescent="0.25"/>
  <cols>
    <col min="1" max="1" width="6" bestFit="1" customWidth="1"/>
    <col min="2" max="4" width="5.125" style="1" bestFit="1" customWidth="1"/>
    <col min="5" max="5" width="7" style="1" bestFit="1" customWidth="1"/>
    <col min="6" max="6" width="10.5" style="2" bestFit="1" customWidth="1"/>
    <col min="7" max="7" width="6.75" bestFit="1" customWidth="1"/>
    <col min="8" max="9" width="7.5" bestFit="1" customWidth="1"/>
    <col min="10" max="10" width="8.625" bestFit="1" customWidth="1"/>
    <col min="11" max="11" width="10.5" bestFit="1" customWidth="1"/>
    <col min="12" max="12" width="9.75" bestFit="1" customWidth="1"/>
    <col min="13" max="13" width="5.5" bestFit="1" customWidth="1"/>
    <col min="14" max="14" width="6.125" bestFit="1" customWidth="1"/>
    <col min="15" max="15" width="5.5" bestFit="1" customWidth="1"/>
    <col min="16" max="16" width="5.875" bestFit="1" customWidth="1"/>
    <col min="17" max="17" width="8.125" bestFit="1" customWidth="1"/>
    <col min="18" max="21" width="12.75" bestFit="1" customWidth="1"/>
  </cols>
  <sheetData>
    <row r="1" spans="1:21" x14ac:dyDescent="0.25">
      <c r="A1" s="4" t="s">
        <v>14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4" t="s">
        <v>5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20</v>
      </c>
      <c r="U1" s="3" t="s">
        <v>21</v>
      </c>
    </row>
    <row r="2" spans="1:21" s="7" customFormat="1" x14ac:dyDescent="0.25">
      <c r="A2" s="7">
        <v>629</v>
      </c>
      <c r="B2" s="8">
        <v>0</v>
      </c>
      <c r="C2" s="8">
        <v>178.74100000000001</v>
      </c>
      <c r="D2" s="8">
        <v>259.75</v>
      </c>
      <c r="E2" s="8">
        <v>1005.01</v>
      </c>
      <c r="F2" s="9">
        <v>0.89612700000000001</v>
      </c>
      <c r="G2" s="7" t="s">
        <v>6</v>
      </c>
      <c r="H2" s="8">
        <v>0</v>
      </c>
      <c r="I2" s="8">
        <v>188</v>
      </c>
      <c r="J2" s="8">
        <v>266</v>
      </c>
      <c r="K2" s="8">
        <v>1010</v>
      </c>
      <c r="L2" s="7" t="s">
        <v>6</v>
      </c>
      <c r="M2" s="8">
        <f>MAX(C2,I2)</f>
        <v>188</v>
      </c>
      <c r="N2" s="8">
        <f>MIN(E2,K2)</f>
        <v>1005.01</v>
      </c>
      <c r="O2" s="8">
        <f>MAX(B2,H2)</f>
        <v>0</v>
      </c>
      <c r="P2" s="8">
        <f>MIN(D2,J2)</f>
        <v>259.75</v>
      </c>
      <c r="Q2" s="8">
        <f>(N2-M2)*(P2-O2)</f>
        <v>212218.3475</v>
      </c>
      <c r="R2" s="7">
        <f>(E2-C2)*(D2-B2)+(K2-I2)*(J2-H2)-Q2</f>
        <v>221057.02524999998</v>
      </c>
      <c r="S2" s="7">
        <f>Q2/R2</f>
        <v>0.96001630013792116</v>
      </c>
      <c r="T2" s="7">
        <f>AVERAGE(S2,S4,S6,S8,S10,S12,S14,S16,S18,S20)</f>
        <v>0.99039606610897502</v>
      </c>
      <c r="U2" s="7">
        <f>AVERAGE(S3,S5,S7,S9,S11,S13,S15,S17,S19,S21)</f>
        <v>0.99607870298904544</v>
      </c>
    </row>
    <row r="3" spans="1:21" s="7" customFormat="1" x14ac:dyDescent="0.25">
      <c r="B3" s="8">
        <v>284.69</v>
      </c>
      <c r="C3" s="8">
        <v>251.876</v>
      </c>
      <c r="D3" s="8">
        <v>683.93</v>
      </c>
      <c r="E3" s="8">
        <v>1038.23</v>
      </c>
      <c r="F3" s="9">
        <v>0.804948</v>
      </c>
      <c r="G3" s="7" t="s">
        <v>6</v>
      </c>
      <c r="H3" s="8">
        <v>284.69</v>
      </c>
      <c r="I3" s="8">
        <v>254</v>
      </c>
      <c r="J3" s="8">
        <v>685</v>
      </c>
      <c r="K3" s="8">
        <v>1037</v>
      </c>
      <c r="L3" s="7" t="s">
        <v>6</v>
      </c>
      <c r="M3" s="8">
        <f t="shared" ref="M3:M21" si="0">MAX(C3,I3)</f>
        <v>254</v>
      </c>
      <c r="N3" s="8">
        <f t="shared" ref="N3:N21" si="1">MIN(E3,K3)</f>
        <v>1037</v>
      </c>
      <c r="O3" s="8">
        <f t="shared" ref="O3:O21" si="2">MAX(B3,H3)</f>
        <v>284.69</v>
      </c>
      <c r="P3" s="8">
        <f t="shared" ref="P3:P21" si="3">MIN(D3,J3)</f>
        <v>683.93</v>
      </c>
      <c r="Q3" s="8">
        <f t="shared" ref="Q3:Q21" si="4">(N3-M3)*(P3-O3)</f>
        <v>312604.92</v>
      </c>
      <c r="R3" s="7">
        <f t="shared" ref="R3:R21" si="5">(E3-C3)*(D3-B3)+(K3-I3)*(J3-H3)-Q3</f>
        <v>314781.78096000006</v>
      </c>
      <c r="S3" s="7">
        <f t="shared" ref="S3:S21" si="6">Q3/R3</f>
        <v>0.99308453953922859</v>
      </c>
    </row>
    <row r="4" spans="1:21" s="7" customFormat="1" x14ac:dyDescent="0.25">
      <c r="A4" s="7">
        <v>630</v>
      </c>
      <c r="B4" s="8">
        <v>0</v>
      </c>
      <c r="C4" s="8">
        <v>178.685</v>
      </c>
      <c r="D4" s="8">
        <v>256.48399999999998</v>
      </c>
      <c r="E4" s="8">
        <v>1002.56</v>
      </c>
      <c r="F4" s="9">
        <v>0.89402300000000001</v>
      </c>
      <c r="G4" s="7" t="s">
        <v>6</v>
      </c>
      <c r="H4" s="8">
        <v>0</v>
      </c>
      <c r="I4" s="8">
        <v>180</v>
      </c>
      <c r="J4" s="8">
        <v>255</v>
      </c>
      <c r="K4" s="8">
        <v>1002.56</v>
      </c>
      <c r="L4" s="7" t="s">
        <v>6</v>
      </c>
      <c r="M4" s="8">
        <f t="shared" si="0"/>
        <v>180</v>
      </c>
      <c r="N4" s="8">
        <f t="shared" si="1"/>
        <v>1002.56</v>
      </c>
      <c r="O4" s="8">
        <f t="shared" si="2"/>
        <v>0</v>
      </c>
      <c r="P4" s="8">
        <f t="shared" si="3"/>
        <v>255</v>
      </c>
      <c r="Q4" s="8">
        <f t="shared" si="4"/>
        <v>209752.8</v>
      </c>
      <c r="R4" s="7">
        <f t="shared" si="5"/>
        <v>211310.75549999997</v>
      </c>
      <c r="S4" s="7">
        <f t="shared" si="6"/>
        <v>0.99262718314402132</v>
      </c>
    </row>
    <row r="5" spans="1:21" s="7" customFormat="1" x14ac:dyDescent="0.25">
      <c r="B5" s="8">
        <v>262.60000000000002</v>
      </c>
      <c r="C5" s="8">
        <v>262.274</v>
      </c>
      <c r="D5" s="8">
        <v>689.851</v>
      </c>
      <c r="E5" s="8">
        <v>1018.45</v>
      </c>
      <c r="F5" s="9">
        <v>0.85475199999999996</v>
      </c>
      <c r="G5" s="7" t="s">
        <v>6</v>
      </c>
      <c r="H5" s="8">
        <v>262.60000000000002</v>
      </c>
      <c r="I5" s="8">
        <v>262.274</v>
      </c>
      <c r="J5" s="8">
        <v>691</v>
      </c>
      <c r="K5" s="8">
        <v>1020</v>
      </c>
      <c r="L5" s="7" t="s">
        <v>6</v>
      </c>
      <c r="M5" s="8">
        <f t="shared" si="0"/>
        <v>262.274</v>
      </c>
      <c r="N5" s="8">
        <f t="shared" si="1"/>
        <v>1018.45</v>
      </c>
      <c r="O5" s="8">
        <f t="shared" si="2"/>
        <v>262.60000000000002</v>
      </c>
      <c r="P5" s="8">
        <f t="shared" si="3"/>
        <v>689.851</v>
      </c>
      <c r="Q5" s="8">
        <f t="shared" si="4"/>
        <v>323076.95217599999</v>
      </c>
      <c r="R5" s="7">
        <f t="shared" si="5"/>
        <v>324609.81839999999</v>
      </c>
      <c r="S5" s="7">
        <f t="shared" si="6"/>
        <v>0.99527781928607251</v>
      </c>
    </row>
    <row r="6" spans="1:21" s="7" customFormat="1" x14ac:dyDescent="0.25">
      <c r="A6" s="7">
        <v>631</v>
      </c>
      <c r="B6" s="8">
        <v>0</v>
      </c>
      <c r="C6" s="8">
        <v>186.226</v>
      </c>
      <c r="D6" s="8">
        <v>260.98399999999998</v>
      </c>
      <c r="E6" s="8">
        <v>1002.07</v>
      </c>
      <c r="F6" s="9">
        <v>0.90004300000000004</v>
      </c>
      <c r="G6" s="7" t="s">
        <v>6</v>
      </c>
      <c r="H6" s="8">
        <v>0</v>
      </c>
      <c r="I6" s="8">
        <v>185</v>
      </c>
      <c r="J6" s="8">
        <v>260</v>
      </c>
      <c r="K6" s="8">
        <v>1002.07</v>
      </c>
      <c r="L6" s="7" t="s">
        <v>6</v>
      </c>
      <c r="M6" s="8">
        <f t="shared" si="0"/>
        <v>186.226</v>
      </c>
      <c r="N6" s="8">
        <f t="shared" si="1"/>
        <v>1002.07</v>
      </c>
      <c r="O6" s="8">
        <f t="shared" si="2"/>
        <v>0</v>
      </c>
      <c r="P6" s="8">
        <f t="shared" si="3"/>
        <v>260</v>
      </c>
      <c r="Q6" s="8">
        <f t="shared" si="4"/>
        <v>212119.44</v>
      </c>
      <c r="R6" s="7">
        <f t="shared" si="5"/>
        <v>213240.99049599998</v>
      </c>
      <c r="S6" s="7">
        <f t="shared" si="6"/>
        <v>0.99474045541904843</v>
      </c>
    </row>
    <row r="7" spans="1:21" s="7" customFormat="1" x14ac:dyDescent="0.25">
      <c r="B7" s="8">
        <v>214.98099999999999</v>
      </c>
      <c r="C7" s="8">
        <v>247.26599999999999</v>
      </c>
      <c r="D7" s="8">
        <v>715.49300000000005</v>
      </c>
      <c r="E7" s="8">
        <v>1048.3399999999999</v>
      </c>
      <c r="F7" s="9">
        <v>0.87133499999999997</v>
      </c>
      <c r="G7" s="7" t="s">
        <v>6</v>
      </c>
      <c r="H7" s="8">
        <v>214</v>
      </c>
      <c r="I7" s="8">
        <v>247.26599999999999</v>
      </c>
      <c r="J7" s="8">
        <v>715.49300000000005</v>
      </c>
      <c r="K7" s="8">
        <v>1048.3399999999999</v>
      </c>
      <c r="L7" s="7" t="s">
        <v>6</v>
      </c>
      <c r="M7" s="8">
        <f t="shared" si="0"/>
        <v>247.26599999999999</v>
      </c>
      <c r="N7" s="8">
        <f t="shared" si="1"/>
        <v>1048.3399999999999</v>
      </c>
      <c r="O7" s="8">
        <f t="shared" si="2"/>
        <v>214.98099999999999</v>
      </c>
      <c r="P7" s="8">
        <f t="shared" si="3"/>
        <v>715.49300000000005</v>
      </c>
      <c r="Q7" s="8">
        <f t="shared" si="4"/>
        <v>400947.14988800004</v>
      </c>
      <c r="R7" s="7">
        <f t="shared" si="5"/>
        <v>401733.00348200003</v>
      </c>
      <c r="S7" s="7">
        <f t="shared" si="6"/>
        <v>0.99804384109050381</v>
      </c>
    </row>
    <row r="8" spans="1:21" s="7" customFormat="1" x14ac:dyDescent="0.25">
      <c r="A8" s="7">
        <v>632</v>
      </c>
      <c r="B8" s="8">
        <v>0</v>
      </c>
      <c r="C8" s="8">
        <v>181.23400000000001</v>
      </c>
      <c r="D8" s="8">
        <v>266.762</v>
      </c>
      <c r="E8" s="8">
        <v>1004.23</v>
      </c>
      <c r="F8" s="9">
        <v>0.888324</v>
      </c>
      <c r="G8" s="7" t="s">
        <v>6</v>
      </c>
      <c r="H8" s="8">
        <v>0</v>
      </c>
      <c r="I8" s="8">
        <v>187</v>
      </c>
      <c r="J8" s="8">
        <v>264</v>
      </c>
      <c r="K8" s="8">
        <v>1011</v>
      </c>
      <c r="L8" s="7" t="s">
        <v>6</v>
      </c>
      <c r="M8" s="8">
        <f t="shared" si="0"/>
        <v>187</v>
      </c>
      <c r="N8" s="8">
        <f t="shared" si="1"/>
        <v>1004.23</v>
      </c>
      <c r="O8" s="8">
        <f t="shared" si="2"/>
        <v>0</v>
      </c>
      <c r="P8" s="8">
        <f t="shared" si="3"/>
        <v>264</v>
      </c>
      <c r="Q8" s="8">
        <f t="shared" si="4"/>
        <v>215748.72</v>
      </c>
      <c r="R8" s="7">
        <f t="shared" si="5"/>
        <v>221331.33895199999</v>
      </c>
      <c r="S8" s="7">
        <f t="shared" si="6"/>
        <v>0.97477709673454471</v>
      </c>
    </row>
    <row r="9" spans="1:21" s="7" customFormat="1" x14ac:dyDescent="0.25">
      <c r="B9" s="8">
        <v>188.74799999999999</v>
      </c>
      <c r="C9" s="8">
        <v>245.34200000000001</v>
      </c>
      <c r="D9" s="8">
        <v>720</v>
      </c>
      <c r="E9" s="8">
        <v>1061.1400000000001</v>
      </c>
      <c r="F9" s="9">
        <v>0.87448800000000004</v>
      </c>
      <c r="G9" s="7" t="s">
        <v>6</v>
      </c>
      <c r="H9" s="8">
        <v>188.74799999999999</v>
      </c>
      <c r="I9" s="8">
        <v>245.34200000000001</v>
      </c>
      <c r="J9" s="8">
        <v>721</v>
      </c>
      <c r="K9" s="8">
        <v>1061.1400000000001</v>
      </c>
      <c r="L9" s="7" t="s">
        <v>6</v>
      </c>
      <c r="M9" s="8">
        <f t="shared" si="0"/>
        <v>245.34200000000001</v>
      </c>
      <c r="N9" s="8">
        <f t="shared" si="1"/>
        <v>1061.1400000000001</v>
      </c>
      <c r="O9" s="8">
        <f t="shared" si="2"/>
        <v>188.74799999999999</v>
      </c>
      <c r="P9" s="8">
        <f t="shared" si="3"/>
        <v>720</v>
      </c>
      <c r="Q9" s="8">
        <f t="shared" si="4"/>
        <v>433394.31909600005</v>
      </c>
      <c r="R9" s="7">
        <f t="shared" si="5"/>
        <v>434210.117096</v>
      </c>
      <c r="S9" s="7">
        <f t="shared" si="6"/>
        <v>0.99812119071417305</v>
      </c>
    </row>
    <row r="10" spans="1:21" s="7" customFormat="1" x14ac:dyDescent="0.25">
      <c r="A10" s="10">
        <v>633</v>
      </c>
      <c r="B10" s="8">
        <v>0</v>
      </c>
      <c r="C10" s="8">
        <v>170.273</v>
      </c>
      <c r="D10" s="8">
        <v>262.024</v>
      </c>
      <c r="E10" s="8">
        <v>1010.14</v>
      </c>
      <c r="F10" s="9">
        <v>0.869591</v>
      </c>
      <c r="G10" s="7" t="s">
        <v>6</v>
      </c>
      <c r="H10" s="8">
        <v>0</v>
      </c>
      <c r="I10" s="8">
        <v>171</v>
      </c>
      <c r="J10" s="8">
        <v>262</v>
      </c>
      <c r="K10" s="8">
        <v>1010.14</v>
      </c>
      <c r="L10" s="7" t="s">
        <v>6</v>
      </c>
      <c r="M10" s="8">
        <f t="shared" si="0"/>
        <v>171</v>
      </c>
      <c r="N10" s="8">
        <f t="shared" si="1"/>
        <v>1010.14</v>
      </c>
      <c r="O10" s="8">
        <f t="shared" si="2"/>
        <v>0</v>
      </c>
      <c r="P10" s="8">
        <f t="shared" si="3"/>
        <v>262</v>
      </c>
      <c r="Q10" s="8">
        <f t="shared" si="4"/>
        <v>219854.68</v>
      </c>
      <c r="R10" s="7">
        <f t="shared" si="5"/>
        <v>220065.31080799998</v>
      </c>
      <c r="S10" s="7">
        <f t="shared" si="6"/>
        <v>0.99904287137656256</v>
      </c>
    </row>
    <row r="11" spans="1:21" s="7" customFormat="1" x14ac:dyDescent="0.25">
      <c r="B11" s="8">
        <v>147.67699999999999</v>
      </c>
      <c r="C11" s="8">
        <v>236.31100000000001</v>
      </c>
      <c r="D11" s="8">
        <v>720</v>
      </c>
      <c r="E11" s="8">
        <v>1067.9100000000001</v>
      </c>
      <c r="F11" s="9">
        <v>0.71003899999999998</v>
      </c>
      <c r="G11" s="7" t="s">
        <v>6</v>
      </c>
      <c r="H11" s="8">
        <v>147.67699999999999</v>
      </c>
      <c r="I11" s="8">
        <v>236.31100000000001</v>
      </c>
      <c r="J11" s="8">
        <v>719</v>
      </c>
      <c r="K11" s="8">
        <v>1067.9100000000001</v>
      </c>
      <c r="L11" s="7" t="s">
        <v>6</v>
      </c>
      <c r="M11" s="8">
        <f t="shared" si="0"/>
        <v>236.31100000000001</v>
      </c>
      <c r="N11" s="8">
        <f t="shared" si="1"/>
        <v>1067.9100000000001</v>
      </c>
      <c r="O11" s="8">
        <f t="shared" si="2"/>
        <v>147.67699999999999</v>
      </c>
      <c r="P11" s="8">
        <f t="shared" si="3"/>
        <v>719</v>
      </c>
      <c r="Q11" s="8">
        <f t="shared" si="4"/>
        <v>475111.63547700003</v>
      </c>
      <c r="R11" s="7">
        <f t="shared" si="5"/>
        <v>475943.23447699996</v>
      </c>
      <c r="S11" s="7">
        <f t="shared" si="6"/>
        <v>0.99825273490668742</v>
      </c>
    </row>
    <row r="12" spans="1:21" s="7" customFormat="1" x14ac:dyDescent="0.25">
      <c r="A12" s="7">
        <v>634</v>
      </c>
      <c r="B12" s="8">
        <v>0</v>
      </c>
      <c r="C12" s="8">
        <v>170.53</v>
      </c>
      <c r="D12" s="8">
        <v>262.36599999999999</v>
      </c>
      <c r="E12" s="8">
        <v>1010.12</v>
      </c>
      <c r="F12" s="9">
        <v>0.869398</v>
      </c>
      <c r="G12" s="7" t="s">
        <v>6</v>
      </c>
      <c r="H12" s="8">
        <v>0</v>
      </c>
      <c r="I12" s="8">
        <v>173</v>
      </c>
      <c r="J12" s="8">
        <v>262.36599999999999</v>
      </c>
      <c r="K12" s="8">
        <v>1010.12</v>
      </c>
      <c r="L12" s="7" t="s">
        <v>6</v>
      </c>
      <c r="M12" s="8">
        <f t="shared" si="0"/>
        <v>173</v>
      </c>
      <c r="N12" s="8">
        <f t="shared" si="1"/>
        <v>1010.12</v>
      </c>
      <c r="O12" s="8">
        <f t="shared" si="2"/>
        <v>0</v>
      </c>
      <c r="P12" s="8">
        <f t="shared" si="3"/>
        <v>262.36599999999999</v>
      </c>
      <c r="Q12" s="8">
        <f t="shared" si="4"/>
        <v>219631.82592</v>
      </c>
      <c r="R12" s="7">
        <f t="shared" si="5"/>
        <v>220279.86993999998</v>
      </c>
      <c r="S12" s="7">
        <f t="shared" si="6"/>
        <v>0.99705808787622541</v>
      </c>
    </row>
    <row r="13" spans="1:21" s="7" customFormat="1" x14ac:dyDescent="0.25">
      <c r="B13" s="8">
        <v>147.535</v>
      </c>
      <c r="C13" s="8">
        <v>235.465</v>
      </c>
      <c r="D13" s="8">
        <v>720</v>
      </c>
      <c r="E13" s="8">
        <v>1068</v>
      </c>
      <c r="F13" s="9">
        <v>0.69706999999999997</v>
      </c>
      <c r="G13" s="7" t="s">
        <v>6</v>
      </c>
      <c r="H13" s="8">
        <v>147</v>
      </c>
      <c r="I13" s="8">
        <v>235.465</v>
      </c>
      <c r="J13" s="8">
        <v>720</v>
      </c>
      <c r="K13" s="8">
        <v>1068</v>
      </c>
      <c r="L13" s="7" t="s">
        <v>6</v>
      </c>
      <c r="M13" s="8">
        <f t="shared" si="0"/>
        <v>235.465</v>
      </c>
      <c r="N13" s="8">
        <f t="shared" si="1"/>
        <v>1068</v>
      </c>
      <c r="O13" s="8">
        <f t="shared" si="2"/>
        <v>147.535</v>
      </c>
      <c r="P13" s="8">
        <f t="shared" si="3"/>
        <v>720</v>
      </c>
      <c r="Q13" s="8">
        <f t="shared" si="4"/>
        <v>476597.14877500001</v>
      </c>
      <c r="R13" s="7">
        <f t="shared" si="5"/>
        <v>477042.55500000005</v>
      </c>
      <c r="S13" s="7">
        <f t="shared" si="6"/>
        <v>0.99906631762652698</v>
      </c>
    </row>
    <row r="14" spans="1:21" s="7" customFormat="1" x14ac:dyDescent="0.25">
      <c r="A14" s="7">
        <v>635</v>
      </c>
      <c r="B14" s="8">
        <v>0</v>
      </c>
      <c r="C14" s="8">
        <v>172.173</v>
      </c>
      <c r="D14" s="8">
        <v>261.59899999999999</v>
      </c>
      <c r="E14" s="8">
        <v>1011.32</v>
      </c>
      <c r="F14" s="9">
        <v>0.86582300000000001</v>
      </c>
      <c r="G14" s="7" t="s">
        <v>6</v>
      </c>
      <c r="H14" s="8">
        <v>0</v>
      </c>
      <c r="I14" s="8">
        <v>170</v>
      </c>
      <c r="J14" s="8">
        <v>261.59899999999999</v>
      </c>
      <c r="K14" s="8">
        <v>1011.32</v>
      </c>
      <c r="L14" s="7" t="s">
        <v>6</v>
      </c>
      <c r="M14" s="8">
        <f t="shared" si="0"/>
        <v>172.173</v>
      </c>
      <c r="N14" s="8">
        <f t="shared" si="1"/>
        <v>1011.32</v>
      </c>
      <c r="O14" s="8">
        <f t="shared" si="2"/>
        <v>0</v>
      </c>
      <c r="P14" s="8">
        <f t="shared" si="3"/>
        <v>261.59899999999999</v>
      </c>
      <c r="Q14" s="8">
        <f t="shared" si="4"/>
        <v>219520.016053</v>
      </c>
      <c r="R14" s="7">
        <f t="shared" si="5"/>
        <v>220088.47068000003</v>
      </c>
      <c r="S14" s="7">
        <f t="shared" si="6"/>
        <v>0.9974171539961012</v>
      </c>
    </row>
    <row r="15" spans="1:21" s="7" customFormat="1" x14ac:dyDescent="0.25">
      <c r="B15" s="8">
        <v>128.697</v>
      </c>
      <c r="C15" s="8">
        <v>243.142</v>
      </c>
      <c r="D15" s="8">
        <v>714.89099999999996</v>
      </c>
      <c r="E15" s="8">
        <v>1065.05</v>
      </c>
      <c r="F15" s="9">
        <v>0.65732400000000002</v>
      </c>
      <c r="G15" s="7" t="s">
        <v>6</v>
      </c>
      <c r="H15" s="8">
        <v>128.697</v>
      </c>
      <c r="I15" s="8">
        <v>243.142</v>
      </c>
      <c r="J15" s="8">
        <v>714</v>
      </c>
      <c r="K15" s="8">
        <v>1064</v>
      </c>
      <c r="L15" s="7" t="s">
        <v>6</v>
      </c>
      <c r="M15" s="8">
        <f t="shared" si="0"/>
        <v>243.142</v>
      </c>
      <c r="N15" s="8">
        <f t="shared" si="1"/>
        <v>1064</v>
      </c>
      <c r="O15" s="8">
        <f t="shared" si="2"/>
        <v>128.697</v>
      </c>
      <c r="P15" s="8">
        <f t="shared" si="3"/>
        <v>714</v>
      </c>
      <c r="Q15" s="8">
        <f t="shared" si="4"/>
        <v>480450.64997399994</v>
      </c>
      <c r="R15" s="7">
        <f t="shared" si="5"/>
        <v>481797.53815199994</v>
      </c>
      <c r="S15" s="7">
        <f t="shared" si="6"/>
        <v>0.99720445192981644</v>
      </c>
    </row>
    <row r="16" spans="1:21" s="7" customFormat="1" x14ac:dyDescent="0.25">
      <c r="A16" s="7">
        <v>636</v>
      </c>
      <c r="B16" s="8">
        <v>0</v>
      </c>
      <c r="C16" s="8">
        <v>172.73500000000001</v>
      </c>
      <c r="D16" s="8">
        <v>260.86099999999999</v>
      </c>
      <c r="E16" s="8">
        <v>1006.48</v>
      </c>
      <c r="F16" s="9">
        <v>0.86959299999999995</v>
      </c>
      <c r="G16" s="7" t="s">
        <v>6</v>
      </c>
      <c r="H16" s="8">
        <v>0</v>
      </c>
      <c r="I16" s="8">
        <v>172</v>
      </c>
      <c r="J16" s="8">
        <v>260.86099999999999</v>
      </c>
      <c r="K16" s="8">
        <v>1007</v>
      </c>
      <c r="L16" s="7" t="s">
        <v>6</v>
      </c>
      <c r="M16" s="8">
        <f t="shared" si="0"/>
        <v>172.73500000000001</v>
      </c>
      <c r="N16" s="8">
        <f t="shared" si="1"/>
        <v>1006.48</v>
      </c>
      <c r="O16" s="8">
        <f t="shared" si="2"/>
        <v>0</v>
      </c>
      <c r="P16" s="8">
        <f t="shared" si="3"/>
        <v>260.86099999999999</v>
      </c>
      <c r="Q16" s="8">
        <f t="shared" si="4"/>
        <v>217491.55444499999</v>
      </c>
      <c r="R16" s="7">
        <f t="shared" si="5"/>
        <v>217818.93499999997</v>
      </c>
      <c r="S16" s="7">
        <f t="shared" si="6"/>
        <v>0.99849700598802404</v>
      </c>
    </row>
    <row r="17" spans="1:19" s="7" customFormat="1" x14ac:dyDescent="0.25">
      <c r="B17" s="8">
        <v>103.227</v>
      </c>
      <c r="C17" s="8">
        <v>271.16699999999997</v>
      </c>
      <c r="D17" s="8">
        <v>716.44799999999998</v>
      </c>
      <c r="E17" s="8">
        <v>1082.8399999999999</v>
      </c>
      <c r="F17" s="9">
        <v>0.82764599999999999</v>
      </c>
      <c r="G17" s="7" t="s">
        <v>6</v>
      </c>
      <c r="H17" s="8">
        <v>103.227</v>
      </c>
      <c r="I17" s="8">
        <v>271.16699999999997</v>
      </c>
      <c r="J17" s="8">
        <v>715</v>
      </c>
      <c r="K17" s="8">
        <v>1082</v>
      </c>
      <c r="L17" s="7" t="s">
        <v>6</v>
      </c>
      <c r="M17" s="8">
        <f t="shared" si="0"/>
        <v>271.16699999999997</v>
      </c>
      <c r="N17" s="8">
        <f t="shared" si="1"/>
        <v>1082</v>
      </c>
      <c r="O17" s="8">
        <f t="shared" si="2"/>
        <v>103.227</v>
      </c>
      <c r="P17" s="8">
        <f t="shared" si="3"/>
        <v>715</v>
      </c>
      <c r="Q17" s="8">
        <f t="shared" si="4"/>
        <v>496045.73690900009</v>
      </c>
      <c r="R17" s="7">
        <f t="shared" si="5"/>
        <v>497734.92873299995</v>
      </c>
      <c r="S17" s="7">
        <f t="shared" si="6"/>
        <v>0.99660624214519211</v>
      </c>
    </row>
    <row r="18" spans="1:19" s="7" customFormat="1" x14ac:dyDescent="0.25">
      <c r="A18" s="7">
        <v>637</v>
      </c>
      <c r="B18" s="8">
        <v>0</v>
      </c>
      <c r="C18" s="8">
        <v>182.14500000000001</v>
      </c>
      <c r="D18" s="8">
        <v>272</v>
      </c>
      <c r="E18" s="8">
        <v>1004.96</v>
      </c>
      <c r="F18" s="9">
        <v>0.88584799999999997</v>
      </c>
      <c r="G18" s="7" t="s">
        <v>6</v>
      </c>
      <c r="H18" s="8">
        <v>0</v>
      </c>
      <c r="I18" s="8">
        <v>183</v>
      </c>
      <c r="J18" s="8">
        <v>272</v>
      </c>
      <c r="K18" s="8">
        <v>1004.96</v>
      </c>
      <c r="L18" s="7" t="s">
        <v>6</v>
      </c>
      <c r="M18" s="8">
        <f t="shared" si="0"/>
        <v>183</v>
      </c>
      <c r="N18" s="8">
        <f t="shared" si="1"/>
        <v>1004.96</v>
      </c>
      <c r="O18" s="8">
        <f t="shared" si="2"/>
        <v>0</v>
      </c>
      <c r="P18" s="8">
        <f t="shared" si="3"/>
        <v>272</v>
      </c>
      <c r="Q18" s="8">
        <f t="shared" si="4"/>
        <v>223573.12</v>
      </c>
      <c r="R18" s="7">
        <f t="shared" si="5"/>
        <v>223805.68000000005</v>
      </c>
      <c r="S18" s="7">
        <f t="shared" si="6"/>
        <v>0.99896088428139962</v>
      </c>
    </row>
    <row r="19" spans="1:19" s="7" customFormat="1" x14ac:dyDescent="0.25">
      <c r="B19" s="8">
        <v>138.63300000000001</v>
      </c>
      <c r="C19" s="8">
        <v>290.45499999999998</v>
      </c>
      <c r="D19" s="8">
        <v>720</v>
      </c>
      <c r="E19" s="8">
        <v>1081.1600000000001</v>
      </c>
      <c r="F19" s="9">
        <v>0.80132199999999998</v>
      </c>
      <c r="G19" s="7" t="s">
        <v>6</v>
      </c>
      <c r="H19" s="8">
        <v>138.63300000000001</v>
      </c>
      <c r="I19" s="8">
        <v>290.45499999999998</v>
      </c>
      <c r="J19" s="8">
        <v>720</v>
      </c>
      <c r="K19" s="8">
        <v>1088</v>
      </c>
      <c r="L19" s="7" t="s">
        <v>6</v>
      </c>
      <c r="M19" s="8">
        <f t="shared" si="0"/>
        <v>290.45499999999998</v>
      </c>
      <c r="N19" s="8">
        <f t="shared" si="1"/>
        <v>1081.1600000000001</v>
      </c>
      <c r="O19" s="8">
        <f t="shared" si="2"/>
        <v>138.63300000000001</v>
      </c>
      <c r="P19" s="8">
        <f t="shared" si="3"/>
        <v>720</v>
      </c>
      <c r="Q19" s="8">
        <f t="shared" si="4"/>
        <v>459689.79373500007</v>
      </c>
      <c r="R19" s="7">
        <f t="shared" si="5"/>
        <v>463666.34401500004</v>
      </c>
      <c r="S19" s="7">
        <f t="shared" si="6"/>
        <v>0.99142368142236492</v>
      </c>
    </row>
    <row r="20" spans="1:19" s="7" customFormat="1" x14ac:dyDescent="0.25">
      <c r="A20" s="7">
        <v>638</v>
      </c>
      <c r="B20" s="8">
        <v>0</v>
      </c>
      <c r="C20" s="8">
        <v>181.56299999999999</v>
      </c>
      <c r="D20" s="8">
        <v>266.44499999999999</v>
      </c>
      <c r="E20" s="8">
        <v>1002.2</v>
      </c>
      <c r="F20" s="9">
        <v>0.90173300000000001</v>
      </c>
      <c r="G20" s="7" t="s">
        <v>6</v>
      </c>
      <c r="H20" s="8">
        <v>0</v>
      </c>
      <c r="I20" s="8">
        <v>181.56299999999999</v>
      </c>
      <c r="J20" s="8">
        <v>264</v>
      </c>
      <c r="K20" s="8">
        <v>1002.2</v>
      </c>
      <c r="L20" s="7" t="s">
        <v>6</v>
      </c>
      <c r="M20" s="8">
        <f t="shared" si="0"/>
        <v>181.56299999999999</v>
      </c>
      <c r="N20" s="8">
        <f t="shared" si="1"/>
        <v>1002.2</v>
      </c>
      <c r="O20" s="8">
        <f t="shared" si="2"/>
        <v>0</v>
      </c>
      <c r="P20" s="8">
        <f t="shared" si="3"/>
        <v>264</v>
      </c>
      <c r="Q20" s="8">
        <f t="shared" si="4"/>
        <v>216648.16800000001</v>
      </c>
      <c r="R20" s="7">
        <f t="shared" si="5"/>
        <v>218654.62546499999</v>
      </c>
      <c r="S20" s="7">
        <f t="shared" si="6"/>
        <v>0.99082362213590058</v>
      </c>
    </row>
    <row r="21" spans="1:19" s="7" customFormat="1" x14ac:dyDescent="0.25">
      <c r="B21" s="8">
        <v>69.915000000000006</v>
      </c>
      <c r="C21" s="8">
        <v>330.202</v>
      </c>
      <c r="D21" s="8">
        <v>709.34299999999996</v>
      </c>
      <c r="E21" s="8">
        <v>1087.3699999999999</v>
      </c>
      <c r="F21" s="9">
        <v>0.70564199999999999</v>
      </c>
      <c r="G21" s="7" t="s">
        <v>6</v>
      </c>
      <c r="H21" s="8">
        <v>69.915000000000006</v>
      </c>
      <c r="I21" s="8">
        <v>327</v>
      </c>
      <c r="J21" s="8">
        <v>708</v>
      </c>
      <c r="K21" s="8">
        <v>1087.3699999999999</v>
      </c>
      <c r="L21" s="7" t="s">
        <v>6</v>
      </c>
      <c r="M21" s="8">
        <f t="shared" si="0"/>
        <v>330.202</v>
      </c>
      <c r="N21" s="8">
        <f t="shared" si="1"/>
        <v>1087.3699999999999</v>
      </c>
      <c r="O21" s="8">
        <f t="shared" si="2"/>
        <v>69.915000000000006</v>
      </c>
      <c r="P21" s="8">
        <f t="shared" si="3"/>
        <v>708</v>
      </c>
      <c r="Q21" s="8">
        <f t="shared" si="4"/>
        <v>483137.54327999998</v>
      </c>
      <c r="R21" s="7">
        <f t="shared" si="5"/>
        <v>486197.56807399995</v>
      </c>
      <c r="S21" s="7">
        <f t="shared" si="6"/>
        <v>0.99370621122988789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2021-05-12T18:00:26Z</dcterms:created>
  <dcterms:modified xsi:type="dcterms:W3CDTF">2021-05-13T13:15:13Z</dcterms:modified>
</cp:coreProperties>
</file>