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mlee5700.github.io\images\junk\"/>
    </mc:Choice>
  </mc:AlternateContent>
  <xr:revisionPtr revIDLastSave="0" documentId="13_ncr:1_{2B282195-BA3D-4DB6-B50A-0F465C7A1541}" xr6:coauthVersionLast="47" xr6:coauthVersionMax="47" xr10:uidLastSave="{00000000-0000-0000-0000-000000000000}"/>
  <bookViews>
    <workbookView xWindow="-108" yWindow="-108" windowWidth="30936" windowHeight="16896" activeTab="6" xr2:uid="{9FB803C6-AA9B-4795-ABE0-71D47A495093}"/>
  </bookViews>
  <sheets>
    <sheet name="cases" sheetId="5" r:id="rId1"/>
    <sheet name="deaths" sheetId="1" r:id="rId2"/>
    <sheet name="Hospitalised" sheetId="2" r:id="rId3"/>
    <sheet name="Vax" sheetId="3" r:id="rId4"/>
    <sheet name="States" sheetId="6" r:id="rId5"/>
    <sheet name="Sheet7" sheetId="7" r:id="rId6"/>
    <sheet name="Sheet4" sheetId="4" r:id="rId7"/>
  </sheets>
  <definedNames>
    <definedName name="_xlnm._FilterDatabase" localSheetId="6" hidden="1">Sheet4!$A$1:$B$1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M17" i="7"/>
  <c r="M15" i="7"/>
  <c r="M14" i="7"/>
  <c r="F2" i="4"/>
  <c r="H2" i="4"/>
  <c r="I2" i="4"/>
  <c r="D2" i="4"/>
  <c r="C3" i="4"/>
  <c r="D3" i="4"/>
  <c r="E3" i="4"/>
  <c r="F3" i="4"/>
  <c r="G3" i="4"/>
  <c r="H3" i="4"/>
  <c r="I3" i="4"/>
  <c r="J3" i="4"/>
  <c r="K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D4" i="4"/>
  <c r="E4" i="4"/>
  <c r="F4" i="4"/>
  <c r="G4" i="4"/>
  <c r="H4" i="4"/>
  <c r="I4" i="4"/>
  <c r="J4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1" i="4"/>
  <c r="E41" i="4"/>
  <c r="F41" i="4"/>
  <c r="G41" i="4"/>
  <c r="H41" i="4"/>
  <c r="I41" i="4"/>
  <c r="J41" i="4"/>
  <c r="D42" i="4"/>
  <c r="E42" i="4"/>
  <c r="F42" i="4"/>
  <c r="G42" i="4"/>
  <c r="H42" i="4"/>
  <c r="I42" i="4"/>
  <c r="J42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7" i="4"/>
  <c r="E47" i="4"/>
  <c r="F47" i="4"/>
  <c r="G47" i="4"/>
  <c r="H47" i="4"/>
  <c r="I47" i="4"/>
  <c r="J47" i="4"/>
  <c r="D48" i="4"/>
  <c r="E48" i="4"/>
  <c r="F48" i="4"/>
  <c r="G48" i="4"/>
  <c r="H48" i="4"/>
  <c r="I48" i="4"/>
  <c r="J48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3" i="4"/>
  <c r="E53" i="4"/>
  <c r="F53" i="4"/>
  <c r="G53" i="4"/>
  <c r="H53" i="4"/>
  <c r="I53" i="4"/>
  <c r="J53" i="4"/>
  <c r="D54" i="4"/>
  <c r="E54" i="4"/>
  <c r="F54" i="4"/>
  <c r="G54" i="4"/>
  <c r="H54" i="4"/>
  <c r="I54" i="4"/>
  <c r="J54" i="4"/>
  <c r="D55" i="4"/>
  <c r="E55" i="4"/>
  <c r="F55" i="4"/>
  <c r="G55" i="4"/>
  <c r="H55" i="4"/>
  <c r="I55" i="4"/>
  <c r="J55" i="4"/>
  <c r="D56" i="4"/>
  <c r="E56" i="4"/>
  <c r="F56" i="4"/>
  <c r="G56" i="4"/>
  <c r="H56" i="4"/>
  <c r="I56" i="4"/>
  <c r="J56" i="4"/>
  <c r="D57" i="4"/>
  <c r="E57" i="4"/>
  <c r="F57" i="4"/>
  <c r="G57" i="4"/>
  <c r="H57" i="4"/>
  <c r="I57" i="4"/>
  <c r="J57" i="4"/>
  <c r="D58" i="4"/>
  <c r="E58" i="4"/>
  <c r="F58" i="4"/>
  <c r="G58" i="4"/>
  <c r="H58" i="4"/>
  <c r="I58" i="4"/>
  <c r="J58" i="4"/>
</calcChain>
</file>

<file path=xl/sharedStrings.xml><?xml version="1.0" encoding="utf-8"?>
<sst xmlns="http://schemas.openxmlformats.org/spreadsheetml/2006/main" count="440" uniqueCount="196">
  <si>
    <t>U.S. overall</t>
  </si>
  <si>
    <t>Connecticut</t>
  </si>
  <si>
    <t>Alaska</t>
  </si>
  <si>
    <t>Rhode Island</t>
  </si>
  <si>
    <t>Guam</t>
  </si>
  <si>
    <t>Vermont</t>
  </si>
  <si>
    <t>Pennsylvania</t>
  </si>
  <si>
    <t>Minnesota</t>
  </si>
  <si>
    <t>Idaho</t>
  </si>
  <si>
    <t>South Dakota</t>
  </si>
  <si>
    <t>Wisconsin</t>
  </si>
  <si>
    <t>Montana</t>
  </si>
  <si>
    <t>South Carolina</t>
  </si>
  <si>
    <t>Wyoming</t>
  </si>
  <si>
    <t>Kentucky</t>
  </si>
  <si>
    <t>Ohio</t>
  </si>
  <si>
    <t>Kansas</t>
  </si>
  <si>
    <t>Virginia</t>
  </si>
  <si>
    <t>Michigan</t>
  </si>
  <si>
    <t>Indiana</t>
  </si>
  <si>
    <t>Oregon</t>
  </si>
  <si>
    <t>Nevada</t>
  </si>
  <si>
    <t>North Carolina</t>
  </si>
  <si>
    <t>American Samoa</t>
  </si>
  <si>
    <t>–</t>
  </si>
  <si>
    <t>California</t>
  </si>
  <si>
    <t>Northern Mariana Islands</t>
  </si>
  <si>
    <t>North Dakota</t>
  </si>
  <si>
    <t>New Hampshire</t>
  </si>
  <si>
    <t>New Jersey</t>
  </si>
  <si>
    <t>New York</t>
  </si>
  <si>
    <t>Virgin Islands</t>
  </si>
  <si>
    <t>Washington</t>
  </si>
  <si>
    <t>West Virginia</t>
  </si>
  <si>
    <t>Texas</t>
  </si>
  <si>
    <t>Massachusetts</t>
  </si>
  <si>
    <t>Illinois</t>
  </si>
  <si>
    <t>Iowa</t>
  </si>
  <si>
    <t>Arkansas</t>
  </si>
  <si>
    <t>Tennessee</t>
  </si>
  <si>
    <t>New Mexico</t>
  </si>
  <si>
    <t>Mississippi</t>
  </si>
  <si>
    <t>Colorado</t>
  </si>
  <si>
    <t>Georgia</t>
  </si>
  <si>
    <t>Utah</t>
  </si>
  <si>
    <t>Florida</t>
  </si>
  <si>
    <t>Maryland</t>
  </si>
  <si>
    <t>Oklahoma</t>
  </si>
  <si>
    <t>Hawaii</t>
  </si>
  <si>
    <t>Puerto Rico</t>
  </si>
  <si>
    <t>Louisiana</t>
  </si>
  <si>
    <t>Arizona</t>
  </si>
  <si>
    <t>Missouri</t>
  </si>
  <si>
    <t>Nebraska</t>
  </si>
  <si>
    <t>Alabama</t>
  </si>
  <si>
    <t>Delaware</t>
  </si>
  <si>
    <t>Maine</t>
  </si>
  <si>
    <t>District of Columbia</t>
  </si>
  <si>
    <t>Fully vax</t>
  </si>
  <si>
    <t>Hospitalized per 100k</t>
  </si>
  <si>
    <t>ICU per 100k</t>
  </si>
  <si>
    <t>per 100k</t>
  </si>
  <si>
    <t>change</t>
  </si>
  <si>
    <t>change last 7</t>
  </si>
  <si>
    <t>total per 100k</t>
  </si>
  <si>
    <t>AVG daily per 100k</t>
  </si>
  <si>
    <t>avg daily per 100k</t>
  </si>
  <si>
    <t>changes 7 days</t>
  </si>
  <si>
    <t>Cases AVG</t>
  </si>
  <si>
    <t>Deaths AVG</t>
  </si>
  <si>
    <t>Cases change</t>
  </si>
  <si>
    <t>Deaths change</t>
  </si>
  <si>
    <t>Hospitalised change</t>
  </si>
  <si>
    <t>abb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</si>
  <si>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</si>
  <si>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</si>
  <si>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</si>
  <si>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</si>
  <si>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</si>
  <si>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</si>
  <si>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</si>
  <si>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</si>
  <si>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</si>
  <si>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</si>
  <si>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</si>
  <si>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</si>
  <si>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</si>
  <si>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</si>
  <si>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</si>
  <si>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</si>
  <si>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</si>
  <si>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</si>
  <si>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</si>
  <si>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</si>
  <si>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</si>
  <si>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</si>
  <si>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</si>
  <si>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</si>
  <si>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</si>
  <si>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</si>
  <si>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</si>
  <si>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</si>
  <si>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</si>
  <si>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</si>
  <si>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</si>
  <si>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</si>
  <si>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</si>
  <si>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</si>
  <si>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</si>
  <si>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</si>
  <si>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</si>
  <si>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</si>
  <si>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</si>
  <si>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</si>
  <si>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</si>
  <si>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</si>
  <si>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</si>
  <si>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</si>
  <si>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</si>
  <si>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</si>
  <si>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</si>
  <si>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</si>
  <si>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</si>
  <si>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</si>
  <si>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</si>
  <si>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</si>
  <si>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</si>
  <si>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</si>
  <si>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</si>
  <si>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</si>
  <si>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</si>
  <si>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</si>
  <si>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</si>
  <si>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</si>
  <si>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</si>
  <si>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</si>
  <si>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</si>
  <si>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</si>
  <si>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</si>
  <si>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</si>
  <si>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</si>
  <si>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</si>
  <si>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</si>
  <si>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</si>
  <si>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</si>
  <si>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</si>
  <si>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</si>
  <si>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</si>
  <si>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</si>
  <si>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</si>
  <si>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</si>
  <si>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</si>
  <si>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</si>
  <si>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</si>
  <si>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</si>
  <si>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</si>
  <si>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</si>
  <si>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</si>
  <si>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</si>
  <si>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</si>
  <si>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</si>
  <si>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</si>
  <si>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</si>
  <si>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</si>
  <si>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</si>
  <si>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</si>
  <si>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</si>
  <si>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</si>
  <si>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</si>
  <si>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</si>
  <si>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</si>
  <si>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</si>
  <si>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</si>
  <si>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</si>
  <si>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</si>
  <si>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</si>
  <si>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</si>
  <si>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</si>
  <si>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</si>
  <si>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</si>
  <si>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</si>
  <si>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</si>
  <si>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</si>
  <si>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</si>
  <si>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</si>
  <si>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</si>
  <si>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Republic of Palau</t>
  </si>
  <si>
    <t xml:space="preserve">&lt;1% </t>
  </si>
  <si>
    <t>Federated States of Micronesia</t>
  </si>
  <si>
    <t>Marshall Islands</t>
  </si>
  <si>
    <t>Vax change</t>
  </si>
  <si>
    <t>1 dose</t>
  </si>
  <si>
    <t>2 doses</t>
  </si>
  <si>
    <t>weekly dose change</t>
  </si>
  <si>
    <t>1-2 discrepancy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</si>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</sst>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1" applyFont="1"/>
    <xf numFmtId="0" fontId="0" fillId="0" borderId="0" xfId="1" applyNumberFormat="1" applyFont="1"/>
    <xf numFmtId="0" fontId="0" fillId="0" borderId="1" xfId="0" applyBorder="1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Cases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BE7-469B-9977-369B5FD135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15BA04-1BB5-4409-A6C8-018914B97B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BE7-469B-9977-369B5FD135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2889C5-8580-469E-A95F-3229CD990E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BE7-469B-9977-369B5FD135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01014D-46AD-412A-BEE7-B71D317FC7D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E7-469B-9977-369B5FD135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8B9AA2-EF88-43FA-A3D3-5CF44EF8B4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BE7-469B-9977-369B5FD135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03E40C-8DBB-4F9D-ABD3-F194040740F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E7-469B-9977-369B5FD135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0D3FD7-8084-4208-B590-81FC31C286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BE7-469B-9977-369B5FD135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0480D5-B825-4F7C-AF1E-5D38501ACD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BE7-469B-9977-369B5FD13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997314-B8EC-4716-8CDB-E815E40FAE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BE7-469B-9977-369B5FD13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68D8DC-479F-44E0-8B97-3FA91ED9BA1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BE7-469B-9977-369B5FD135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767493-8B03-41F2-9E5D-379C377032C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BE7-469B-9977-369B5FD135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0C999C-1988-4764-B8F1-72554F1309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BE7-469B-9977-369B5FD13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247038-9194-4FD9-8C8A-F18E6524990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BE7-469B-9977-369B5FD13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72ADB1F-B44D-45B6-A1DE-C95418CDEF5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BE7-469B-9977-369B5FD135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963C18-8702-44E9-B2D0-C307DFE6ED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BE7-469B-9977-369B5FD13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EF5690F-5870-4622-A707-69ADC8797A3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BE7-469B-9977-369B5FD13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7DDC73-195B-4A1C-B706-B30F4645CB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BE7-469B-9977-369B5FD13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595F54-14CD-4CBC-BB53-B4AD83FB5C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BE7-469B-9977-369B5FD13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59BD4E-298A-4EBE-B5CF-A0F3EAAA23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BE7-469B-9977-369B5FD13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70BF06-3272-47CE-826A-1F89F66BAC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BE7-469B-9977-369B5FD13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778940-6969-4D3B-AB2B-132710AC9E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BE7-469B-9977-369B5FD13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96E5C58-C16B-42DC-ACC8-C33356B480D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BE7-469B-9977-369B5FD13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A280EBF-1247-4C4A-8BC8-C075429068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BE7-469B-9977-369B5FD13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883B540-26FE-4BC8-8EAC-D2FC442955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BE7-469B-9977-369B5FD13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A10CFCA-109A-42FA-9727-8EF7C3A8CBE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BE7-469B-9977-369B5FD13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BB389D-B70C-4D0A-91CA-7B28B95F1A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BE7-469B-9977-369B5FD13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4A55DD-AF3F-41EC-B10F-5D836609856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BE7-469B-9977-369B5FD13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C6B5C2-8333-4190-ACCA-B379192D30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BE7-469B-9977-369B5FD13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34513F3-041D-4650-8009-1D8B43FA7B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BE7-469B-9977-369B5FD13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F093413-A134-4775-A738-E5490C13E7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BE7-469B-9977-369B5FD135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E73F30D-61BD-4175-9174-C78966FC80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BE7-469B-9977-369B5FD135F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BF3109-9828-4A03-A2BB-6D61EEF5A05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BE7-469B-9977-369B5FD135F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F49D10-0F2E-4C18-AFEA-EE09A09EBA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BE7-469B-9977-369B5FD135F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6FFDFCD-D991-4788-A6CD-37046E2D51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BE7-469B-9977-369B5FD135F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F342D03-E216-475B-834B-FA1C67677D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1BE7-469B-9977-369B5FD135F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E13FB12-3264-4587-818C-71BF777F40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BE7-469B-9977-369B5FD135F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D873B5C-8697-40C2-9D68-026741E8B9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BE7-469B-9977-369B5FD135F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27B547-6871-4B6D-B9C8-9F2123FEBD0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1BE7-469B-9977-369B5FD135F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707010-9911-4897-9071-4A56A797E1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1BE7-469B-9977-369B5FD135F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8CA5084-BC11-4E0B-AFB0-EB97C211C0F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BE7-469B-9977-369B5FD135F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6188152-5B8F-491D-8430-1806D6FE8A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BE7-469B-9977-369B5FD135F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DC4B041-266F-449C-BB78-440239DAE5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BE7-469B-9977-369B5FD135F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477EA2E-C3AC-46E9-AE2B-76491249FE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BE7-469B-9977-369B5FD135F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8C432DC-AA45-4209-B277-D7C8D7E829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BE7-469B-9977-369B5FD135F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7F06D26-7AB5-4942-912A-BDB38C1F4C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BE7-469B-9977-369B5FD135F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B23796B-0098-4663-BF27-83F8A73577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1BE7-469B-9977-369B5FD135F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9009299-4BA8-44F2-9717-C0E429205B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1BE7-469B-9977-369B5FD135F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4071202-2420-4B61-A0F5-025B23D9E8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BE7-469B-9977-369B5FD135F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96BEED0-A1B3-4F59-A1D8-A2FFB04B6F4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BE7-469B-9977-369B5FD135F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474B904-A4C4-4FF7-8929-95FEA5E97A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BE7-469B-9977-369B5FD135F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A0A8B87-E4D4-45F9-B496-425A4A4161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BE7-469B-9977-369B5FD135F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4933714-75FF-48B5-A674-D8C955D6E08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1BE7-469B-9977-369B5FD135F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61A9D19-52A0-4E90-9D62-7454AFBD761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BE7-469B-9977-369B5FD135F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60A2C9E-0E47-4C6B-A5F0-139298D38CF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BE7-469B-9977-369B5FD135F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7DEF7C-2B28-434D-9391-E2D492AEA4B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BE7-469B-9977-369B5FD135F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3A39031-7361-44D4-9FA7-ECE8931F5B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1BE7-469B-9977-369B5FD135F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E40F21D-13D9-43BC-8D10-63D22677E28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BE7-469B-9977-369B5FD135F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624534-CE33-4D0E-9628-F494A725B52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BE7-469B-9977-369B5FD13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Sheet4!$D$2:$D$58</c:f>
              <c:numCache>
                <c:formatCode>General</c:formatCode>
                <c:ptCount val="57"/>
                <c:pt idx="0">
                  <c:v>11.019558447919948</c:v>
                </c:pt>
                <c:pt idx="1">
                  <c:v>91</c:v>
                </c:pt>
                <c:pt idx="2">
                  <c:v>69</c:v>
                </c:pt>
                <c:pt idx="3">
                  <c:v>80</c:v>
                </c:pt>
                <c:pt idx="4">
                  <c:v>42</c:v>
                </c:pt>
                <c:pt idx="5">
                  <c:v>34</c:v>
                </c:pt>
                <c:pt idx="6">
                  <c:v>80</c:v>
                </c:pt>
                <c:pt idx="7">
                  <c:v>25</c:v>
                </c:pt>
                <c:pt idx="8">
                  <c:v>51</c:v>
                </c:pt>
                <c:pt idx="9">
                  <c:v>34</c:v>
                </c:pt>
                <c:pt idx="10">
                  <c:v>22</c:v>
                </c:pt>
                <c:pt idx="11">
                  <c:v>29</c:v>
                </c:pt>
                <c:pt idx="12">
                  <c:v>54</c:v>
                </c:pt>
                <c:pt idx="13">
                  <c:v>38</c:v>
                </c:pt>
                <c:pt idx="14">
                  <c:v>27</c:v>
                </c:pt>
                <c:pt idx="15">
                  <c:v>38</c:v>
                </c:pt>
                <c:pt idx="16">
                  <c:v>81</c:v>
                </c:pt>
                <c:pt idx="17">
                  <c:v>44</c:v>
                </c:pt>
                <c:pt idx="18">
                  <c:v>50</c:v>
                </c:pt>
                <c:pt idx="19">
                  <c:v>42</c:v>
                </c:pt>
                <c:pt idx="20">
                  <c:v>165</c:v>
                </c:pt>
                <c:pt idx="21">
                  <c:v>27</c:v>
                </c:pt>
                <c:pt idx="22">
                  <c:v>34</c:v>
                </c:pt>
                <c:pt idx="23">
                  <c:v>38</c:v>
                </c:pt>
                <c:pt idx="24">
                  <c:v>35</c:v>
                </c:pt>
                <c:pt idx="25">
                  <c:v>0</c:v>
                </c:pt>
                <c:pt idx="26">
                  <c:v>43</c:v>
                </c:pt>
                <c:pt idx="27">
                  <c:v>68</c:v>
                </c:pt>
                <c:pt idx="28">
                  <c:v>35</c:v>
                </c:pt>
                <c:pt idx="29">
                  <c:v>21</c:v>
                </c:pt>
                <c:pt idx="30">
                  <c:v>49</c:v>
                </c:pt>
                <c:pt idx="31">
                  <c:v>35</c:v>
                </c:pt>
                <c:pt idx="32">
                  <c:v>48</c:v>
                </c:pt>
                <c:pt idx="33">
                  <c:v>26</c:v>
                </c:pt>
                <c:pt idx="34">
                  <c:v>45</c:v>
                </c:pt>
                <c:pt idx="35">
                  <c:v>36</c:v>
                </c:pt>
                <c:pt idx="36">
                  <c:v>23</c:v>
                </c:pt>
                <c:pt idx="37">
                  <c:v>42</c:v>
                </c:pt>
                <c:pt idx="38">
                  <c:v>17</c:v>
                </c:pt>
                <c:pt idx="39">
                  <c:v>31</c:v>
                </c:pt>
                <c:pt idx="40">
                  <c:v>0</c:v>
                </c:pt>
                <c:pt idx="41">
                  <c:v>23</c:v>
                </c:pt>
                <c:pt idx="42">
                  <c:v>33</c:v>
                </c:pt>
                <c:pt idx="43">
                  <c:v>40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25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78</c:v>
                </c:pt>
                <c:pt idx="52">
                  <c:v>28</c:v>
                </c:pt>
                <c:pt idx="53">
                  <c:v>44</c:v>
                </c:pt>
                <c:pt idx="54">
                  <c:v>12</c:v>
                </c:pt>
                <c:pt idx="55">
                  <c:v>30</c:v>
                </c:pt>
                <c:pt idx="56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E7-469B-9977-369B5FD1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Cases (chang</a:t>
            </a:r>
            <a:r>
              <a:rPr lang="en-AU" baseline="0"/>
              <a:t>e last 7 days)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96B-432C-9262-8A8135474A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CC8FE7-C8B6-4773-94FF-049EDBE4B8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96B-432C-9262-8A8135474A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D56FF6-A2FA-45F1-B911-63A7DED812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96B-432C-9262-8A8135474A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58BDEC-614A-4FFC-A4CA-4EDC5F05A78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96B-432C-9262-8A8135474A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8802DB-CB35-41C0-A635-80F44EDF496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96B-432C-9262-8A8135474A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D57AB1-7FC8-4DB1-B340-06F01525204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96B-432C-9262-8A8135474A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94470A-D020-40B2-AEA7-57432AB90A9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96B-432C-9262-8A8135474A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2C8C9-14DF-4B4B-85DB-33437FA77C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96B-432C-9262-8A8135474A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5E5FC0-B1A6-4A7E-847E-545C496F532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96B-432C-9262-8A8135474A9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9B6F37-AAB7-4451-AC14-875285C525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96B-432C-9262-8A8135474A9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02BE88-FD89-4989-8BDA-4E40080BB5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96B-432C-9262-8A8135474A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D01320-6626-4E20-9216-ED03C6D8B1F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96B-432C-9262-8A8135474A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5ABE69-5C66-4FBB-A13F-FAEAA6A590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96B-432C-9262-8A8135474A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5C1B96-DFEE-4071-B36E-21C273F1D5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96B-432C-9262-8A8135474A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375A73-B4CD-438C-91A1-E7BBEE9453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96B-432C-9262-8A8135474A9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5325B8-F7AA-4CB1-8325-29A486D502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96B-432C-9262-8A8135474A9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DB49A77-D6A8-4A49-9C77-710BA22015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96B-432C-9262-8A8135474A9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371877D-3451-4387-AC8B-BE76BDAEE78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96B-432C-9262-8A8135474A9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8B220D-F866-4A98-B7CB-6432F3254D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96B-432C-9262-8A8135474A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FF4A37-4EDA-42FB-98F1-41A9FEF0B2D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96B-432C-9262-8A8135474A9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3E3A01-7094-494C-90B5-6A25C0D14EC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96B-432C-9262-8A8135474A9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69EDCB8-333F-4E7A-90D1-983A0574492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96B-432C-9262-8A8135474A9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FAA44BA-6615-4F9B-9C83-F5CB2EF3E3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96B-432C-9262-8A8135474A9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FC8C5C-FE8A-413F-B92F-8B89A555DE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96B-432C-9262-8A8135474A9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C11970-AFBC-44AC-AE24-EE38FDEC0F3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96B-432C-9262-8A8135474A9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F9EF66-8665-4B8C-A31F-6F25D08FAD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96B-432C-9262-8A8135474A9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6F4CA4-E6F1-45A9-B931-621CC319E0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96B-432C-9262-8A8135474A9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9FF3B5C-B240-4A56-8D79-BBBA3965A14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96B-432C-9262-8A8135474A9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3CA114C-E2EB-46ED-AFA5-1D673C245F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96B-432C-9262-8A8135474A9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C896202-20F8-4EE4-945C-F91B34001D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96B-432C-9262-8A8135474A9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645F51D-7D19-461E-B03A-A182F837EA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96B-432C-9262-8A8135474A9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A962637-5AC4-4C90-A113-DAF56B4203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96B-432C-9262-8A8135474A9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2A58AD-A9EA-405B-8AA3-733F7F5D33D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96B-432C-9262-8A8135474A9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7B6CD3-7E35-42CF-AF55-52A99A5C27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96B-432C-9262-8A8135474A9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6411DF0-9AAF-4DAA-BA00-99BDA4EA89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96B-432C-9262-8A8135474A9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F683E94-7A27-4D72-B9E4-73180353756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96B-432C-9262-8A8135474A9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C3464E6-971E-4111-92AB-62F1E2A565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196B-432C-9262-8A8135474A9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5D24B6A-B8C2-48A9-9863-1C4AEE527A7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96B-432C-9262-8A8135474A9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EA5637C-5914-413C-8308-F5FCA0597E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96B-432C-9262-8A8135474A9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2465B22-B4E0-4028-AE80-FFE8A53916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196B-432C-9262-8A8135474A9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D0D7AA6-5C06-4287-935A-91F8B2E52B3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196B-432C-9262-8A8135474A9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5C5B11B-F2E3-4C08-9FF7-6C2941013ED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96B-432C-9262-8A8135474A9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714BAF-2D68-472A-86ED-CDA39F6309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96B-432C-9262-8A8135474A9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8AB5E0B-A3AB-4C97-9260-7B4712B8460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96B-432C-9262-8A8135474A9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620E16-059D-4B41-A465-38B6EBFF994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96B-432C-9262-8A8135474A9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705E61C-1303-46BC-A9BB-E581F327E6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96B-432C-9262-8A8135474A9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DDD781A-34F9-4B79-A623-FA83BEB384C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96B-432C-9262-8A8135474A9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D2A49B-7D87-469B-A28B-23AAD7331B0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196B-432C-9262-8A8135474A9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7D710E4-59B5-4F9F-88B3-C5DB8779ABD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196B-432C-9262-8A8135474A9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4E290CC-574B-47D4-B9AA-3C09212DC0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96B-432C-9262-8A8135474A9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AD73DD-30B4-454A-95C9-74C69FE9A94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96B-432C-9262-8A8135474A9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25A9F2-C396-4DDD-9989-A162A01B57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96B-432C-9262-8A8135474A9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124BDD9-88F1-4A61-BECB-7CC41E757B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96B-432C-9262-8A8135474A9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7442B5C-002C-4829-8CD5-CA1AD93B76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196B-432C-9262-8A8135474A9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0DE3EF7-EC6B-42AC-B81B-005F1781C0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96B-432C-9262-8A8135474A9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6D49366-2D68-432B-B68C-D04A1AEEAAB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96B-432C-9262-8A8135474A9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28E417-1543-4387-BD6E-9CB7C0C56A2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96B-432C-9262-8A8135474A9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0F122B5-9146-43D9-8C10-2ECF9CE0D1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96B-432C-9262-8A8135474A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Sheet4!$E$2:$E$58</c:f>
              <c:numCache>
                <c:formatCode>0%</c:formatCode>
                <c:ptCount val="57"/>
                <c:pt idx="0">
                  <c:v>-0.16200000000000001</c:v>
                </c:pt>
                <c:pt idx="1">
                  <c:v>-0.03</c:v>
                </c:pt>
                <c:pt idx="2">
                  <c:v>0.03</c:v>
                </c:pt>
                <c:pt idx="3">
                  <c:v>-0.12</c:v>
                </c:pt>
                <c:pt idx="4">
                  <c:v>-0.27</c:v>
                </c:pt>
                <c:pt idx="5">
                  <c:v>-0.32</c:v>
                </c:pt>
                <c:pt idx="6">
                  <c:v>0.28999999999999998</c:v>
                </c:pt>
                <c:pt idx="7">
                  <c:v>-0.1</c:v>
                </c:pt>
                <c:pt idx="8">
                  <c:v>-0.24</c:v>
                </c:pt>
                <c:pt idx="9">
                  <c:v>-0.24</c:v>
                </c:pt>
                <c:pt idx="10">
                  <c:v>-0.3</c:v>
                </c:pt>
                <c:pt idx="11">
                  <c:v>-0.3</c:v>
                </c:pt>
                <c:pt idx="12">
                  <c:v>-0.19</c:v>
                </c:pt>
                <c:pt idx="13">
                  <c:v>-0.2</c:v>
                </c:pt>
                <c:pt idx="14">
                  <c:v>-0.13</c:v>
                </c:pt>
                <c:pt idx="15">
                  <c:v>-0.19</c:v>
                </c:pt>
                <c:pt idx="16">
                  <c:v>-7.0000000000000007E-2</c:v>
                </c:pt>
                <c:pt idx="17">
                  <c:v>-0.23</c:v>
                </c:pt>
                <c:pt idx="18">
                  <c:v>-0.11</c:v>
                </c:pt>
                <c:pt idx="19">
                  <c:v>-0.03</c:v>
                </c:pt>
                <c:pt idx="20">
                  <c:v>0.35</c:v>
                </c:pt>
                <c:pt idx="21">
                  <c:v>-0.12</c:v>
                </c:pt>
                <c:pt idx="22">
                  <c:v>-0.15</c:v>
                </c:pt>
                <c:pt idx="23">
                  <c:v>-0.12</c:v>
                </c:pt>
                <c:pt idx="24">
                  <c:v>0.04</c:v>
                </c:pt>
                <c:pt idx="25">
                  <c:v>0</c:v>
                </c:pt>
                <c:pt idx="26">
                  <c:v>-0.08</c:v>
                </c:pt>
                <c:pt idx="27">
                  <c:v>-0.17</c:v>
                </c:pt>
                <c:pt idx="28">
                  <c:v>0.08</c:v>
                </c:pt>
                <c:pt idx="29">
                  <c:v>-0.15</c:v>
                </c:pt>
                <c:pt idx="30">
                  <c:v>-0.1</c:v>
                </c:pt>
                <c:pt idx="31">
                  <c:v>-0.04</c:v>
                </c:pt>
                <c:pt idx="32">
                  <c:v>-0.12</c:v>
                </c:pt>
                <c:pt idx="33">
                  <c:v>-0.32</c:v>
                </c:pt>
                <c:pt idx="34">
                  <c:v>-0.06</c:v>
                </c:pt>
                <c:pt idx="35">
                  <c:v>-0.02</c:v>
                </c:pt>
                <c:pt idx="36">
                  <c:v>-0.28000000000000003</c:v>
                </c:pt>
                <c:pt idx="37">
                  <c:v>0.09</c:v>
                </c:pt>
                <c:pt idx="38">
                  <c:v>-0.11</c:v>
                </c:pt>
                <c:pt idx="39">
                  <c:v>0.01</c:v>
                </c:pt>
                <c:pt idx="40">
                  <c:v>0</c:v>
                </c:pt>
                <c:pt idx="41">
                  <c:v>-0.17</c:v>
                </c:pt>
                <c:pt idx="42">
                  <c:v>-0.18</c:v>
                </c:pt>
                <c:pt idx="43">
                  <c:v>0.09</c:v>
                </c:pt>
                <c:pt idx="44">
                  <c:v>-0.04</c:v>
                </c:pt>
                <c:pt idx="45">
                  <c:v>0.27</c:v>
                </c:pt>
                <c:pt idx="46">
                  <c:v>0.2</c:v>
                </c:pt>
                <c:pt idx="47">
                  <c:v>-0.03</c:v>
                </c:pt>
                <c:pt idx="48">
                  <c:v>0.01</c:v>
                </c:pt>
                <c:pt idx="49">
                  <c:v>-0.15</c:v>
                </c:pt>
                <c:pt idx="50">
                  <c:v>-0.09</c:v>
                </c:pt>
                <c:pt idx="51">
                  <c:v>-0.05</c:v>
                </c:pt>
                <c:pt idx="52">
                  <c:v>-0.11</c:v>
                </c:pt>
                <c:pt idx="53">
                  <c:v>0.26</c:v>
                </c:pt>
                <c:pt idx="54">
                  <c:v>-0.31</c:v>
                </c:pt>
                <c:pt idx="55">
                  <c:v>-0.11</c:v>
                </c:pt>
                <c:pt idx="56">
                  <c:v>-0.21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196B-432C-9262-8A813547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Deaths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88-4BE3-8AC6-98307DE238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A8826A-F5A2-4E3D-A93A-A061EB0C77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88-4BE3-8AC6-98307DE23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358976-6806-4616-BCBD-32B7C244A6A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E88-4BE3-8AC6-98307DE238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C6D352-4A26-4DA1-859D-7B337326E9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E88-4BE3-8AC6-98307DE238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DC5A2C-889A-4A12-9275-988AD91E293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88-4BE3-8AC6-98307DE238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F9A537-5C4B-4DA3-BFC3-E4EA1F5276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88-4BE3-8AC6-98307DE238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A7CF8C-6A87-4E68-B041-7A1CFF3295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E88-4BE3-8AC6-98307DE238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1B1BF9-C7DA-4271-8C7A-E4F75DBB704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E88-4BE3-8AC6-98307DE238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160432-CCBE-4B08-946C-3E84CA3BB6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88-4BE3-8AC6-98307DE238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37BBE3-6923-4879-9432-3DCB165D32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E88-4BE3-8AC6-98307DE238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1ADA69-2CC7-45EC-A1A0-2A794282B1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E88-4BE3-8AC6-98307DE238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569EAC-14A4-4A38-8F7F-5FA2ADEFE72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E88-4BE3-8AC6-98307DE238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E12E59-6FEE-4C54-BCA0-C6475CB02A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E88-4BE3-8AC6-98307DE238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58442A-3DEE-45CF-A46E-00AAAF2F5B9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88-4BE3-8AC6-98307DE238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F8D03B-2107-4CAC-8AF5-7091EED898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88-4BE3-8AC6-98307DE238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25AE36-DA3B-45F3-86F0-DE2252A2B5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88-4BE3-8AC6-98307DE238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B65423-01CF-4646-845E-77A2FEC68F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88-4BE3-8AC6-98307DE238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310602-F1DC-4E5B-898F-0717FCFD45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88-4BE3-8AC6-98307DE238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E4EB933-A4DB-4CE1-B122-BA4E63C449E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88-4BE3-8AC6-98307DE238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B2A800B-5F38-4017-B5EB-1D09AD5809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88-4BE3-8AC6-98307DE238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8E4D52-B65D-47DE-89DB-B5C37C5107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88-4BE3-8AC6-98307DE2384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D77F3A-37F3-4047-94D5-E8B9CFAA37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88-4BE3-8AC6-98307DE2384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A039CE-D560-4260-B693-28777C09496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E88-4BE3-8AC6-98307DE2384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03BD754-04B2-4008-87DB-8E85575774D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E88-4BE3-8AC6-98307DE2384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E060BFB-C058-4235-B570-A9749D43A8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E88-4BE3-8AC6-98307DE2384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9810A5-9DBB-4350-BA50-4605E68076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E88-4BE3-8AC6-98307DE2384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90015DC-EAA0-4389-950D-27A63D33C9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E88-4BE3-8AC6-98307DE2384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6DC59A-CBE9-4145-AD79-2AAE34A0ED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E88-4BE3-8AC6-98307DE238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0F79C3-A885-4718-AACF-3F45B61BFA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E88-4BE3-8AC6-98307DE2384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4EFBB44-0C7A-40FB-B6B3-51FB0CDDE71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E88-4BE3-8AC6-98307DE2384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E01E479-0578-43A2-A048-BEA711A1EE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E88-4BE3-8AC6-98307DE238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740D49D-C46A-4F49-9B03-FA93CC2BBC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E88-4BE3-8AC6-98307DE2384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D7A7074-4889-4280-ACD2-3D013BC6960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0E88-4BE3-8AC6-98307DE2384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1FAF52C-84CE-454C-B1B7-C584A974C3F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E88-4BE3-8AC6-98307DE2384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2E34F5-D35E-476C-B1E0-0C0367EF84E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0E88-4BE3-8AC6-98307DE238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88F68C-89D4-404A-8F10-AB26C76AFE0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0E88-4BE3-8AC6-98307DE2384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D997B7D-AB82-415B-AE91-DAAEEBFFE2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0E88-4BE3-8AC6-98307DE2384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654FB6-2196-4BDB-8675-4DBEF6E81C1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0E88-4BE3-8AC6-98307DE2384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9F2AC7A-63F6-426D-A46C-3B062D2959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E88-4BE3-8AC6-98307DE2384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D1DE370-37DD-4EE1-B2C2-52DF506811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0E88-4BE3-8AC6-98307DE2384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3FE0F82-37D4-44D6-B001-93018F4C23E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0E88-4BE3-8AC6-98307DE2384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858C75F-7849-4353-8C5C-35378F23C3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0E88-4BE3-8AC6-98307DE2384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B66F1AA-6E06-4FCF-8834-EB661C3C7A3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0E88-4BE3-8AC6-98307DE2384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B6E74F-A558-4B22-B072-9611EF0CB9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E88-4BE3-8AC6-98307DE2384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314F12E-3527-4C5C-9A6D-9792762FF3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0E88-4BE3-8AC6-98307DE2384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C5198DA-9160-4B25-8627-0B7A7FA488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E88-4BE3-8AC6-98307DE2384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BF49A12-56E0-4145-B049-9DBED2E6869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0E88-4BE3-8AC6-98307DE2384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BDC07D-7144-477F-8CF0-6B34D2DA41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0E88-4BE3-8AC6-98307DE2384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0242A5C-2F2A-4619-AA4E-95A4B47F07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E88-4BE3-8AC6-98307DE2384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46CCAFC-7698-48C0-9607-465D3312DBA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E88-4BE3-8AC6-98307DE2384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5C85CE9-A5B0-4D32-920F-9A2D7883BA1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E88-4BE3-8AC6-98307DE2384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E92D920-75D9-461E-A982-D54ABBFC87F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0E88-4BE3-8AC6-98307DE2384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147992-DACF-4A21-8ED9-18EDD58D6B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0E88-4BE3-8AC6-98307DE2384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B8751E5-6D8B-43B7-9089-E9A606092D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0E88-4BE3-8AC6-98307DE2384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7511E45-8F07-45BB-894E-B5B0D30686C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E88-4BE3-8AC6-98307DE2384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95D5412-F46D-4D8D-973B-BE5E472CAC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E88-4BE3-8AC6-98307DE2384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07B8669-E013-42DE-8E24-DF68A8B7EF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0E88-4BE3-8AC6-98307DE2384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6036C6C-3936-4254-8A0A-0752744549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0E88-4BE3-8AC6-98307DE23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Sheet4!$F$2:$F$58</c:f>
              <c:numCache>
                <c:formatCode>General</c:formatCode>
                <c:ptCount val="57"/>
                <c:pt idx="0">
                  <c:v>0.1310311045799657</c:v>
                </c:pt>
                <c:pt idx="1">
                  <c:v>1.4</c:v>
                </c:pt>
                <c:pt idx="2">
                  <c:v>1.3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1.4</c:v>
                </c:pt>
                <c:pt idx="13">
                  <c:v>0.9</c:v>
                </c:pt>
                <c:pt idx="14">
                  <c:v>0.4</c:v>
                </c:pt>
                <c:pt idx="15">
                  <c:v>0.7</c:v>
                </c:pt>
                <c:pt idx="16">
                  <c:v>1</c:v>
                </c:pt>
                <c:pt idx="17">
                  <c:v>0.7</c:v>
                </c:pt>
                <c:pt idx="18">
                  <c:v>0.5</c:v>
                </c:pt>
                <c:pt idx="19">
                  <c:v>0.3</c:v>
                </c:pt>
                <c:pt idx="20">
                  <c:v>1.6</c:v>
                </c:pt>
                <c:pt idx="21">
                  <c:v>0.8</c:v>
                </c:pt>
                <c:pt idx="22">
                  <c:v>0.7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0.3</c:v>
                </c:pt>
                <c:pt idx="33">
                  <c:v>1.3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0.1</c:v>
                </c:pt>
                <c:pt idx="46">
                  <c:v>0.4</c:v>
                </c:pt>
                <c:pt idx="47">
                  <c:v>0.1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1.2</c:v>
                </c:pt>
                <c:pt idx="52">
                  <c:v>0.3</c:v>
                </c:pt>
                <c:pt idx="53">
                  <c:v>0.1</c:v>
                </c:pt>
                <c:pt idx="54">
                  <c:v>0.6</c:v>
                </c:pt>
                <c:pt idx="55">
                  <c:v>0.3</c:v>
                </c:pt>
                <c:pt idx="56">
                  <c:v>0.2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0E88-4BE3-8AC6-98307DE2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Deaths (change last</a:t>
            </a:r>
            <a:r>
              <a:rPr lang="en-AU" baseline="0"/>
              <a:t> 7 days)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3C-4E46-A3CC-D9B1F838E6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B0A2026-12D5-4581-8CE1-2E9E32ED928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3C-4E46-A3CC-D9B1F838E6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126AF2-D66E-4E6C-A390-0B052BA452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3C-4E46-A3CC-D9B1F838E6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9949FC-EBA3-4A99-9C23-03F36B7496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3C-4E46-A3CC-D9B1F838E6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21C7E7-9493-402B-A5E0-E1EF6D3820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3C-4E46-A3CC-D9B1F838E6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44BD60-44F7-4A2D-85CE-42F885F225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B3C-4E46-A3CC-D9B1F838E6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DB7674-E2D6-468C-BA51-D262417602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3C-4E46-A3CC-D9B1F838E6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F4D87D-1D68-4DF9-887A-EBF5306E66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B3C-4E46-A3CC-D9B1F838E6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37AA1C-A209-4175-83A6-63C9D029AD6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3C-4E46-A3CC-D9B1F838E6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39E245-76CE-477B-B81A-2227B61E91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B3C-4E46-A3CC-D9B1F838E6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BB1355-19F7-499E-911F-977F77E02CA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B3C-4E46-A3CC-D9B1F838E6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E885AD-9DF3-4F7D-832F-637B09BB3D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B3C-4E46-A3CC-D9B1F838E6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3D8F46-2DBD-4D9C-98CB-032B506D84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B3C-4E46-A3CC-D9B1F838E6E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75ECFD-EEF9-40E3-BCFE-90C2B2D10D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3C-4E46-A3CC-D9B1F838E6E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04EBDC-DA8E-4749-811B-19EED5AAB5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B3C-4E46-A3CC-D9B1F838E6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902661-8593-4060-8043-F2FE6F437F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B3C-4E46-A3CC-D9B1F838E6E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8C0800-31EE-46C2-9DBE-236E922BF8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B3C-4E46-A3CC-D9B1F838E6E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A078198-A03D-40C5-9C19-6CAD1FB83F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3C-4E46-A3CC-D9B1F838E6E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F789F1-A0F5-4C2A-859E-A4A89429E3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B3C-4E46-A3CC-D9B1F838E6E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F229C9-3DBF-4195-9981-CAB8E76B2F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B3C-4E46-A3CC-D9B1F838E6E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793731-6C9E-448B-BA95-22A2EDC336D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B3C-4E46-A3CC-D9B1F838E6E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5379EB2-E6B7-4EEE-98EA-15777EE5F6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B3C-4E46-A3CC-D9B1F838E6E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A73E33-8E4A-4268-9BE1-F146818BEFA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B3C-4E46-A3CC-D9B1F838E6E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89F9F4-D41C-4669-B909-E8017DC33E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B3C-4E46-A3CC-D9B1F838E6E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0A1FE35-8844-480A-AC23-767AB8E81B0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B3C-4E46-A3CC-D9B1F838E6E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593B34-0366-46D2-B29F-ED250F03DF0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B3C-4E46-A3CC-D9B1F838E6E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F1FFCB-3C9F-4F4E-9706-B7E94CF291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B3C-4E46-A3CC-D9B1F838E6E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805294-2C9B-4BAF-B784-34F5FD0DF9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B3C-4E46-A3CC-D9B1F838E6E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F8D8CC1-7347-4BBC-A9E2-A8D51728A1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B3C-4E46-A3CC-D9B1F838E6E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96B632-6DF1-4BF9-B547-81175A37BE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B3C-4E46-A3CC-D9B1F838E6E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B0E7452-36AC-4755-A366-3CF7B78EE8C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B3C-4E46-A3CC-D9B1F838E6E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62B45EF-830D-40CF-8597-6465405365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B3C-4E46-A3CC-D9B1F838E6E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9A068CE-1DE6-4AEB-9F5F-5310AF9D1DB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B3C-4E46-A3CC-D9B1F838E6E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065DB6-69EA-474C-BAEA-94A3FDC9FD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B3C-4E46-A3CC-D9B1F838E6E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20619C-6EB9-477B-AFAE-ECBF76F770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B3C-4E46-A3CC-D9B1F838E6E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CC765DA-1E16-4E8B-A266-8A55F56154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B3C-4E46-A3CC-D9B1F838E6E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A5C6594-004A-4818-8910-C45AA4B89D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B3C-4E46-A3CC-D9B1F838E6E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8320D1F-B450-496A-9D65-376535E213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B3C-4E46-A3CC-D9B1F838E6E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1021B73-E81B-407E-877B-06BB60E4575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B3C-4E46-A3CC-D9B1F838E6E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7529DF-EB5A-4C8C-9DD6-3B50A6910F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CB3C-4E46-A3CC-D9B1F838E6E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F2DF76-E743-42D4-A8A9-84D453844F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B3C-4E46-A3CC-D9B1F838E6E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AB66292-CBFF-489E-BD72-00847663D8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B3C-4E46-A3CC-D9B1F838E6E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57C7493-2FD4-4E1A-9E9D-77F86BC037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B3C-4E46-A3CC-D9B1F838E6E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C1B1691-0B11-465F-862A-9C6761F617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B3C-4E46-A3CC-D9B1F838E6E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5E5B335-2242-43F4-8DD9-D2E98B69102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B3C-4E46-A3CC-D9B1F838E6E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5EEC7B6-BC5A-4507-AF6F-BF928A702F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B3C-4E46-A3CC-D9B1F838E6E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9590879-EA8A-4261-9437-F758E50FA8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B3C-4E46-A3CC-D9B1F838E6E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3E01A9A-57A4-4E61-81E6-9DA1753D93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B3C-4E46-A3CC-D9B1F838E6E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BD1DE5E-FDCD-4100-ABF1-D5BCC615DF0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CB3C-4E46-A3CC-D9B1F838E6E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DA01176-60F0-4DF8-A33A-43500C93BC1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CB3C-4E46-A3CC-D9B1F838E6E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CAF9366-76CD-4F40-B160-16FE3FF5F15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B3C-4E46-A3CC-D9B1F838E6E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1013D1B-F875-4582-9FB3-1799FDA6E88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CB3C-4E46-A3CC-D9B1F838E6E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8049EE-F167-4FF5-AE29-AC810ED7D9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CB3C-4E46-A3CC-D9B1F838E6E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9490608-A5A8-47BF-BFAF-208B266627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CB3C-4E46-A3CC-D9B1F838E6E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7A355DF-F734-4D6F-96F6-AAD1D7E7CB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B3C-4E46-A3CC-D9B1F838E6E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37E47ED-A79A-473E-B1C9-C466E275C6B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CB3C-4E46-A3CC-D9B1F838E6E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BBBD244-A102-4303-8939-09DB8A42B15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CB3C-4E46-A3CC-D9B1F838E6E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439D3E8-E46E-4D19-BFC4-B1301B6528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CB3C-4E46-A3CC-D9B1F838E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Sheet4!$G$2:$G$58</c:f>
              <c:numCache>
                <c:formatCode>0%</c:formatCode>
                <c:ptCount val="57"/>
                <c:pt idx="0" formatCode="General">
                  <c:v>0.36363636363636359</c:v>
                </c:pt>
                <c:pt idx="1">
                  <c:v>-0.04</c:v>
                </c:pt>
                <c:pt idx="2">
                  <c:v>0.33</c:v>
                </c:pt>
                <c:pt idx="3">
                  <c:v>0.2</c:v>
                </c:pt>
                <c:pt idx="4">
                  <c:v>-0.47</c:v>
                </c:pt>
                <c:pt idx="5">
                  <c:v>-0.12</c:v>
                </c:pt>
                <c:pt idx="6">
                  <c:v>0</c:v>
                </c:pt>
                <c:pt idx="7">
                  <c:v>0</c:v>
                </c:pt>
                <c:pt idx="8">
                  <c:v>-0.09</c:v>
                </c:pt>
                <c:pt idx="9">
                  <c:v>-0.14000000000000001</c:v>
                </c:pt>
                <c:pt idx="10">
                  <c:v>-0.27</c:v>
                </c:pt>
                <c:pt idx="11">
                  <c:v>-0.09</c:v>
                </c:pt>
                <c:pt idx="12">
                  <c:v>0.21</c:v>
                </c:pt>
                <c:pt idx="13">
                  <c:v>-0.2</c:v>
                </c:pt>
                <c:pt idx="14">
                  <c:v>-0.37</c:v>
                </c:pt>
                <c:pt idx="15">
                  <c:v>7.0000000000000007E-2</c:v>
                </c:pt>
                <c:pt idx="16">
                  <c:v>0.22</c:v>
                </c:pt>
                <c:pt idx="17">
                  <c:v>0.04</c:v>
                </c:pt>
                <c:pt idx="18">
                  <c:v>0.15</c:v>
                </c:pt>
                <c:pt idx="19">
                  <c:v>-0.17</c:v>
                </c:pt>
                <c:pt idx="20">
                  <c:v>3</c:v>
                </c:pt>
                <c:pt idx="21">
                  <c:v>0.04</c:v>
                </c:pt>
                <c:pt idx="22">
                  <c:v>0.12</c:v>
                </c:pt>
                <c:pt idx="23">
                  <c:v>-0.05</c:v>
                </c:pt>
                <c:pt idx="24">
                  <c:v>-0.28999999999999998</c:v>
                </c:pt>
                <c:pt idx="25">
                  <c:v>0</c:v>
                </c:pt>
                <c:pt idx="26">
                  <c:v>0.33</c:v>
                </c:pt>
                <c:pt idx="27">
                  <c:v>0.16</c:v>
                </c:pt>
                <c:pt idx="28">
                  <c:v>0.1</c:v>
                </c:pt>
                <c:pt idx="29">
                  <c:v>-7.0000000000000007E-2</c:v>
                </c:pt>
                <c:pt idx="30">
                  <c:v>-0.08</c:v>
                </c:pt>
                <c:pt idx="31">
                  <c:v>-0.4</c:v>
                </c:pt>
                <c:pt idx="32">
                  <c:v>0.23</c:v>
                </c:pt>
                <c:pt idx="33">
                  <c:v>-0.17</c:v>
                </c:pt>
                <c:pt idx="34">
                  <c:v>-0.5</c:v>
                </c:pt>
                <c:pt idx="35">
                  <c:v>0.43</c:v>
                </c:pt>
                <c:pt idx="36">
                  <c:v>-0.25</c:v>
                </c:pt>
                <c:pt idx="37">
                  <c:v>0.36</c:v>
                </c:pt>
                <c:pt idx="38">
                  <c:v>0</c:v>
                </c:pt>
                <c:pt idx="39">
                  <c:v>-0.13</c:v>
                </c:pt>
                <c:pt idx="40">
                  <c:v>0</c:v>
                </c:pt>
                <c:pt idx="41">
                  <c:v>0</c:v>
                </c:pt>
                <c:pt idx="42">
                  <c:v>0.11</c:v>
                </c:pt>
                <c:pt idx="43">
                  <c:v>-0.02</c:v>
                </c:pt>
                <c:pt idx="44">
                  <c:v>0.06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-0.19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1</c:v>
                </c:pt>
                <c:pt idx="52">
                  <c:v>2</c:v>
                </c:pt>
                <c:pt idx="53">
                  <c:v>-0.5</c:v>
                </c:pt>
                <c:pt idx="54">
                  <c:v>3.2</c:v>
                </c:pt>
                <c:pt idx="55">
                  <c:v>1</c:v>
                </c:pt>
                <c:pt idx="56">
                  <c:v>-0.25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CB3C-4E46-A3CC-D9B1F838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hospitalisations</a:t>
            </a:r>
            <a:r>
              <a:rPr lang="en-AU"/>
              <a:t> (current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91-4A54-81E1-F2D3D0E53F6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8A0AC1C-DF9E-486C-A40D-7A0797883E8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91-4A54-81E1-F2D3D0E53F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01ED41-1978-453C-A9D4-A62BA1EFB93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91-4A54-81E1-F2D3D0E53F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22271E-A131-4973-BFF0-A1A717FC1B3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91-4A54-81E1-F2D3D0E53F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22D555-2DC0-48E7-A422-010A50520CC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91-4A54-81E1-F2D3D0E53F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82A66A-04E2-43A9-AA0E-37F7FAE20FA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91-4A54-81E1-F2D3D0E53F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24169D-AE33-4940-BC64-96D4076B410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91-4A54-81E1-F2D3D0E53F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57C322-B7CA-44E1-B979-F6F3F725616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91-4A54-81E1-F2D3D0E53F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201EE4-7456-49A3-9475-1D51A53BAE9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91-4A54-81E1-F2D3D0E53F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11602E-6357-44DB-951A-23A2E3889DD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91-4A54-81E1-F2D3D0E53F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DC2DC4-B089-4858-88D0-30A3FDA0610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91-4A54-81E1-F2D3D0E53F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228388-79B4-426F-8FEF-D3676939794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91-4A54-81E1-F2D3D0E53F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DFFB29-4FDF-4C9B-824C-DC69B05E86A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91-4A54-81E1-F2D3D0E53F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9DE75E2-ADB6-4CA9-B4AE-081ED9376DF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91-4A54-81E1-F2D3D0E53F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664C8C-4ACE-49E5-99B5-E22161CEBD1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91-4A54-81E1-F2D3D0E53F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BA68AE9-D621-44BA-9425-080F6637F1D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91-4A54-81E1-F2D3D0E53F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84A438-D07C-40DB-B488-2B247A744D5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91-4A54-81E1-F2D3D0E53F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B3CEBA-1EDC-442B-8790-F8D0BE4FA5A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91-4A54-81E1-F2D3D0E53F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02668A1-0E68-4775-9167-1BC1CEA3415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91-4A54-81E1-F2D3D0E53F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632012-7E03-4AD7-9D73-1CB2B68F938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F91-4A54-81E1-F2D3D0E53F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F60977-F71A-4E5E-AEEE-A6554BE9880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F91-4A54-81E1-F2D3D0E53F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7FF521-E896-4757-AACF-316EA43A02C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91-4A54-81E1-F2D3D0E53F6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2858CA6-72C8-43B8-B181-9B07D180999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91-4A54-81E1-F2D3D0E53F6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6AC2F48-84C4-4C84-A30D-59FADB4BA7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91-4A54-81E1-F2D3D0E53F6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928FA89-D10E-4107-94D2-8E803BB4D8B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91-4A54-81E1-F2D3D0E53F6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A19FCAD-2E81-4730-AC7D-ED2E0F9A4DB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91-4A54-81E1-F2D3D0E53F6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3D4D085-6C56-4A85-9891-63B6C7F9AFB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F91-4A54-81E1-F2D3D0E53F6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6881B9C-45E2-49B0-9156-5672A8E2FDE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F91-4A54-81E1-F2D3D0E53F6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9151958-D17F-4279-8B78-A5DE709A797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F91-4A54-81E1-F2D3D0E53F6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642266-453C-44F2-998D-FDF605264F6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F91-4A54-81E1-F2D3D0E53F6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199D7E6-30A7-4A5D-8649-403C3B2B93D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F91-4A54-81E1-F2D3D0E53F6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4499D0F-E151-4FB3-9E2D-B3EDDFC2E52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F91-4A54-81E1-F2D3D0E53F6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D12275A-C24B-4A5D-994D-F96045BE14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F91-4A54-81E1-F2D3D0E53F6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78471AE-704B-4EB6-B994-C0E274DE524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F91-4A54-81E1-F2D3D0E53F6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E9D0734-ADD7-4AEE-A24E-3656739A422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F91-4A54-81E1-F2D3D0E53F6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F11DA3A-3E99-46DB-8638-7A79EAA5DA8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F91-4A54-81E1-F2D3D0E53F6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98C64B5-AE31-4349-8998-2500284CA26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F91-4A54-81E1-F2D3D0E53F6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FA260EC-63D2-4AE5-89BB-4556FEFEFBF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F91-4A54-81E1-F2D3D0E53F6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DD44BE6-7E0E-43A0-BEF3-A2B269DE942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F91-4A54-81E1-F2D3D0E53F6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B5163F-BE6F-4E3C-AF9E-E310041FEF5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F91-4A54-81E1-F2D3D0E53F6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635835B-4DA7-411A-BFE4-BAD44337EC1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F91-4A54-81E1-F2D3D0E53F6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4331153-CDFC-4464-9A9A-3FA89F9FF48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F91-4A54-81E1-F2D3D0E53F6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F6E5353-3D53-4225-9494-9778B07CEAC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F91-4A54-81E1-F2D3D0E53F6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E901FBC-F3BA-4BFD-B8BC-8D45A8856D7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F91-4A54-81E1-F2D3D0E53F6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B80B17-E707-4BC1-A3D0-62319D7568D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F91-4A54-81E1-F2D3D0E53F6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804A63D-6223-4924-86BD-9F445311E1D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F91-4A54-81E1-F2D3D0E53F6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CD761F3-19F4-42D8-82B6-CF933C74019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F91-4A54-81E1-F2D3D0E53F6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516F05C-5BEA-459D-AE26-59C1A441D09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F91-4A54-81E1-F2D3D0E53F6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D424C22-E2C5-4C19-9D71-4BBE561B2E7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F91-4A54-81E1-F2D3D0E53F6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082226A-CC28-4CB8-8B83-B858748FA43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F91-4A54-81E1-F2D3D0E53F6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5F8DDF9-9E86-4E5C-893A-C38E14EC914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F91-4A54-81E1-F2D3D0E53F6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BD18171-D9CF-4943-A4B4-2D4641A9835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F91-4A54-81E1-F2D3D0E53F6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E14F01C-A882-4A78-8821-D62AFEFD0D8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F91-4A54-81E1-F2D3D0E53F6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21E8036-7F73-4425-B1CB-DEB9DB4AEEA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F91-4A54-81E1-F2D3D0E53F6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6F560F8-9A0A-4C0A-8FE1-2AF7024BB55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F91-4A54-81E1-F2D3D0E53F6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068FA7E-196F-4DDD-878E-0B7C539EDA8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F91-4A54-81E1-F2D3D0E53F6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29308D0-7AD7-49BF-91B0-F574E6AF64A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F91-4A54-81E1-F2D3D0E53F6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605F9EE-17F3-4F1F-BFF0-DFEC9743081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F91-4A54-81E1-F2D3D0E53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Sheet4!$H$2:$H$58</c:f>
              <c:numCache>
                <c:formatCode>General</c:formatCode>
                <c:ptCount val="57"/>
                <c:pt idx="0">
                  <c:v>12.919421993632135</c:v>
                </c:pt>
                <c:pt idx="1">
                  <c:v>61</c:v>
                </c:pt>
                <c:pt idx="2">
                  <c:v>43</c:v>
                </c:pt>
                <c:pt idx="3">
                  <c:v>40</c:v>
                </c:pt>
                <c:pt idx="4">
                  <c:v>33</c:v>
                </c:pt>
                <c:pt idx="5">
                  <c:v>22</c:v>
                </c:pt>
                <c:pt idx="6">
                  <c:v>36</c:v>
                </c:pt>
                <c:pt idx="7">
                  <c:v>7</c:v>
                </c:pt>
                <c:pt idx="8">
                  <c:v>33</c:v>
                </c:pt>
                <c:pt idx="9">
                  <c:v>36</c:v>
                </c:pt>
                <c:pt idx="10">
                  <c:v>17</c:v>
                </c:pt>
                <c:pt idx="11">
                  <c:v>25</c:v>
                </c:pt>
                <c:pt idx="12">
                  <c:v>37</c:v>
                </c:pt>
                <c:pt idx="13">
                  <c:v>29</c:v>
                </c:pt>
                <c:pt idx="14">
                  <c:v>25</c:v>
                </c:pt>
                <c:pt idx="15">
                  <c:v>30</c:v>
                </c:pt>
                <c:pt idx="16">
                  <c:v>42</c:v>
                </c:pt>
                <c:pt idx="17">
                  <c:v>28</c:v>
                </c:pt>
                <c:pt idx="18">
                  <c:v>36</c:v>
                </c:pt>
                <c:pt idx="19">
                  <c:v>18</c:v>
                </c:pt>
                <c:pt idx="20">
                  <c:v>30</c:v>
                </c:pt>
                <c:pt idx="21">
                  <c:v>29</c:v>
                </c:pt>
                <c:pt idx="22">
                  <c:v>21</c:v>
                </c:pt>
                <c:pt idx="23">
                  <c:v>34</c:v>
                </c:pt>
                <c:pt idx="24">
                  <c:v>25</c:v>
                </c:pt>
                <c:pt idx="25">
                  <c:v>0</c:v>
                </c:pt>
                <c:pt idx="26">
                  <c:v>24</c:v>
                </c:pt>
                <c:pt idx="27">
                  <c:v>47</c:v>
                </c:pt>
                <c:pt idx="28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24</c:v>
                </c:pt>
                <c:pt idx="32">
                  <c:v>22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19</c:v>
                </c:pt>
                <c:pt idx="37">
                  <c:v>16</c:v>
                </c:pt>
                <c:pt idx="38">
                  <c:v>14</c:v>
                </c:pt>
                <c:pt idx="39">
                  <c:v>18</c:v>
                </c:pt>
                <c:pt idx="40">
                  <c:v>0</c:v>
                </c:pt>
                <c:pt idx="41">
                  <c:v>21</c:v>
                </c:pt>
                <c:pt idx="42">
                  <c:v>23</c:v>
                </c:pt>
                <c:pt idx="43">
                  <c:v>20</c:v>
                </c:pt>
                <c:pt idx="44">
                  <c:v>22</c:v>
                </c:pt>
                <c:pt idx="45">
                  <c:v>11</c:v>
                </c:pt>
                <c:pt idx="46">
                  <c:v>17</c:v>
                </c:pt>
                <c:pt idx="47">
                  <c:v>14</c:v>
                </c:pt>
                <c:pt idx="48">
                  <c:v>17</c:v>
                </c:pt>
                <c:pt idx="49">
                  <c:v>12</c:v>
                </c:pt>
                <c:pt idx="50">
                  <c:v>7</c:v>
                </c:pt>
                <c:pt idx="51">
                  <c:v>0</c:v>
                </c:pt>
                <c:pt idx="52">
                  <c:v>10</c:v>
                </c:pt>
                <c:pt idx="53">
                  <c:v>18</c:v>
                </c:pt>
                <c:pt idx="54">
                  <c:v>8</c:v>
                </c:pt>
                <c:pt idx="55">
                  <c:v>8</c:v>
                </c:pt>
                <c:pt idx="56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7F91-4A54-81E1-F2D3D0E5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hospitalisations</a:t>
            </a:r>
            <a:r>
              <a:rPr lang="en-AU"/>
              <a:t> (weekly</a:t>
            </a:r>
            <a:r>
              <a:rPr lang="en-AU" baseline="0"/>
              <a:t> change)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8D-48B5-9689-7EEE848934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22E748E-BDE2-4BC0-AE4D-1BF0658700B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A8D-48B5-9689-7EEE848934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4458B1-2B86-4CD0-AB9D-58112A2C1B8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8D-48B5-9689-7EEE848934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E274E1-BBE0-412E-88AE-3A04ADD71A8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8D-48B5-9689-7EEE848934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B06724-A5AC-411D-9846-B7B34EC6005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8D-48B5-9689-7EEE848934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83E723-DEE8-4941-A23B-1951A81CDB1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8D-48B5-9689-7EEE848934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E385E5-3D15-4544-938B-59A9B4D7CF5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8D-48B5-9689-7EEE848934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76F21A-C8F9-439B-BED9-A382B38504B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8D-48B5-9689-7EEE848934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D6A91B-EA20-48FB-B25B-98B9227C2B5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8D-48B5-9689-7EEE848934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900831-F113-4525-AA37-909D9B8EC61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8D-48B5-9689-7EEE848934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F2692D-D850-4444-94A7-7E8F1275CF7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8D-48B5-9689-7EEE848934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7C829D-6787-4EDB-9415-E5CA20A060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8D-48B5-9689-7EEE848934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655516-DBC4-41D9-939C-94349434B3C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8D-48B5-9689-7EEE848934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120EBF-7BD4-42C8-9892-EF0F694E3CB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8D-48B5-9689-7EEE848934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D21680-0B8D-4BDC-B039-128776F86FA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8D-48B5-9689-7EEE848934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63A10C-740E-4339-ADFF-04B158D78F9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8D-48B5-9689-7EEE848934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B4B959-2626-4C09-9FA9-747D4580D82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8D-48B5-9689-7EEE848934D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C63EE54-2154-4F79-A2F1-286D4C885E8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8D-48B5-9689-7EEE848934D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39BC16-1580-479D-903C-BDB273EAA3B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8D-48B5-9689-7EEE848934D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E73877-A53A-46A8-BE54-0300FFF8D6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8D-48B5-9689-7EEE848934D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C44F6E5-5D23-450C-ACFA-7D9DFC8D565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8D-48B5-9689-7EEE848934D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331072-9DBD-4DA4-B4D5-3E4945DADEF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8D-48B5-9689-7EEE848934D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0D1A3B-9CB6-4DE7-8CBE-A2804B26F1E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8D-48B5-9689-7EEE848934D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38DB3DA-5E23-48B8-A6BC-85793E803C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8D-48B5-9689-7EEE848934D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87F835-27CF-4210-80B4-702D16FF2A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8D-48B5-9689-7EEE848934D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31BF49-CC39-46E7-A776-51E4AE3BDBF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A8D-48B5-9689-7EEE848934D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4B9B174-88BF-41D5-B310-78F61181D6F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A8D-48B5-9689-7EEE848934D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F0D4B9E-512F-4491-A2F0-980E388136E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A8D-48B5-9689-7EEE848934D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E13411E-B897-4DC1-8730-8A3074F9172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A8D-48B5-9689-7EEE848934D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71F01C-CFAE-4BDC-A155-6B13E0C4272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8D-48B5-9689-7EEE848934D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6A3721A-FAC0-4FCD-BE61-23D8E96AB4B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A8D-48B5-9689-7EEE848934D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55CDCC7-6274-476C-8254-85DEADAE5F9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A8D-48B5-9689-7EEE848934D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90D30FF-B131-4B52-87B8-9924680FBD6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8D-48B5-9689-7EEE848934D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7F29F16-665E-4402-B51C-72BDDA27C4D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8D-48B5-9689-7EEE848934D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69175C7-E97B-4EDA-A004-BF5B859C21A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8D-48B5-9689-7EEE848934D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FCA2C3E-0F29-4598-AFA1-43EDB33596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8D-48B5-9689-7EEE848934D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0CA138-1E9D-4558-8CE2-6256F477203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A8D-48B5-9689-7EEE848934D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7662738-446C-4580-A126-6955100DD83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A8D-48B5-9689-7EEE848934D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61CF373-C9E3-4768-8B3E-505F7843330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A8D-48B5-9689-7EEE848934D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75DA278-3C45-4FBF-99F6-20858B172CB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8D-48B5-9689-7EEE848934D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6165E7B-D6D1-4EDE-9E71-A27DBDB858F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A8D-48B5-9689-7EEE848934D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D8B2808-8983-4ABE-B994-51DA4F6F143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A8D-48B5-9689-7EEE848934D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171796E-BDE5-48E7-A0E1-8E4D1E82AE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A8D-48B5-9689-7EEE848934D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BE53044-0059-43DB-97B8-1F4BD87CC58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A8D-48B5-9689-7EEE848934D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D35A948-297F-4782-9186-DC311B402BC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8D-48B5-9689-7EEE848934D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906D387-5070-4C24-9457-ADE7B50D65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A8D-48B5-9689-7EEE848934D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C986445-5716-4ED7-A7B8-50B2F6EB04F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A8D-48B5-9689-7EEE848934D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AFD2715-4315-4944-B37F-D619AC13968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A8D-48B5-9689-7EEE848934D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5B3C2E8-10A5-408D-9048-364F1068CB6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A8D-48B5-9689-7EEE848934D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424C173-8C72-45D7-A48C-7256748D457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A8D-48B5-9689-7EEE848934D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7FA021D-F444-416F-AC95-445863936B0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A8D-48B5-9689-7EEE848934D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556AA2B-D9D2-4422-819D-9AE203505F1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A8D-48B5-9689-7EEE848934D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39EB695-48C4-4391-868B-FFD91C10FCE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A8D-48B5-9689-7EEE848934D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CCE6B2A-6D1D-4411-8045-1A488D30250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A8D-48B5-9689-7EEE848934D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5A42816-CF09-4086-8B38-98CD58CD84C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A8D-48B5-9689-7EEE848934D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FA3660D-ADFF-48EB-9204-2DEDA8F5DAB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A8D-48B5-9689-7EEE848934D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BF3F0B1-177E-4206-AC50-9948867EEA1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A8D-48B5-9689-7EEE848934D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1720F0D-9ED6-4D50-97BB-083DA5A6F46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A8D-48B5-9689-7EEE848934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Sheet4!$J$2:$J$58</c:f>
              <c:numCache>
                <c:formatCode>0%</c:formatCode>
                <c:ptCount val="57"/>
                <c:pt idx="0">
                  <c:v>-0.12417061611374408</c:v>
                </c:pt>
                <c:pt idx="1">
                  <c:v>0.01</c:v>
                </c:pt>
                <c:pt idx="2">
                  <c:v>0.12</c:v>
                </c:pt>
                <c:pt idx="3">
                  <c:v>0.01</c:v>
                </c:pt>
                <c:pt idx="4">
                  <c:v>-0.18</c:v>
                </c:pt>
                <c:pt idx="5">
                  <c:v>-0.23</c:v>
                </c:pt>
                <c:pt idx="6">
                  <c:v>0.24</c:v>
                </c:pt>
                <c:pt idx="7">
                  <c:v>0.17</c:v>
                </c:pt>
                <c:pt idx="8">
                  <c:v>-0.25</c:v>
                </c:pt>
                <c:pt idx="9">
                  <c:v>-0.17</c:v>
                </c:pt>
                <c:pt idx="10">
                  <c:v>-0.23</c:v>
                </c:pt>
                <c:pt idx="11">
                  <c:v>-0.18</c:v>
                </c:pt>
                <c:pt idx="12">
                  <c:v>-0.16</c:v>
                </c:pt>
                <c:pt idx="13">
                  <c:v>-7.0000000000000007E-2</c:v>
                </c:pt>
                <c:pt idx="14">
                  <c:v>-0.11</c:v>
                </c:pt>
                <c:pt idx="15">
                  <c:v>-0.11</c:v>
                </c:pt>
                <c:pt idx="16">
                  <c:v>0</c:v>
                </c:pt>
                <c:pt idx="17">
                  <c:v>-0.11</c:v>
                </c:pt>
                <c:pt idx="18">
                  <c:v>0.01</c:v>
                </c:pt>
                <c:pt idx="19">
                  <c:v>0.02</c:v>
                </c:pt>
                <c:pt idx="20">
                  <c:v>-0.02</c:v>
                </c:pt>
                <c:pt idx="21">
                  <c:v>-7.0000000000000007E-2</c:v>
                </c:pt>
                <c:pt idx="22">
                  <c:v>-0.09</c:v>
                </c:pt>
                <c:pt idx="23">
                  <c:v>-0.15</c:v>
                </c:pt>
                <c:pt idx="24">
                  <c:v>-0.03</c:v>
                </c:pt>
                <c:pt idx="25">
                  <c:v>0</c:v>
                </c:pt>
                <c:pt idx="26">
                  <c:v>0.13</c:v>
                </c:pt>
                <c:pt idx="27">
                  <c:v>-0.1</c:v>
                </c:pt>
                <c:pt idx="28">
                  <c:v>0.06</c:v>
                </c:pt>
                <c:pt idx="29">
                  <c:v>-0.05</c:v>
                </c:pt>
                <c:pt idx="30">
                  <c:v>-0.05</c:v>
                </c:pt>
                <c:pt idx="31">
                  <c:v>0.08</c:v>
                </c:pt>
                <c:pt idx="32">
                  <c:v>0.01</c:v>
                </c:pt>
                <c:pt idx="33">
                  <c:v>-0.22</c:v>
                </c:pt>
                <c:pt idx="34">
                  <c:v>0.01</c:v>
                </c:pt>
                <c:pt idx="35">
                  <c:v>0.13</c:v>
                </c:pt>
                <c:pt idx="36">
                  <c:v>-0.08</c:v>
                </c:pt>
                <c:pt idx="37">
                  <c:v>0.05</c:v>
                </c:pt>
                <c:pt idx="38">
                  <c:v>-0.11</c:v>
                </c:pt>
                <c:pt idx="39">
                  <c:v>-0.02</c:v>
                </c:pt>
                <c:pt idx="40">
                  <c:v>0</c:v>
                </c:pt>
                <c:pt idx="41">
                  <c:v>-0.08</c:v>
                </c:pt>
                <c:pt idx="42">
                  <c:v>-0.05</c:v>
                </c:pt>
                <c:pt idx="43">
                  <c:v>-0.08</c:v>
                </c:pt>
                <c:pt idx="44">
                  <c:v>-0.1</c:v>
                </c:pt>
                <c:pt idx="45">
                  <c:v>-0.01</c:v>
                </c:pt>
                <c:pt idx="46">
                  <c:v>-0.01</c:v>
                </c:pt>
                <c:pt idx="47">
                  <c:v>-0.05</c:v>
                </c:pt>
                <c:pt idx="48">
                  <c:v>0.05</c:v>
                </c:pt>
                <c:pt idx="49">
                  <c:v>-0.05</c:v>
                </c:pt>
                <c:pt idx="50">
                  <c:v>-7.0000000000000007E-2</c:v>
                </c:pt>
                <c:pt idx="51">
                  <c:v>0</c:v>
                </c:pt>
                <c:pt idx="52">
                  <c:v>-0.04</c:v>
                </c:pt>
                <c:pt idx="53">
                  <c:v>0.04</c:v>
                </c:pt>
                <c:pt idx="54">
                  <c:v>-0.11</c:v>
                </c:pt>
                <c:pt idx="55">
                  <c:v>7.0000000000000007E-2</c:v>
                </c:pt>
                <c:pt idx="56">
                  <c:v>-0.28000000000000003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8D-48B5-9689-7EEE8489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layout>
            <c:manualLayout>
              <c:xMode val="edge"/>
              <c:yMode val="edge"/>
              <c:x val="0.48040094535694344"/>
              <c:y val="0.9441399706604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ICUs</a:t>
            </a:r>
            <a:r>
              <a:rPr lang="en-AU"/>
              <a:t> (current per 100k</a:t>
            </a:r>
            <a:r>
              <a:rPr lang="en-AU" baseline="0"/>
              <a:t>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19-4B0E-9304-570F8433E4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5765947-E33C-46BF-9711-AC9DECAFE2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19-4B0E-9304-570F8433E4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01BFC7-BB52-4422-8089-4B30212E352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19-4B0E-9304-570F8433E4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894997-017F-4A36-A8D7-476BE859852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19-4B0E-9304-570F8433E4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AB0996-5F44-427F-A1EF-3B269112D55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19-4B0E-9304-570F8433E4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4C276A-F3D5-4370-B15C-9C5B28C2A4D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19-4B0E-9304-570F8433E4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434459-2D0C-4B3B-8701-A3DED2B5FF4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19-4B0E-9304-570F8433E4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51D34C-1AE3-4632-8BB7-5C92D3A640C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19-4B0E-9304-570F8433E4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2EEABE-29BD-4488-B92A-7728E9AD233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19-4B0E-9304-570F8433E4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1FB365-229F-4360-9FD3-B000C4C5A61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19-4B0E-9304-570F8433E4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67A9BE-8C4B-467E-993E-9A5A791ACFD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19-4B0E-9304-570F8433E45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073D33-EC4D-43CC-A51E-523DC1ACB02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19-4B0E-9304-570F8433E45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E268A7-A6E0-4CA4-9F3F-1F1458A4167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19-4B0E-9304-570F8433E4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7118847-1108-4E8C-BE8C-8871A6013FC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19-4B0E-9304-570F8433E4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B2741A-600C-465E-9865-A5B5BE4EFF0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19-4B0E-9304-570F8433E4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D91EFE-F570-45C3-819C-0C7BF6E5768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19-4B0E-9304-570F8433E4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80D702A-BA0B-4A89-A724-F96505FBC02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19-4B0E-9304-570F8433E4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987B540-10DC-4886-8CD3-4729B2DB6A1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19-4B0E-9304-570F8433E4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ED389A-81F2-4051-9D0C-20797CA2E85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19-4B0E-9304-570F8433E4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BA3A286-94AB-4024-AA6D-CAC7F9450B9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19-4B0E-9304-570F8433E45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237861-D4C4-4F46-9C83-C7783319374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19-4B0E-9304-570F8433E45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DEF3760-FE4E-4914-A471-8E8D07A30B0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19-4B0E-9304-570F8433E45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E7EDC08-E17C-454C-9157-B91B1E93005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719-4B0E-9304-570F8433E45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FAE1FB0-5E53-451B-AD7A-7F33566DEB4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19-4B0E-9304-570F8433E45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687699-019E-47B8-9BE4-F8A0965A191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719-4B0E-9304-570F8433E45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E847497-BDF1-4FA0-A1B1-D8EB623B27A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19-4B0E-9304-570F8433E45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720A96E-BE5E-449B-992E-39FB05EC454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719-4B0E-9304-570F8433E45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D05732-4514-4DB2-82D1-EEDE9014A93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719-4B0E-9304-570F8433E45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6B085AD-4B01-45DA-92AC-42B53C3543D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719-4B0E-9304-570F8433E45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5FAEBCE-C71E-41D8-BF7C-DACA789B38A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719-4B0E-9304-570F8433E45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539343D-8B58-4374-B135-6DE185C663D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719-4B0E-9304-570F8433E45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263F17-5C03-436E-A65C-DE2B5B6570A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719-4B0E-9304-570F8433E45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4BBFF0F-883F-46E3-8C10-21070D7219F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719-4B0E-9304-570F8433E45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45A38F9-C1CE-43F3-B001-0124EF4A9D7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719-4B0E-9304-570F8433E45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6DBE164-6636-4194-B3E4-335E77D1E0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719-4B0E-9304-570F8433E45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BDB21B5-AF0E-463D-850F-3C1F2225042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719-4B0E-9304-570F8433E45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3F55DCD-7B0E-406F-8AA2-046EF74FE18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719-4B0E-9304-570F8433E45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79D6DC5-603D-4D27-8205-B7B57FF35E3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719-4B0E-9304-570F8433E45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8C9FCA2-9187-4953-847F-D8464EADA99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719-4B0E-9304-570F8433E45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9391E60-11A0-46FC-9786-A49D8EAC1B0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719-4B0E-9304-570F8433E45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3932D03-F72D-470A-9B26-BEE8028713F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719-4B0E-9304-570F8433E45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17ACC75-526E-4072-8CAD-0AFB11D474D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719-4B0E-9304-570F8433E45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05F2A81-EEBA-457F-9D7F-220E1095A2B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719-4B0E-9304-570F8433E45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4C8295-A254-4B87-BFA5-0DC100736F2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719-4B0E-9304-570F8433E45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FC86AB-DF32-42B5-A764-EDDF21E088E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719-4B0E-9304-570F8433E45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E721767-C025-4846-B32F-26410E9F354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719-4B0E-9304-570F8433E45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E335197-29AB-4FBD-865A-D4674628682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719-4B0E-9304-570F8433E45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A263F98-B241-4962-943A-697C861EBF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719-4B0E-9304-570F8433E45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FA70D53-A5A3-4816-9D6A-632A8F71BCA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719-4B0E-9304-570F8433E45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522F862-27E2-48F4-90FE-8D3FA826AD5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719-4B0E-9304-570F8433E45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4964FC2-B213-4E70-A708-0EEB9189104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719-4B0E-9304-570F8433E45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E0FEECD-E24E-45B8-917B-CCEDC92B0C1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719-4B0E-9304-570F8433E45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A0E0178-7FCE-4CA9-8C17-86EE6436EC9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719-4B0E-9304-570F8433E45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62CC52A-2BAE-485C-B838-7D72F92FA32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719-4B0E-9304-570F8433E45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B636255-0AE8-4677-9BE0-8C9BBF9CAB2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719-4B0E-9304-570F8433E45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2024CF6-D458-485D-8D93-4719F4013B8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719-4B0E-9304-570F8433E45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023DE55-874B-489B-B40A-F5A1EEB31FF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719-4B0E-9304-570F8433E45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8D0C585-D4AA-494B-B1A4-A0E63AE3A94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719-4B0E-9304-570F8433E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Sheet4!$I$2:$I$58</c:f>
              <c:numCache>
                <c:formatCode>General</c:formatCode>
                <c:ptCount val="57"/>
                <c:pt idx="0">
                  <c:v>2.571638501102131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10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12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19-4B0E-9304-570F8433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5</xdr:row>
      <xdr:rowOff>118110</xdr:rowOff>
    </xdr:from>
    <xdr:to>
      <xdr:col>26</xdr:col>
      <xdr:colOff>419100</xdr:colOff>
      <xdr:row>38</xdr:row>
      <xdr:rowOff>40890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3EEEE-D26F-4AD3-A87B-88001431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26</xdr:col>
      <xdr:colOff>495300</xdr:colOff>
      <xdr:row>71</xdr:row>
      <xdr:rowOff>105660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B3879-9328-437B-B4CA-280CD599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41</xdr:col>
      <xdr:colOff>495300</xdr:colOff>
      <xdr:row>38</xdr:row>
      <xdr:rowOff>105660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E081E-D08C-415F-9FA2-4352FFF0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41</xdr:col>
      <xdr:colOff>495300</xdr:colOff>
      <xdr:row>71</xdr:row>
      <xdr:rowOff>105660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B1130-581B-4EF7-AF5E-AFD04356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6</xdr:row>
      <xdr:rowOff>0</xdr:rowOff>
    </xdr:from>
    <xdr:to>
      <xdr:col>56</xdr:col>
      <xdr:colOff>495300</xdr:colOff>
      <xdr:row>38</xdr:row>
      <xdr:rowOff>105660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3C86E7-CA98-44A7-A91F-2C4DF9B8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39</xdr:row>
      <xdr:rowOff>0</xdr:rowOff>
    </xdr:from>
    <xdr:to>
      <xdr:col>56</xdr:col>
      <xdr:colOff>495300</xdr:colOff>
      <xdr:row>71</xdr:row>
      <xdr:rowOff>105660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D117F1-04AD-4A03-BAB4-28FA0119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6</xdr:row>
      <xdr:rowOff>0</xdr:rowOff>
    </xdr:from>
    <xdr:to>
      <xdr:col>71</xdr:col>
      <xdr:colOff>495300</xdr:colOff>
      <xdr:row>38</xdr:row>
      <xdr:rowOff>105660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DBAAC-F917-48FB-A137-5CDC0748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A01F-DE21-4F1E-823C-7265D3772D09}">
  <dimension ref="A1:D58"/>
  <sheetViews>
    <sheetView topLeftCell="A33" workbookViewId="0">
      <selection activeCell="A47" sqref="A47"/>
    </sheetView>
  </sheetViews>
  <sheetFormatPr defaultRowHeight="14.4" x14ac:dyDescent="0.3"/>
  <sheetData>
    <row r="1" spans="1:4" x14ac:dyDescent="0.3">
      <c r="B1" t="s">
        <v>64</v>
      </c>
      <c r="C1" t="s">
        <v>66</v>
      </c>
      <c r="D1" t="s">
        <v>67</v>
      </c>
    </row>
    <row r="2" spans="1:4" ht="28.8" x14ac:dyDescent="0.3">
      <c r="A2" s="1" t="s">
        <v>0</v>
      </c>
      <c r="B2" s="3">
        <v>13040</v>
      </c>
      <c r="C2" s="1">
        <v>33</v>
      </c>
      <c r="D2" s="2">
        <v>-0.12</v>
      </c>
    </row>
    <row r="3" spans="1:4" x14ac:dyDescent="0.3">
      <c r="A3" s="1" t="s">
        <v>2</v>
      </c>
      <c r="B3" s="3">
        <v>15015</v>
      </c>
      <c r="C3" s="1">
        <v>165</v>
      </c>
      <c r="D3" s="2">
        <v>0.35</v>
      </c>
    </row>
    <row r="4" spans="1:4" ht="28.8" x14ac:dyDescent="0.3">
      <c r="A4" s="1" t="s">
        <v>27</v>
      </c>
      <c r="B4" s="3">
        <v>17342</v>
      </c>
      <c r="C4" s="1">
        <v>80</v>
      </c>
      <c r="D4" s="2">
        <v>0.28999999999999998</v>
      </c>
    </row>
    <row r="5" spans="1:4" ht="43.2" x14ac:dyDescent="0.3">
      <c r="A5" s="1" t="s">
        <v>28</v>
      </c>
      <c r="B5" s="3">
        <v>8845</v>
      </c>
      <c r="C5" s="1">
        <v>37</v>
      </c>
      <c r="D5" s="2">
        <v>0.27</v>
      </c>
    </row>
    <row r="6" spans="1:4" x14ac:dyDescent="0.3">
      <c r="A6" s="1" t="s">
        <v>56</v>
      </c>
      <c r="B6" s="3">
        <v>6695</v>
      </c>
      <c r="C6" s="1">
        <v>44</v>
      </c>
      <c r="D6" s="2">
        <v>0.26</v>
      </c>
    </row>
    <row r="7" spans="1:4" ht="28.8" x14ac:dyDescent="0.3">
      <c r="A7" s="1" t="s">
        <v>40</v>
      </c>
      <c r="B7" s="3">
        <v>12067</v>
      </c>
      <c r="C7" s="1">
        <v>34</v>
      </c>
      <c r="D7" s="2">
        <v>0.2</v>
      </c>
    </row>
    <row r="8" spans="1:4" ht="28.8" x14ac:dyDescent="0.3">
      <c r="A8" s="1" t="s">
        <v>32</v>
      </c>
      <c r="B8" s="3">
        <v>8598</v>
      </c>
      <c r="C8" s="1">
        <v>40</v>
      </c>
      <c r="D8" s="2">
        <v>0.09</v>
      </c>
    </row>
    <row r="9" spans="1:4" ht="28.8" x14ac:dyDescent="0.3">
      <c r="A9" s="1" t="s">
        <v>7</v>
      </c>
      <c r="B9" s="3">
        <v>12609</v>
      </c>
      <c r="C9" s="1">
        <v>42</v>
      </c>
      <c r="D9" s="2">
        <v>0.09</v>
      </c>
    </row>
    <row r="10" spans="1:4" x14ac:dyDescent="0.3">
      <c r="A10" s="1" t="s">
        <v>18</v>
      </c>
      <c r="B10" s="3">
        <v>11516</v>
      </c>
      <c r="C10" s="1">
        <v>35</v>
      </c>
      <c r="D10" s="2">
        <v>0.08</v>
      </c>
    </row>
    <row r="11" spans="1:4" x14ac:dyDescent="0.3">
      <c r="A11" s="1" t="s">
        <v>51</v>
      </c>
      <c r="B11" s="3">
        <v>15024</v>
      </c>
      <c r="C11" s="1">
        <v>35</v>
      </c>
      <c r="D11" s="2">
        <v>0.04</v>
      </c>
    </row>
    <row r="12" spans="1:4" x14ac:dyDescent="0.3">
      <c r="A12" s="1" t="s">
        <v>8</v>
      </c>
      <c r="B12" s="3">
        <v>14293</v>
      </c>
      <c r="C12" s="1">
        <v>69</v>
      </c>
      <c r="D12" s="2">
        <v>0.03</v>
      </c>
    </row>
    <row r="13" spans="1:4" x14ac:dyDescent="0.3">
      <c r="A13" s="1" t="s">
        <v>42</v>
      </c>
      <c r="B13" s="3">
        <v>11658</v>
      </c>
      <c r="C13" s="1">
        <v>31</v>
      </c>
      <c r="D13" s="2">
        <v>0.01</v>
      </c>
    </row>
    <row r="14" spans="1:4" x14ac:dyDescent="0.3">
      <c r="A14" s="1" t="s">
        <v>46</v>
      </c>
      <c r="B14" s="3">
        <v>8805</v>
      </c>
      <c r="C14" s="1">
        <v>20</v>
      </c>
      <c r="D14" s="2">
        <v>0.01</v>
      </c>
    </row>
    <row r="15" spans="1:4" ht="28.8" x14ac:dyDescent="0.3">
      <c r="A15" s="1" t="s">
        <v>23</v>
      </c>
      <c r="B15" s="1">
        <v>0</v>
      </c>
      <c r="C15" s="1">
        <v>0</v>
      </c>
      <c r="D15" s="1" t="s">
        <v>24</v>
      </c>
    </row>
    <row r="16" spans="1:4" ht="28.8" x14ac:dyDescent="0.3">
      <c r="A16" s="1" t="s">
        <v>6</v>
      </c>
      <c r="B16" s="3">
        <v>11170</v>
      </c>
      <c r="C16" s="1">
        <v>36</v>
      </c>
      <c r="D16" s="2">
        <v>-0.02</v>
      </c>
    </row>
    <row r="17" spans="1:4" x14ac:dyDescent="0.3">
      <c r="A17" s="1" t="s">
        <v>30</v>
      </c>
      <c r="B17" s="3">
        <v>12373</v>
      </c>
      <c r="C17" s="1">
        <v>25</v>
      </c>
      <c r="D17" s="2">
        <v>-0.03</v>
      </c>
    </row>
    <row r="18" spans="1:4" x14ac:dyDescent="0.3">
      <c r="A18" s="1" t="s">
        <v>44</v>
      </c>
      <c r="B18" s="3">
        <v>15861</v>
      </c>
      <c r="C18" s="1">
        <v>42</v>
      </c>
      <c r="D18" s="2">
        <v>-0.03</v>
      </c>
    </row>
    <row r="19" spans="1:4" ht="28.8" x14ac:dyDescent="0.3">
      <c r="A19" s="1" t="s">
        <v>33</v>
      </c>
      <c r="B19" s="3">
        <v>13417</v>
      </c>
      <c r="C19" s="1">
        <v>91</v>
      </c>
      <c r="D19" s="2">
        <v>-0.03</v>
      </c>
    </row>
    <row r="20" spans="1:4" x14ac:dyDescent="0.3">
      <c r="A20" s="1" t="s">
        <v>53</v>
      </c>
      <c r="B20" s="3">
        <v>13774</v>
      </c>
      <c r="C20" s="1">
        <v>35</v>
      </c>
      <c r="D20" s="2">
        <v>-0.04</v>
      </c>
    </row>
    <row r="21" spans="1:4" x14ac:dyDescent="0.3">
      <c r="A21" s="1" t="s">
        <v>20</v>
      </c>
      <c r="B21" s="3">
        <v>7781</v>
      </c>
      <c r="C21" s="1">
        <v>38</v>
      </c>
      <c r="D21" s="2">
        <v>-0.04</v>
      </c>
    </row>
    <row r="22" spans="1:4" x14ac:dyDescent="0.3">
      <c r="A22" s="1" t="s">
        <v>4</v>
      </c>
      <c r="B22" s="3">
        <v>8987</v>
      </c>
      <c r="C22" s="1">
        <v>78</v>
      </c>
      <c r="D22" s="2">
        <v>-0.05</v>
      </c>
    </row>
    <row r="23" spans="1:4" x14ac:dyDescent="0.3">
      <c r="A23" s="1" t="s">
        <v>55</v>
      </c>
      <c r="B23" s="3">
        <v>13655</v>
      </c>
      <c r="C23" s="1">
        <v>45</v>
      </c>
      <c r="D23" s="2">
        <v>-0.06</v>
      </c>
    </row>
    <row r="24" spans="1:4" x14ac:dyDescent="0.3">
      <c r="A24" s="1" t="s">
        <v>11</v>
      </c>
      <c r="B24" s="3">
        <v>14131</v>
      </c>
      <c r="C24" s="1">
        <v>81</v>
      </c>
      <c r="D24" s="2">
        <v>-7.0000000000000007E-2</v>
      </c>
    </row>
    <row r="25" spans="1:4" ht="28.8" x14ac:dyDescent="0.3">
      <c r="A25" s="1" t="s">
        <v>9</v>
      </c>
      <c r="B25" s="3">
        <v>16393</v>
      </c>
      <c r="C25" s="1">
        <v>43</v>
      </c>
      <c r="D25" s="2">
        <v>-0.08</v>
      </c>
    </row>
    <row r="26" spans="1:4" ht="28.8" x14ac:dyDescent="0.3">
      <c r="A26" s="1" t="s">
        <v>35</v>
      </c>
      <c r="B26" s="3">
        <v>11780</v>
      </c>
      <c r="C26" s="1">
        <v>23</v>
      </c>
      <c r="D26" s="2">
        <v>-0.09</v>
      </c>
    </row>
    <row r="27" spans="1:4" x14ac:dyDescent="0.3">
      <c r="A27" s="1" t="s">
        <v>37</v>
      </c>
      <c r="B27" s="3">
        <v>14328</v>
      </c>
      <c r="C27" s="1">
        <v>49</v>
      </c>
      <c r="D27" s="2">
        <v>-0.1</v>
      </c>
    </row>
    <row r="28" spans="1:4" ht="28.8" x14ac:dyDescent="0.3">
      <c r="A28" s="1" t="s">
        <v>31</v>
      </c>
      <c r="B28" s="3">
        <v>6400</v>
      </c>
      <c r="C28" s="1">
        <v>25</v>
      </c>
      <c r="D28" s="2">
        <v>-0.1</v>
      </c>
    </row>
    <row r="29" spans="1:4" x14ac:dyDescent="0.3">
      <c r="A29" s="1" t="s">
        <v>5</v>
      </c>
      <c r="B29" s="3">
        <v>5395</v>
      </c>
      <c r="C29" s="1">
        <v>30</v>
      </c>
      <c r="D29" s="2">
        <v>-0.11</v>
      </c>
    </row>
    <row r="30" spans="1:4" x14ac:dyDescent="0.3">
      <c r="A30" s="1" t="s">
        <v>15</v>
      </c>
      <c r="B30" s="3">
        <v>12097</v>
      </c>
      <c r="C30" s="1">
        <v>50</v>
      </c>
      <c r="D30" s="2">
        <v>-0.11</v>
      </c>
    </row>
    <row r="31" spans="1:4" ht="28.8" x14ac:dyDescent="0.3">
      <c r="A31" s="1" t="s">
        <v>3</v>
      </c>
      <c r="B31" s="3">
        <v>16270</v>
      </c>
      <c r="C31" s="1">
        <v>28</v>
      </c>
      <c r="D31" s="2">
        <v>-0.11</v>
      </c>
    </row>
    <row r="32" spans="1:4" x14ac:dyDescent="0.3">
      <c r="A32" s="1" t="s">
        <v>25</v>
      </c>
      <c r="B32" s="3">
        <v>11361</v>
      </c>
      <c r="C32" s="1">
        <v>17</v>
      </c>
      <c r="D32" s="2">
        <v>-0.11</v>
      </c>
    </row>
    <row r="33" spans="1:4" x14ac:dyDescent="0.3">
      <c r="A33" s="1" t="s">
        <v>21</v>
      </c>
      <c r="B33" s="3">
        <v>13678</v>
      </c>
      <c r="C33" s="1">
        <v>27</v>
      </c>
      <c r="D33" s="2">
        <v>-0.12</v>
      </c>
    </row>
    <row r="34" spans="1:4" x14ac:dyDescent="0.3">
      <c r="A34" s="1" t="s">
        <v>34</v>
      </c>
      <c r="B34" s="3">
        <v>13957</v>
      </c>
      <c r="C34" s="1">
        <v>38</v>
      </c>
      <c r="D34" s="2">
        <v>-0.12</v>
      </c>
    </row>
    <row r="35" spans="1:4" ht="28.8" x14ac:dyDescent="0.3">
      <c r="A35" s="1" t="s">
        <v>10</v>
      </c>
      <c r="B35" s="3">
        <v>13914</v>
      </c>
      <c r="C35" s="1">
        <v>48</v>
      </c>
      <c r="D35" s="2">
        <v>-0.12</v>
      </c>
    </row>
    <row r="36" spans="1:4" x14ac:dyDescent="0.3">
      <c r="A36" s="1" t="s">
        <v>13</v>
      </c>
      <c r="B36" s="3">
        <v>15655</v>
      </c>
      <c r="C36" s="1">
        <v>80</v>
      </c>
      <c r="D36" s="2">
        <v>-0.12</v>
      </c>
    </row>
    <row r="37" spans="1:4" x14ac:dyDescent="0.3">
      <c r="A37" s="1" t="s">
        <v>52</v>
      </c>
      <c r="B37" s="3">
        <v>13356</v>
      </c>
      <c r="C37" s="1">
        <v>27</v>
      </c>
      <c r="D37" s="2">
        <v>-0.13</v>
      </c>
    </row>
    <row r="38" spans="1:4" x14ac:dyDescent="0.3">
      <c r="A38" s="1" t="s">
        <v>16</v>
      </c>
      <c r="B38" s="3">
        <v>14037</v>
      </c>
      <c r="C38" s="1">
        <v>34</v>
      </c>
      <c r="D38" s="2">
        <v>-0.15</v>
      </c>
    </row>
    <row r="39" spans="1:4" ht="28.8" x14ac:dyDescent="0.3">
      <c r="A39" s="1" t="s">
        <v>29</v>
      </c>
      <c r="B39" s="3">
        <v>13005</v>
      </c>
      <c r="C39" s="1">
        <v>21</v>
      </c>
      <c r="D39" s="2">
        <v>-0.15</v>
      </c>
    </row>
    <row r="40" spans="1:4" x14ac:dyDescent="0.3">
      <c r="A40" s="1" t="s">
        <v>36</v>
      </c>
      <c r="B40" s="3">
        <v>12844</v>
      </c>
      <c r="C40" s="1">
        <v>21</v>
      </c>
      <c r="D40" s="2">
        <v>-0.15</v>
      </c>
    </row>
    <row r="41" spans="1:4" x14ac:dyDescent="0.3">
      <c r="A41" s="1" t="s">
        <v>14</v>
      </c>
      <c r="B41" s="3">
        <v>15475</v>
      </c>
      <c r="C41" s="1">
        <v>68</v>
      </c>
      <c r="D41" s="2">
        <v>-0.17</v>
      </c>
    </row>
    <row r="42" spans="1:4" ht="43.2" x14ac:dyDescent="0.3">
      <c r="A42" s="1" t="s">
        <v>57</v>
      </c>
      <c r="B42" s="3">
        <v>8665</v>
      </c>
      <c r="C42" s="1">
        <v>23</v>
      </c>
      <c r="D42" s="2">
        <v>-0.17</v>
      </c>
    </row>
    <row r="43" spans="1:4" x14ac:dyDescent="0.3">
      <c r="A43" s="1" t="s">
        <v>17</v>
      </c>
      <c r="B43" s="3">
        <v>10155</v>
      </c>
      <c r="C43" s="1">
        <v>33</v>
      </c>
      <c r="D43" s="2">
        <v>-0.18</v>
      </c>
    </row>
    <row r="44" spans="1:4" ht="28.8" x14ac:dyDescent="0.3">
      <c r="A44" s="1" t="s">
        <v>12</v>
      </c>
      <c r="B44" s="3">
        <v>16652</v>
      </c>
      <c r="C44" s="1">
        <v>54</v>
      </c>
      <c r="D44" s="2">
        <v>-0.19</v>
      </c>
    </row>
    <row r="45" spans="1:4" x14ac:dyDescent="0.3">
      <c r="A45" s="1" t="s">
        <v>19</v>
      </c>
      <c r="B45" s="3">
        <v>14301</v>
      </c>
      <c r="C45" s="1">
        <v>38</v>
      </c>
      <c r="D45" s="2">
        <v>-0.19</v>
      </c>
    </row>
    <row r="46" spans="1:4" ht="28.8" x14ac:dyDescent="0.3">
      <c r="A46" s="1" t="s">
        <v>47</v>
      </c>
      <c r="B46" s="3">
        <v>15511</v>
      </c>
      <c r="C46" s="1">
        <v>38</v>
      </c>
      <c r="D46" s="2">
        <v>-0.2</v>
      </c>
    </row>
    <row r="47" spans="1:4" ht="28.8" x14ac:dyDescent="0.3">
      <c r="A47" s="1" t="s">
        <v>49</v>
      </c>
      <c r="B47" s="3">
        <v>9936</v>
      </c>
      <c r="C47" s="1">
        <v>6</v>
      </c>
      <c r="D47" s="2">
        <v>-0.21</v>
      </c>
    </row>
    <row r="48" spans="1:4" ht="28.8" x14ac:dyDescent="0.3">
      <c r="A48" s="1" t="s">
        <v>22</v>
      </c>
      <c r="B48" s="3">
        <v>13303</v>
      </c>
      <c r="C48" s="1">
        <v>44</v>
      </c>
      <c r="D48" s="2">
        <v>-0.23</v>
      </c>
    </row>
    <row r="49" spans="1:4" ht="28.8" x14ac:dyDescent="0.3">
      <c r="A49" s="1" t="s">
        <v>39</v>
      </c>
      <c r="B49" s="3">
        <v>17989</v>
      </c>
      <c r="C49" s="1">
        <v>51</v>
      </c>
      <c r="D49" s="2">
        <v>-0.24</v>
      </c>
    </row>
    <row r="50" spans="1:4" x14ac:dyDescent="0.3">
      <c r="A50" s="1" t="s">
        <v>43</v>
      </c>
      <c r="B50" s="3">
        <v>14869</v>
      </c>
      <c r="C50" s="1">
        <v>34</v>
      </c>
      <c r="D50" s="2">
        <v>-0.24</v>
      </c>
    </row>
    <row r="51" spans="1:4" x14ac:dyDescent="0.3">
      <c r="A51" s="1" t="s">
        <v>54</v>
      </c>
      <c r="B51" s="3">
        <v>16244</v>
      </c>
      <c r="C51" s="1">
        <v>42</v>
      </c>
      <c r="D51" s="2">
        <v>-0.27</v>
      </c>
    </row>
    <row r="52" spans="1:4" x14ac:dyDescent="0.3">
      <c r="A52" s="1" t="s">
        <v>48</v>
      </c>
      <c r="B52" s="3">
        <v>5594</v>
      </c>
      <c r="C52" s="1">
        <v>23</v>
      </c>
      <c r="D52" s="2">
        <v>-0.28000000000000003</v>
      </c>
    </row>
    <row r="53" spans="1:4" x14ac:dyDescent="0.3">
      <c r="A53" s="1" t="s">
        <v>38</v>
      </c>
      <c r="B53" s="3">
        <v>16438</v>
      </c>
      <c r="C53" s="1">
        <v>29</v>
      </c>
      <c r="D53" s="2">
        <v>-0.3</v>
      </c>
    </row>
    <row r="54" spans="1:4" x14ac:dyDescent="0.3">
      <c r="A54" s="1" t="s">
        <v>50</v>
      </c>
      <c r="B54" s="3">
        <v>15930</v>
      </c>
      <c r="C54" s="1">
        <v>22</v>
      </c>
      <c r="D54" s="2">
        <v>-0.3</v>
      </c>
    </row>
    <row r="55" spans="1:4" ht="28.8" x14ac:dyDescent="0.3">
      <c r="A55" s="1" t="s">
        <v>1</v>
      </c>
      <c r="B55" s="3">
        <v>10948</v>
      </c>
      <c r="C55" s="1">
        <v>12</v>
      </c>
      <c r="D55" s="2">
        <v>-0.31</v>
      </c>
    </row>
    <row r="56" spans="1:4" x14ac:dyDescent="0.3">
      <c r="A56" s="1" t="s">
        <v>45</v>
      </c>
      <c r="B56" s="3">
        <v>16625</v>
      </c>
      <c r="C56" s="1">
        <v>26</v>
      </c>
      <c r="D56" s="2">
        <v>-0.32</v>
      </c>
    </row>
    <row r="57" spans="1:4" ht="28.8" x14ac:dyDescent="0.3">
      <c r="A57" s="1" t="s">
        <v>41</v>
      </c>
      <c r="B57" s="3">
        <v>16410</v>
      </c>
      <c r="C57" s="1">
        <v>34</v>
      </c>
      <c r="D57" s="2">
        <v>-0.32</v>
      </c>
    </row>
    <row r="58" spans="1:4" ht="43.2" x14ac:dyDescent="0.3">
      <c r="A58" s="1" t="s">
        <v>26</v>
      </c>
      <c r="B58" s="1">
        <v>471</v>
      </c>
      <c r="C58" s="1">
        <v>0</v>
      </c>
      <c r="D58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465E-E65B-4837-9C66-6818068BFF73}">
  <dimension ref="A1:D58"/>
  <sheetViews>
    <sheetView topLeftCell="A35" workbookViewId="0">
      <selection activeCell="C50" sqref="C50"/>
    </sheetView>
  </sheetViews>
  <sheetFormatPr defaultRowHeight="14.4" x14ac:dyDescent="0.3"/>
  <cols>
    <col min="1" max="1" width="22" bestFit="1" customWidth="1"/>
    <col min="2" max="2" width="4" bestFit="1" customWidth="1"/>
    <col min="3" max="3" width="3.5546875" bestFit="1" customWidth="1"/>
    <col min="4" max="4" width="5.44140625" bestFit="1" customWidth="1"/>
  </cols>
  <sheetData>
    <row r="1" spans="1:4" x14ac:dyDescent="0.3">
      <c r="B1" t="s">
        <v>64</v>
      </c>
      <c r="C1" t="s">
        <v>65</v>
      </c>
      <c r="D1" t="s">
        <v>63</v>
      </c>
    </row>
    <row r="2" spans="1:4" x14ac:dyDescent="0.3">
      <c r="A2" s="1" t="s">
        <v>0</v>
      </c>
      <c r="B2" s="1">
        <v>210</v>
      </c>
      <c r="C2" s="1">
        <v>0.6</v>
      </c>
      <c r="D2" s="2">
        <v>-7.0000000000000007E-2</v>
      </c>
    </row>
    <row r="3" spans="1:4" ht="28.8" x14ac:dyDescent="0.3">
      <c r="A3" s="1" t="s">
        <v>1</v>
      </c>
      <c r="B3" s="1">
        <v>242</v>
      </c>
      <c r="C3" s="1">
        <v>0.6</v>
      </c>
      <c r="D3" s="2">
        <v>3.2</v>
      </c>
    </row>
    <row r="4" spans="1:4" x14ac:dyDescent="0.3">
      <c r="A4" s="1" t="s">
        <v>2</v>
      </c>
      <c r="B4" s="1">
        <v>76</v>
      </c>
      <c r="C4" s="1">
        <v>1.6</v>
      </c>
      <c r="D4" s="2">
        <v>3</v>
      </c>
    </row>
    <row r="5" spans="1:4" ht="28.8" x14ac:dyDescent="0.3">
      <c r="A5" s="1" t="s">
        <v>3</v>
      </c>
      <c r="B5" s="1">
        <v>268</v>
      </c>
      <c r="C5" s="1">
        <v>0.3</v>
      </c>
      <c r="D5" s="2">
        <v>2</v>
      </c>
    </row>
    <row r="6" spans="1:4" x14ac:dyDescent="0.3">
      <c r="A6" s="1" t="s">
        <v>4</v>
      </c>
      <c r="B6" s="1">
        <v>118</v>
      </c>
      <c r="C6" s="1">
        <v>1.2</v>
      </c>
      <c r="D6" s="2">
        <v>1</v>
      </c>
    </row>
    <row r="7" spans="1:4" x14ac:dyDescent="0.3">
      <c r="A7" s="1" t="s">
        <v>5</v>
      </c>
      <c r="B7" s="1">
        <v>51</v>
      </c>
      <c r="C7" s="1">
        <v>0.3</v>
      </c>
      <c r="D7" s="2">
        <v>1</v>
      </c>
    </row>
    <row r="8" spans="1:4" ht="28.8" x14ac:dyDescent="0.3">
      <c r="A8" s="1" t="s">
        <v>6</v>
      </c>
      <c r="B8" s="1">
        <v>230</v>
      </c>
      <c r="C8" s="1">
        <v>0.4</v>
      </c>
      <c r="D8" s="2">
        <v>0.43</v>
      </c>
    </row>
    <row r="9" spans="1:4" ht="28.8" x14ac:dyDescent="0.3">
      <c r="A9" s="1" t="s">
        <v>7</v>
      </c>
      <c r="B9" s="1">
        <v>145</v>
      </c>
      <c r="C9" s="1">
        <v>0.3</v>
      </c>
      <c r="D9" s="2">
        <v>0.36</v>
      </c>
    </row>
    <row r="10" spans="1:4" x14ac:dyDescent="0.3">
      <c r="A10" s="1" t="s">
        <v>8</v>
      </c>
      <c r="B10" s="1">
        <v>160</v>
      </c>
      <c r="C10" s="1">
        <v>1.3</v>
      </c>
      <c r="D10" s="2">
        <v>0.33</v>
      </c>
    </row>
    <row r="11" spans="1:4" ht="28.8" x14ac:dyDescent="0.3">
      <c r="A11" s="1" t="s">
        <v>9</v>
      </c>
      <c r="B11" s="1">
        <v>242</v>
      </c>
      <c r="C11" s="1">
        <v>0.5</v>
      </c>
      <c r="D11" s="2">
        <v>0.33</v>
      </c>
    </row>
    <row r="12" spans="1:4" ht="28.8" x14ac:dyDescent="0.3">
      <c r="A12" s="1" t="s">
        <v>10</v>
      </c>
      <c r="B12" s="1">
        <v>153</v>
      </c>
      <c r="C12" s="1">
        <v>0.3</v>
      </c>
      <c r="D12" s="2">
        <v>0.23</v>
      </c>
    </row>
    <row r="13" spans="1:4" x14ac:dyDescent="0.3">
      <c r="A13" s="1" t="s">
        <v>11</v>
      </c>
      <c r="B13" s="1">
        <v>188</v>
      </c>
      <c r="C13" s="1">
        <v>1</v>
      </c>
      <c r="D13" s="2">
        <v>0.22</v>
      </c>
    </row>
    <row r="14" spans="1:4" ht="28.8" x14ac:dyDescent="0.3">
      <c r="A14" s="1" t="s">
        <v>12</v>
      </c>
      <c r="B14" s="1">
        <v>242</v>
      </c>
      <c r="C14" s="1">
        <v>1.4</v>
      </c>
      <c r="D14" s="2">
        <v>0.21</v>
      </c>
    </row>
    <row r="15" spans="1:4" x14ac:dyDescent="0.3">
      <c r="A15" s="1" t="s">
        <v>13</v>
      </c>
      <c r="B15" s="1">
        <v>172</v>
      </c>
      <c r="C15" s="1">
        <v>1</v>
      </c>
      <c r="D15" s="2">
        <v>0.2</v>
      </c>
    </row>
    <row r="16" spans="1:4" x14ac:dyDescent="0.3">
      <c r="A16" s="1" t="s">
        <v>14</v>
      </c>
      <c r="B16" s="1">
        <v>196</v>
      </c>
      <c r="C16" s="1">
        <v>1</v>
      </c>
      <c r="D16" s="2">
        <v>0.16</v>
      </c>
    </row>
    <row r="17" spans="1:4" x14ac:dyDescent="0.3">
      <c r="A17" s="1" t="s">
        <v>15</v>
      </c>
      <c r="B17" s="1">
        <v>188</v>
      </c>
      <c r="C17" s="1">
        <v>0.5</v>
      </c>
      <c r="D17" s="2">
        <v>0.15</v>
      </c>
    </row>
    <row r="18" spans="1:4" x14ac:dyDescent="0.3">
      <c r="A18" s="1" t="s">
        <v>16</v>
      </c>
      <c r="B18" s="1">
        <v>208</v>
      </c>
      <c r="C18" s="1">
        <v>0.7</v>
      </c>
      <c r="D18" s="2">
        <v>0.12</v>
      </c>
    </row>
    <row r="19" spans="1:4" x14ac:dyDescent="0.3">
      <c r="A19" s="1" t="s">
        <v>17</v>
      </c>
      <c r="B19" s="1">
        <v>149</v>
      </c>
      <c r="C19" s="1">
        <v>0.5</v>
      </c>
      <c r="D19" s="2">
        <v>0.11</v>
      </c>
    </row>
    <row r="20" spans="1:4" x14ac:dyDescent="0.3">
      <c r="A20" s="1" t="s">
        <v>18</v>
      </c>
      <c r="B20" s="1">
        <v>224</v>
      </c>
      <c r="C20" s="1">
        <v>0.3</v>
      </c>
      <c r="D20" s="2">
        <v>0.1</v>
      </c>
    </row>
    <row r="21" spans="1:4" x14ac:dyDescent="0.3">
      <c r="A21" s="1" t="s">
        <v>19</v>
      </c>
      <c r="B21" s="1">
        <v>233</v>
      </c>
      <c r="C21" s="1">
        <v>0.7</v>
      </c>
      <c r="D21" s="2">
        <v>7.0000000000000007E-2</v>
      </c>
    </row>
    <row r="22" spans="1:4" x14ac:dyDescent="0.3">
      <c r="A22" s="1" t="s">
        <v>20</v>
      </c>
      <c r="B22" s="1">
        <v>89</v>
      </c>
      <c r="C22" s="1">
        <v>0.4</v>
      </c>
      <c r="D22" s="2">
        <v>0.06</v>
      </c>
    </row>
    <row r="23" spans="1:4" x14ac:dyDescent="0.3">
      <c r="A23" s="1" t="s">
        <v>21</v>
      </c>
      <c r="B23" s="1">
        <v>232</v>
      </c>
      <c r="C23" s="1">
        <v>0.8</v>
      </c>
      <c r="D23" s="2">
        <v>0.04</v>
      </c>
    </row>
    <row r="24" spans="1:4" ht="28.8" x14ac:dyDescent="0.3">
      <c r="A24" s="1" t="s">
        <v>22</v>
      </c>
      <c r="B24" s="1">
        <v>158</v>
      </c>
      <c r="C24" s="1">
        <v>0.7</v>
      </c>
      <c r="D24" s="2">
        <v>0.04</v>
      </c>
    </row>
    <row r="25" spans="1:4" x14ac:dyDescent="0.3">
      <c r="A25" s="1" t="s">
        <v>23</v>
      </c>
      <c r="B25" s="1">
        <v>0</v>
      </c>
      <c r="C25" s="1">
        <v>0</v>
      </c>
      <c r="D25" s="1" t="s">
        <v>24</v>
      </c>
    </row>
    <row r="26" spans="1:4" x14ac:dyDescent="0.3">
      <c r="A26" s="1" t="s">
        <v>25</v>
      </c>
      <c r="B26" s="1">
        <v>174</v>
      </c>
      <c r="C26" s="1">
        <v>0.3</v>
      </c>
      <c r="D26" s="2">
        <v>0</v>
      </c>
    </row>
    <row r="27" spans="1:4" x14ac:dyDescent="0.3">
      <c r="A27" s="1" t="s">
        <v>26</v>
      </c>
      <c r="B27" s="1">
        <v>4</v>
      </c>
      <c r="C27" s="1">
        <v>0</v>
      </c>
      <c r="D27" s="1" t="s">
        <v>24</v>
      </c>
    </row>
    <row r="28" spans="1:4" ht="28.8" x14ac:dyDescent="0.3">
      <c r="A28" s="1" t="s">
        <v>27</v>
      </c>
      <c r="B28" s="1">
        <v>211</v>
      </c>
      <c r="C28" s="1">
        <v>0.3</v>
      </c>
      <c r="D28" s="2">
        <v>0</v>
      </c>
    </row>
    <row r="29" spans="1:4" ht="43.2" x14ac:dyDescent="0.3">
      <c r="A29" s="1" t="s">
        <v>28</v>
      </c>
      <c r="B29" s="1">
        <v>109</v>
      </c>
      <c r="C29" s="1">
        <v>0.1</v>
      </c>
      <c r="D29" s="2">
        <v>0</v>
      </c>
    </row>
    <row r="30" spans="1:4" ht="28.8" x14ac:dyDescent="0.3">
      <c r="A30" s="1" t="s">
        <v>29</v>
      </c>
      <c r="B30" s="1">
        <v>309</v>
      </c>
      <c r="C30" s="1">
        <v>0.2</v>
      </c>
      <c r="D30" s="2">
        <v>0</v>
      </c>
    </row>
    <row r="31" spans="1:4" x14ac:dyDescent="0.3">
      <c r="A31" s="1" t="s">
        <v>30</v>
      </c>
      <c r="B31" s="1">
        <v>282</v>
      </c>
      <c r="C31" s="1">
        <v>0.1</v>
      </c>
      <c r="D31" s="2">
        <v>0</v>
      </c>
    </row>
    <row r="32" spans="1:4" x14ac:dyDescent="0.3">
      <c r="A32" s="1" t="s">
        <v>31</v>
      </c>
      <c r="B32" s="1">
        <v>68</v>
      </c>
      <c r="C32" s="1">
        <v>0</v>
      </c>
      <c r="D32" s="1" t="s">
        <v>24</v>
      </c>
    </row>
    <row r="33" spans="1:4" ht="28.8" x14ac:dyDescent="0.3">
      <c r="A33" s="1" t="s">
        <v>32</v>
      </c>
      <c r="B33" s="1">
        <v>101</v>
      </c>
      <c r="C33" s="1">
        <v>0.5</v>
      </c>
      <c r="D33" s="2">
        <v>-0.02</v>
      </c>
    </row>
    <row r="34" spans="1:4" ht="28.8" x14ac:dyDescent="0.3">
      <c r="A34" s="1" t="s">
        <v>33</v>
      </c>
      <c r="B34" s="1">
        <v>205</v>
      </c>
      <c r="C34" s="1">
        <v>1.4</v>
      </c>
      <c r="D34" s="2">
        <v>-0.04</v>
      </c>
    </row>
    <row r="35" spans="1:4" x14ac:dyDescent="0.3">
      <c r="A35" s="1" t="s">
        <v>34</v>
      </c>
      <c r="B35" s="1">
        <v>221</v>
      </c>
      <c r="C35" s="1">
        <v>1</v>
      </c>
      <c r="D35" s="2">
        <v>-0.05</v>
      </c>
    </row>
    <row r="36" spans="1:4" ht="28.8" x14ac:dyDescent="0.3">
      <c r="A36" s="1" t="s">
        <v>35</v>
      </c>
      <c r="B36" s="1">
        <v>270</v>
      </c>
      <c r="C36" s="1">
        <v>0.2</v>
      </c>
      <c r="D36" s="2">
        <v>-7.0000000000000007E-2</v>
      </c>
    </row>
    <row r="37" spans="1:4" x14ac:dyDescent="0.3">
      <c r="A37" s="1" t="s">
        <v>36</v>
      </c>
      <c r="B37" s="1">
        <v>218</v>
      </c>
      <c r="C37" s="1">
        <v>0.3</v>
      </c>
      <c r="D37" s="2">
        <v>-7.0000000000000007E-2</v>
      </c>
    </row>
    <row r="38" spans="1:4" x14ac:dyDescent="0.3">
      <c r="A38" s="1" t="s">
        <v>37</v>
      </c>
      <c r="B38" s="1">
        <v>208</v>
      </c>
      <c r="C38" s="1">
        <v>0.3</v>
      </c>
      <c r="D38" s="2">
        <v>-0.08</v>
      </c>
    </row>
    <row r="39" spans="1:4" x14ac:dyDescent="0.3">
      <c r="A39" s="1" t="s">
        <v>38</v>
      </c>
      <c r="B39" s="1">
        <v>255</v>
      </c>
      <c r="C39" s="1">
        <v>0.7</v>
      </c>
      <c r="D39" s="2">
        <v>-0.09</v>
      </c>
    </row>
    <row r="40" spans="1:4" ht="28.8" x14ac:dyDescent="0.3">
      <c r="A40" s="1" t="s">
        <v>39</v>
      </c>
      <c r="B40" s="1">
        <v>222</v>
      </c>
      <c r="C40" s="1">
        <v>0.8</v>
      </c>
      <c r="D40" s="2">
        <v>-0.09</v>
      </c>
    </row>
    <row r="41" spans="1:4" ht="28.8" x14ac:dyDescent="0.3">
      <c r="A41" s="1" t="s">
        <v>40</v>
      </c>
      <c r="B41" s="1">
        <v>229</v>
      </c>
      <c r="C41" s="1">
        <v>0.4</v>
      </c>
      <c r="D41" s="2">
        <v>-0.1</v>
      </c>
    </row>
    <row r="42" spans="1:4" ht="28.8" x14ac:dyDescent="0.3">
      <c r="A42" s="1" t="s">
        <v>41</v>
      </c>
      <c r="B42" s="1">
        <v>323</v>
      </c>
      <c r="C42" s="1">
        <v>1</v>
      </c>
      <c r="D42" s="2">
        <v>-0.12</v>
      </c>
    </row>
    <row r="43" spans="1:4" x14ac:dyDescent="0.3">
      <c r="A43" s="1" t="s">
        <v>42</v>
      </c>
      <c r="B43" s="1">
        <v>131</v>
      </c>
      <c r="C43" s="1">
        <v>0.2</v>
      </c>
      <c r="D43" s="2">
        <v>-0.13</v>
      </c>
    </row>
    <row r="44" spans="1:4" x14ac:dyDescent="0.3">
      <c r="A44" s="1" t="s">
        <v>43</v>
      </c>
      <c r="B44" s="1">
        <v>246</v>
      </c>
      <c r="C44" s="1">
        <v>1</v>
      </c>
      <c r="D44" s="2">
        <v>-0.14000000000000001</v>
      </c>
    </row>
    <row r="45" spans="1:4" x14ac:dyDescent="0.3">
      <c r="A45" s="1" t="s">
        <v>44</v>
      </c>
      <c r="B45" s="1">
        <v>91</v>
      </c>
      <c r="C45" s="1">
        <v>0.3</v>
      </c>
      <c r="D45" s="2">
        <v>-0.17</v>
      </c>
    </row>
    <row r="46" spans="1:4" x14ac:dyDescent="0.3">
      <c r="A46" s="1" t="s">
        <v>45</v>
      </c>
      <c r="B46" s="1">
        <v>256</v>
      </c>
      <c r="C46" s="1">
        <v>1.3</v>
      </c>
      <c r="D46" s="2">
        <v>-0.17</v>
      </c>
    </row>
    <row r="47" spans="1:4" x14ac:dyDescent="0.3">
      <c r="A47" s="1" t="s">
        <v>46</v>
      </c>
      <c r="B47" s="1">
        <v>173</v>
      </c>
      <c r="C47" s="1">
        <v>0.2</v>
      </c>
      <c r="D47" s="2">
        <v>-0.19</v>
      </c>
    </row>
    <row r="48" spans="1:4" ht="28.8" x14ac:dyDescent="0.3">
      <c r="A48" s="1" t="s">
        <v>47</v>
      </c>
      <c r="B48" s="1">
        <v>260</v>
      </c>
      <c r="C48" s="1">
        <v>0.9</v>
      </c>
      <c r="D48" s="2">
        <v>-0.2</v>
      </c>
    </row>
    <row r="49" spans="1:4" x14ac:dyDescent="0.3">
      <c r="A49" s="1" t="s">
        <v>48</v>
      </c>
      <c r="B49" s="1">
        <v>55</v>
      </c>
      <c r="C49" s="1">
        <v>0.4</v>
      </c>
      <c r="D49" s="2">
        <v>-0.25</v>
      </c>
    </row>
    <row r="50" spans="1:4" ht="28.8" x14ac:dyDescent="0.3">
      <c r="A50" s="1" t="s">
        <v>49</v>
      </c>
      <c r="B50" s="1">
        <v>99</v>
      </c>
      <c r="C50" s="1">
        <v>0.2</v>
      </c>
      <c r="D50" s="2">
        <v>-0.25</v>
      </c>
    </row>
    <row r="51" spans="1:4" x14ac:dyDescent="0.3">
      <c r="A51" s="1" t="s">
        <v>50</v>
      </c>
      <c r="B51" s="1">
        <v>300</v>
      </c>
      <c r="C51" s="1">
        <v>0.8</v>
      </c>
      <c r="D51" s="2">
        <v>-0.27</v>
      </c>
    </row>
    <row r="52" spans="1:4" x14ac:dyDescent="0.3">
      <c r="A52" s="1" t="s">
        <v>51</v>
      </c>
      <c r="B52" s="1">
        <v>275</v>
      </c>
      <c r="C52" s="1">
        <v>0.5</v>
      </c>
      <c r="D52" s="2">
        <v>-0.28999999999999998</v>
      </c>
    </row>
    <row r="53" spans="1:4" x14ac:dyDescent="0.3">
      <c r="A53" s="1" t="s">
        <v>52</v>
      </c>
      <c r="B53" s="1">
        <v>187</v>
      </c>
      <c r="C53" s="1">
        <v>0.4</v>
      </c>
      <c r="D53" s="2">
        <v>-0.37</v>
      </c>
    </row>
    <row r="54" spans="1:4" x14ac:dyDescent="0.3">
      <c r="A54" s="1" t="s">
        <v>53</v>
      </c>
      <c r="B54" s="1">
        <v>125</v>
      </c>
      <c r="C54" s="1">
        <v>0.2</v>
      </c>
      <c r="D54" s="2">
        <v>-0.4</v>
      </c>
    </row>
    <row r="55" spans="1:4" x14ac:dyDescent="0.3">
      <c r="A55" s="1" t="s">
        <v>54</v>
      </c>
      <c r="B55" s="1">
        <v>292</v>
      </c>
      <c r="C55" s="1">
        <v>1.5</v>
      </c>
      <c r="D55" s="2">
        <v>-0.47</v>
      </c>
    </row>
    <row r="56" spans="1:4" x14ac:dyDescent="0.3">
      <c r="A56" s="1" t="s">
        <v>55</v>
      </c>
      <c r="B56" s="1">
        <v>201</v>
      </c>
      <c r="C56" s="1">
        <v>0.2</v>
      </c>
      <c r="D56" s="2">
        <v>-0.5</v>
      </c>
    </row>
    <row r="57" spans="1:4" x14ac:dyDescent="0.3">
      <c r="A57" s="1" t="s">
        <v>56</v>
      </c>
      <c r="B57" s="1">
        <v>76</v>
      </c>
      <c r="C57" s="1">
        <v>0.1</v>
      </c>
      <c r="D57" s="2">
        <v>-0.5</v>
      </c>
    </row>
    <row r="58" spans="1:4" x14ac:dyDescent="0.3">
      <c r="A58" s="1" t="s">
        <v>57</v>
      </c>
      <c r="B58" s="1">
        <v>166</v>
      </c>
      <c r="C58" s="1">
        <v>0</v>
      </c>
      <c r="D58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8172-95C4-4C32-BDC2-F2B26F5D0E00}">
  <dimension ref="A1:D58"/>
  <sheetViews>
    <sheetView workbookViewId="0">
      <selection activeCell="B1" sqref="B1"/>
    </sheetView>
  </sheetViews>
  <sheetFormatPr defaultRowHeight="14.4" x14ac:dyDescent="0.3"/>
  <sheetData>
    <row r="1" spans="1:4" x14ac:dyDescent="0.3">
      <c r="B1" t="s">
        <v>61</v>
      </c>
      <c r="C1" t="s">
        <v>60</v>
      </c>
      <c r="D1" t="s">
        <v>62</v>
      </c>
    </row>
    <row r="2" spans="1:4" ht="28.8" x14ac:dyDescent="0.3">
      <c r="A2" s="1" t="s">
        <v>0</v>
      </c>
      <c r="B2" s="1">
        <v>23</v>
      </c>
      <c r="C2" s="1">
        <v>6</v>
      </c>
      <c r="D2" s="2">
        <v>-0.1</v>
      </c>
    </row>
    <row r="3" spans="1:4" ht="28.8" x14ac:dyDescent="0.3">
      <c r="A3" s="1" t="s">
        <v>33</v>
      </c>
      <c r="B3" s="1">
        <v>61</v>
      </c>
      <c r="C3" s="1">
        <v>16</v>
      </c>
      <c r="D3" s="2">
        <v>0.01</v>
      </c>
    </row>
    <row r="4" spans="1:4" x14ac:dyDescent="0.3">
      <c r="A4" s="1" t="s">
        <v>14</v>
      </c>
      <c r="B4" s="1">
        <v>47</v>
      </c>
      <c r="C4" s="1">
        <v>12</v>
      </c>
      <c r="D4" s="2">
        <v>-0.1</v>
      </c>
    </row>
    <row r="5" spans="1:4" x14ac:dyDescent="0.3">
      <c r="A5" s="1" t="s">
        <v>8</v>
      </c>
      <c r="B5" s="1">
        <v>43</v>
      </c>
      <c r="C5" s="1">
        <v>10</v>
      </c>
      <c r="D5" s="2">
        <v>0.12</v>
      </c>
    </row>
    <row r="6" spans="1:4" x14ac:dyDescent="0.3">
      <c r="A6" s="1" t="s">
        <v>11</v>
      </c>
      <c r="B6" s="1">
        <v>42</v>
      </c>
      <c r="C6" s="1">
        <v>10</v>
      </c>
      <c r="D6" s="2">
        <v>0</v>
      </c>
    </row>
    <row r="7" spans="1:4" x14ac:dyDescent="0.3">
      <c r="A7" s="1" t="s">
        <v>13</v>
      </c>
      <c r="B7" s="1">
        <v>40</v>
      </c>
      <c r="C7" s="1">
        <v>12</v>
      </c>
      <c r="D7" s="2">
        <v>0.01</v>
      </c>
    </row>
    <row r="8" spans="1:4" ht="28.8" x14ac:dyDescent="0.3">
      <c r="A8" s="1" t="s">
        <v>12</v>
      </c>
      <c r="B8" s="1">
        <v>37</v>
      </c>
      <c r="C8" s="1">
        <v>10</v>
      </c>
      <c r="D8" s="2">
        <v>-0.16</v>
      </c>
    </row>
    <row r="9" spans="1:4" ht="28.8" x14ac:dyDescent="0.3">
      <c r="A9" s="1" t="s">
        <v>27</v>
      </c>
      <c r="B9" s="1">
        <v>36</v>
      </c>
      <c r="C9" s="1">
        <v>7</v>
      </c>
      <c r="D9" s="2">
        <v>0.24</v>
      </c>
    </row>
    <row r="10" spans="1:4" x14ac:dyDescent="0.3">
      <c r="A10" s="1" t="s">
        <v>43</v>
      </c>
      <c r="B10" s="1">
        <v>36</v>
      </c>
      <c r="C10" s="1">
        <v>11</v>
      </c>
      <c r="D10" s="2">
        <v>-0.17</v>
      </c>
    </row>
    <row r="11" spans="1:4" x14ac:dyDescent="0.3">
      <c r="A11" s="1" t="s">
        <v>15</v>
      </c>
      <c r="B11" s="1">
        <v>36</v>
      </c>
      <c r="C11" s="1">
        <v>9</v>
      </c>
      <c r="D11" s="2">
        <v>0.01</v>
      </c>
    </row>
    <row r="12" spans="1:4" x14ac:dyDescent="0.3">
      <c r="A12" s="1" t="s">
        <v>34</v>
      </c>
      <c r="B12" s="1">
        <v>34</v>
      </c>
      <c r="C12" s="1">
        <v>10</v>
      </c>
      <c r="D12" s="2">
        <v>-0.15</v>
      </c>
    </row>
    <row r="13" spans="1:4" ht="28.8" x14ac:dyDescent="0.3">
      <c r="A13" s="1" t="s">
        <v>39</v>
      </c>
      <c r="B13" s="1">
        <v>33</v>
      </c>
      <c r="C13" s="1">
        <v>10</v>
      </c>
      <c r="D13" s="2">
        <v>-0.25</v>
      </c>
    </row>
    <row r="14" spans="1:4" x14ac:dyDescent="0.3">
      <c r="A14" s="1" t="s">
        <v>54</v>
      </c>
      <c r="B14" s="1">
        <v>33</v>
      </c>
      <c r="C14" s="1">
        <v>11</v>
      </c>
      <c r="D14" s="2">
        <v>-0.18</v>
      </c>
    </row>
    <row r="15" spans="1:4" x14ac:dyDescent="0.3">
      <c r="A15" s="1" t="s">
        <v>19</v>
      </c>
      <c r="B15" s="1">
        <v>30</v>
      </c>
      <c r="C15" s="1">
        <v>9</v>
      </c>
      <c r="D15" s="2">
        <v>-0.11</v>
      </c>
    </row>
    <row r="16" spans="1:4" x14ac:dyDescent="0.3">
      <c r="A16" s="1" t="s">
        <v>2</v>
      </c>
      <c r="B16" s="1">
        <v>30</v>
      </c>
      <c r="C16" s="1">
        <v>6</v>
      </c>
      <c r="D16" s="2">
        <v>-0.02</v>
      </c>
    </row>
    <row r="17" spans="1:4" ht="28.8" x14ac:dyDescent="0.3">
      <c r="A17" s="1" t="s">
        <v>47</v>
      </c>
      <c r="B17" s="1">
        <v>29</v>
      </c>
      <c r="C17" s="1">
        <v>8</v>
      </c>
      <c r="D17" s="2">
        <v>-7.0000000000000007E-2</v>
      </c>
    </row>
    <row r="18" spans="1:4" x14ac:dyDescent="0.3">
      <c r="A18" s="1" t="s">
        <v>21</v>
      </c>
      <c r="B18" s="1">
        <v>29</v>
      </c>
      <c r="C18" s="1">
        <v>7</v>
      </c>
      <c r="D18" s="2">
        <v>-7.0000000000000007E-2</v>
      </c>
    </row>
    <row r="19" spans="1:4" ht="28.8" x14ac:dyDescent="0.3">
      <c r="A19" s="1" t="s">
        <v>22</v>
      </c>
      <c r="B19" s="1">
        <v>28</v>
      </c>
      <c r="C19" s="1">
        <v>8</v>
      </c>
      <c r="D19" s="2">
        <v>-0.11</v>
      </c>
    </row>
    <row r="20" spans="1:4" x14ac:dyDescent="0.3">
      <c r="A20" s="1" t="s">
        <v>45</v>
      </c>
      <c r="B20" s="1">
        <v>27</v>
      </c>
      <c r="C20" s="1">
        <v>7</v>
      </c>
      <c r="D20" s="2">
        <v>-0.22</v>
      </c>
    </row>
    <row r="21" spans="1:4" ht="28.8" x14ac:dyDescent="0.3">
      <c r="A21" s="1" t="s">
        <v>6</v>
      </c>
      <c r="B21" s="1">
        <v>27</v>
      </c>
      <c r="C21" s="1">
        <v>6</v>
      </c>
      <c r="D21" s="2">
        <v>0.13</v>
      </c>
    </row>
    <row r="22" spans="1:4" x14ac:dyDescent="0.3">
      <c r="A22" s="1" t="s">
        <v>55</v>
      </c>
      <c r="B22" s="1">
        <v>26</v>
      </c>
      <c r="C22" s="1">
        <v>4</v>
      </c>
      <c r="D22" s="2">
        <v>0.01</v>
      </c>
    </row>
    <row r="23" spans="1:4" x14ac:dyDescent="0.3">
      <c r="A23" s="1" t="s">
        <v>38</v>
      </c>
      <c r="B23" s="1">
        <v>25</v>
      </c>
      <c r="C23" s="1">
        <v>9</v>
      </c>
      <c r="D23" s="2">
        <v>-0.18</v>
      </c>
    </row>
    <row r="24" spans="1:4" x14ac:dyDescent="0.3">
      <c r="A24" s="1" t="s">
        <v>52</v>
      </c>
      <c r="B24" s="1">
        <v>25</v>
      </c>
      <c r="C24" s="1">
        <v>7</v>
      </c>
      <c r="D24" s="2">
        <v>-0.11</v>
      </c>
    </row>
    <row r="25" spans="1:4" x14ac:dyDescent="0.3">
      <c r="A25" s="1" t="s">
        <v>51</v>
      </c>
      <c r="B25" s="1">
        <v>25</v>
      </c>
      <c r="C25" s="1">
        <v>6</v>
      </c>
      <c r="D25" s="2">
        <v>-0.03</v>
      </c>
    </row>
    <row r="26" spans="1:4" ht="28.8" x14ac:dyDescent="0.3">
      <c r="A26" s="1" t="s">
        <v>9</v>
      </c>
      <c r="B26" s="1">
        <v>24</v>
      </c>
      <c r="C26" s="1">
        <v>6</v>
      </c>
      <c r="D26" s="2">
        <v>0.13</v>
      </c>
    </row>
    <row r="27" spans="1:4" x14ac:dyDescent="0.3">
      <c r="A27" s="1" t="s">
        <v>53</v>
      </c>
      <c r="B27" s="1">
        <v>24</v>
      </c>
      <c r="C27" s="1">
        <v>7</v>
      </c>
      <c r="D27" s="2">
        <v>0.08</v>
      </c>
    </row>
    <row r="28" spans="1:4" x14ac:dyDescent="0.3">
      <c r="A28" s="1" t="s">
        <v>17</v>
      </c>
      <c r="B28" s="1">
        <v>23</v>
      </c>
      <c r="C28" s="1">
        <v>6</v>
      </c>
      <c r="D28" s="2">
        <v>-0.05</v>
      </c>
    </row>
    <row r="29" spans="1:4" x14ac:dyDescent="0.3">
      <c r="A29" s="1" t="s">
        <v>20</v>
      </c>
      <c r="B29" s="1">
        <v>22</v>
      </c>
      <c r="C29" s="1">
        <v>5</v>
      </c>
      <c r="D29" s="2">
        <v>-0.1</v>
      </c>
    </row>
    <row r="30" spans="1:4" ht="28.8" x14ac:dyDescent="0.3">
      <c r="A30" s="1" t="s">
        <v>41</v>
      </c>
      <c r="B30" s="1">
        <v>22</v>
      </c>
      <c r="C30" s="1">
        <v>7</v>
      </c>
      <c r="D30" s="2">
        <v>-0.23</v>
      </c>
    </row>
    <row r="31" spans="1:4" ht="28.8" x14ac:dyDescent="0.3">
      <c r="A31" s="1" t="s">
        <v>10</v>
      </c>
      <c r="B31" s="1">
        <v>22</v>
      </c>
      <c r="C31" s="1">
        <v>6</v>
      </c>
      <c r="D31" s="2">
        <v>0.01</v>
      </c>
    </row>
    <row r="32" spans="1:4" x14ac:dyDescent="0.3">
      <c r="A32" s="1" t="s">
        <v>16</v>
      </c>
      <c r="B32" s="1">
        <v>21</v>
      </c>
      <c r="C32" s="1">
        <v>6</v>
      </c>
      <c r="D32" s="2">
        <v>-0.09</v>
      </c>
    </row>
    <row r="33" spans="1:4" x14ac:dyDescent="0.3">
      <c r="A33" s="1" t="s">
        <v>37</v>
      </c>
      <c r="B33" s="1">
        <v>21</v>
      </c>
      <c r="C33" s="1">
        <v>5</v>
      </c>
      <c r="D33" s="2">
        <v>-0.05</v>
      </c>
    </row>
    <row r="34" spans="1:4" ht="43.2" x14ac:dyDescent="0.3">
      <c r="A34" s="1" t="s">
        <v>57</v>
      </c>
      <c r="B34" s="1">
        <v>21</v>
      </c>
      <c r="C34" s="1">
        <v>4</v>
      </c>
      <c r="D34" s="2">
        <v>-0.08</v>
      </c>
    </row>
    <row r="35" spans="1:4" ht="28.8" x14ac:dyDescent="0.3">
      <c r="A35" s="1" t="s">
        <v>32</v>
      </c>
      <c r="B35" s="1">
        <v>20</v>
      </c>
      <c r="C35" s="1">
        <v>5</v>
      </c>
      <c r="D35" s="2">
        <v>-0.08</v>
      </c>
    </row>
    <row r="36" spans="1:4" x14ac:dyDescent="0.3">
      <c r="A36" s="1" t="s">
        <v>48</v>
      </c>
      <c r="B36" s="1">
        <v>19</v>
      </c>
      <c r="C36" s="1">
        <v>3</v>
      </c>
      <c r="D36" s="2">
        <v>-0.08</v>
      </c>
    </row>
    <row r="37" spans="1:4" x14ac:dyDescent="0.3">
      <c r="A37" s="1" t="s">
        <v>44</v>
      </c>
      <c r="B37" s="1">
        <v>18</v>
      </c>
      <c r="C37" s="1">
        <v>6</v>
      </c>
      <c r="D37" s="2">
        <v>0.02</v>
      </c>
    </row>
    <row r="38" spans="1:4" x14ac:dyDescent="0.3">
      <c r="A38" s="1" t="s">
        <v>56</v>
      </c>
      <c r="B38" s="1">
        <v>18</v>
      </c>
      <c r="C38" s="1">
        <v>5</v>
      </c>
      <c r="D38" s="2">
        <v>0.04</v>
      </c>
    </row>
    <row r="39" spans="1:4" x14ac:dyDescent="0.3">
      <c r="A39" s="1" t="s">
        <v>42</v>
      </c>
      <c r="B39" s="1">
        <v>18</v>
      </c>
      <c r="C39" s="1">
        <v>6</v>
      </c>
      <c r="D39" s="2">
        <v>-0.02</v>
      </c>
    </row>
    <row r="40" spans="1:4" x14ac:dyDescent="0.3">
      <c r="A40" s="1" t="s">
        <v>18</v>
      </c>
      <c r="B40" s="1">
        <v>17</v>
      </c>
      <c r="C40" s="1">
        <v>4</v>
      </c>
      <c r="D40" s="2">
        <v>0.06</v>
      </c>
    </row>
    <row r="41" spans="1:4" x14ac:dyDescent="0.3">
      <c r="A41" s="1" t="s">
        <v>50</v>
      </c>
      <c r="B41" s="1">
        <v>17</v>
      </c>
      <c r="C41" s="1">
        <v>6</v>
      </c>
      <c r="D41" s="2">
        <v>-0.23</v>
      </c>
    </row>
    <row r="42" spans="1:4" ht="28.8" x14ac:dyDescent="0.3">
      <c r="A42" s="1" t="s">
        <v>40</v>
      </c>
      <c r="B42" s="1">
        <v>17</v>
      </c>
      <c r="C42" s="1">
        <v>6</v>
      </c>
      <c r="D42" s="2">
        <v>-0.01</v>
      </c>
    </row>
    <row r="43" spans="1:4" x14ac:dyDescent="0.3">
      <c r="A43" s="1" t="s">
        <v>46</v>
      </c>
      <c r="B43" s="1">
        <v>17</v>
      </c>
      <c r="C43" s="1">
        <v>4</v>
      </c>
      <c r="D43" s="2">
        <v>0.05</v>
      </c>
    </row>
    <row r="44" spans="1:4" ht="28.8" x14ac:dyDescent="0.3">
      <c r="A44" s="1" t="s">
        <v>7</v>
      </c>
      <c r="B44" s="1">
        <v>16</v>
      </c>
      <c r="C44" s="1">
        <v>4</v>
      </c>
      <c r="D44" s="2">
        <v>0.05</v>
      </c>
    </row>
    <row r="45" spans="1:4" x14ac:dyDescent="0.3">
      <c r="A45" s="1" t="s">
        <v>36</v>
      </c>
      <c r="B45" s="1">
        <v>15</v>
      </c>
      <c r="C45" s="1">
        <v>3</v>
      </c>
      <c r="D45" s="2">
        <v>-0.05</v>
      </c>
    </row>
    <row r="46" spans="1:4" x14ac:dyDescent="0.3">
      <c r="A46" s="1" t="s">
        <v>30</v>
      </c>
      <c r="B46" s="1">
        <v>14</v>
      </c>
      <c r="C46" s="1">
        <v>3</v>
      </c>
      <c r="D46" s="2">
        <v>-0.05</v>
      </c>
    </row>
    <row r="47" spans="1:4" x14ac:dyDescent="0.3">
      <c r="A47" s="1" t="s">
        <v>25</v>
      </c>
      <c r="B47" s="1">
        <v>14</v>
      </c>
      <c r="C47" s="1">
        <v>4</v>
      </c>
      <c r="D47" s="2">
        <v>-0.11</v>
      </c>
    </row>
    <row r="48" spans="1:4" ht="28.8" x14ac:dyDescent="0.3">
      <c r="A48" s="1" t="s">
        <v>29</v>
      </c>
      <c r="B48" s="1">
        <v>12</v>
      </c>
      <c r="C48" s="1">
        <v>2</v>
      </c>
      <c r="D48" s="2">
        <v>-0.05</v>
      </c>
    </row>
    <row r="49" spans="1:4" ht="43.2" x14ac:dyDescent="0.3">
      <c r="A49" s="1" t="s">
        <v>28</v>
      </c>
      <c r="B49" s="1">
        <v>11</v>
      </c>
      <c r="C49" s="1">
        <v>3</v>
      </c>
      <c r="D49" s="2">
        <v>-0.01</v>
      </c>
    </row>
    <row r="50" spans="1:4" ht="28.8" x14ac:dyDescent="0.3">
      <c r="A50" s="1" t="s">
        <v>3</v>
      </c>
      <c r="B50" s="1">
        <v>10</v>
      </c>
      <c r="C50" s="1">
        <v>1</v>
      </c>
      <c r="D50" s="2">
        <v>-0.04</v>
      </c>
    </row>
    <row r="51" spans="1:4" ht="28.8" x14ac:dyDescent="0.3">
      <c r="A51" s="1" t="s">
        <v>1</v>
      </c>
      <c r="B51" s="1">
        <v>8</v>
      </c>
      <c r="C51" s="1">
        <v>2</v>
      </c>
      <c r="D51" s="2">
        <v>-0.11</v>
      </c>
    </row>
    <row r="52" spans="1:4" x14ac:dyDescent="0.3">
      <c r="A52" s="1" t="s">
        <v>5</v>
      </c>
      <c r="B52" s="1">
        <v>8</v>
      </c>
      <c r="C52" s="1">
        <v>2</v>
      </c>
      <c r="D52" s="2">
        <v>7.0000000000000007E-2</v>
      </c>
    </row>
    <row r="53" spans="1:4" ht="28.8" x14ac:dyDescent="0.3">
      <c r="A53" s="1" t="s">
        <v>35</v>
      </c>
      <c r="B53" s="1">
        <v>7</v>
      </c>
      <c r="C53" s="1">
        <v>2</v>
      </c>
      <c r="D53" s="2">
        <v>-7.0000000000000007E-2</v>
      </c>
    </row>
    <row r="54" spans="1:4" ht="28.8" x14ac:dyDescent="0.3">
      <c r="A54" s="1" t="s">
        <v>31</v>
      </c>
      <c r="B54" s="1">
        <v>7</v>
      </c>
      <c r="C54" s="1">
        <v>3</v>
      </c>
      <c r="D54" s="2">
        <v>0.17</v>
      </c>
    </row>
    <row r="55" spans="1:4" ht="28.8" x14ac:dyDescent="0.3">
      <c r="A55" s="1" t="s">
        <v>49</v>
      </c>
      <c r="B55" s="1">
        <v>5</v>
      </c>
      <c r="C55" s="1">
        <v>1</v>
      </c>
      <c r="D55" s="2">
        <v>-0.28000000000000003</v>
      </c>
    </row>
    <row r="56" spans="1:4" ht="28.8" x14ac:dyDescent="0.3">
      <c r="A56" s="1" t="s">
        <v>23</v>
      </c>
      <c r="B56" s="1" t="s">
        <v>24</v>
      </c>
      <c r="C56" s="1" t="s">
        <v>24</v>
      </c>
      <c r="D56" s="1" t="s">
        <v>24</v>
      </c>
    </row>
    <row r="57" spans="1:4" x14ac:dyDescent="0.3">
      <c r="A57" s="1" t="s">
        <v>4</v>
      </c>
      <c r="B57" s="1" t="s">
        <v>24</v>
      </c>
      <c r="C57" s="1" t="s">
        <v>24</v>
      </c>
      <c r="D57" s="1" t="s">
        <v>24</v>
      </c>
    </row>
    <row r="58" spans="1:4" ht="43.2" x14ac:dyDescent="0.3">
      <c r="A58" s="1" t="s">
        <v>26</v>
      </c>
      <c r="B58" s="1" t="s">
        <v>24</v>
      </c>
      <c r="C58" s="1" t="s">
        <v>24</v>
      </c>
      <c r="D58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E0CA-FEE9-44F7-8EFE-36495334167E}">
  <dimension ref="A1:E60"/>
  <sheetViews>
    <sheetView workbookViewId="0">
      <selection activeCell="E55" sqref="E55"/>
    </sheetView>
  </sheetViews>
  <sheetFormatPr defaultRowHeight="14.4" x14ac:dyDescent="0.3"/>
  <sheetData>
    <row r="1" spans="1:5" x14ac:dyDescent="0.3">
      <c r="B1" t="s">
        <v>191</v>
      </c>
      <c r="C1" t="s">
        <v>192</v>
      </c>
      <c r="D1" t="s">
        <v>193</v>
      </c>
      <c r="E1" t="s">
        <v>194</v>
      </c>
    </row>
    <row r="2" spans="1:5" ht="28.8" x14ac:dyDescent="0.3">
      <c r="A2" s="1" t="s">
        <v>186</v>
      </c>
      <c r="B2" s="5">
        <v>0.98899999999999999</v>
      </c>
      <c r="C2" s="5">
        <v>0.86699999999999999</v>
      </c>
      <c r="D2" s="2">
        <v>0.38</v>
      </c>
      <c r="E2" s="4">
        <f>B2-C2</f>
        <v>0.122</v>
      </c>
    </row>
    <row r="3" spans="1:5" ht="28.8" x14ac:dyDescent="0.3">
      <c r="A3" s="1" t="s">
        <v>49</v>
      </c>
      <c r="B3" s="5">
        <v>0.79200000000000004</v>
      </c>
      <c r="C3" s="5">
        <v>0.70299999999999996</v>
      </c>
      <c r="D3" s="2">
        <v>0.39</v>
      </c>
      <c r="E3" s="4">
        <f t="shared" ref="E3:E60" si="0">B3-C3</f>
        <v>8.9000000000000079E-2</v>
      </c>
    </row>
    <row r="4" spans="1:5" x14ac:dyDescent="0.3">
      <c r="A4" s="1" t="s">
        <v>5</v>
      </c>
      <c r="B4" s="5">
        <v>0.77700000000000002</v>
      </c>
      <c r="C4" s="5">
        <v>0.69499999999999995</v>
      </c>
      <c r="D4" s="2">
        <v>0.35</v>
      </c>
      <c r="E4" s="4">
        <f t="shared" si="0"/>
        <v>8.2000000000000073E-2</v>
      </c>
    </row>
    <row r="5" spans="1:5" ht="28.8" x14ac:dyDescent="0.3">
      <c r="A5" s="1" t="s">
        <v>1</v>
      </c>
      <c r="B5" s="5">
        <v>0.76200000000000001</v>
      </c>
      <c r="C5" s="5">
        <v>0.68700000000000006</v>
      </c>
      <c r="D5" s="2">
        <v>0.19</v>
      </c>
      <c r="E5" s="4">
        <f t="shared" si="0"/>
        <v>7.4999999999999956E-2</v>
      </c>
    </row>
    <row r="6" spans="1:5" x14ac:dyDescent="0.3">
      <c r="A6" s="1" t="s">
        <v>56</v>
      </c>
      <c r="B6" s="5">
        <v>0.74099999999999999</v>
      </c>
      <c r="C6" s="5">
        <v>0.68500000000000005</v>
      </c>
      <c r="D6" s="2">
        <v>0.14000000000000001</v>
      </c>
      <c r="E6" s="4">
        <f t="shared" si="0"/>
        <v>5.5999999999999939E-2</v>
      </c>
    </row>
    <row r="7" spans="1:5" x14ac:dyDescent="0.3">
      <c r="A7" s="1" t="s">
        <v>4</v>
      </c>
      <c r="B7" s="2">
        <v>0.77</v>
      </c>
      <c r="C7" s="5">
        <v>0.68300000000000005</v>
      </c>
      <c r="D7" s="2">
        <v>0.46</v>
      </c>
      <c r="E7" s="4">
        <f t="shared" si="0"/>
        <v>8.6999999999999966E-2</v>
      </c>
    </row>
    <row r="8" spans="1:5" ht="28.8" x14ac:dyDescent="0.3">
      <c r="A8" s="1" t="s">
        <v>3</v>
      </c>
      <c r="B8" s="5">
        <v>0.753</v>
      </c>
      <c r="C8" s="5">
        <v>0.68300000000000005</v>
      </c>
      <c r="D8" s="2">
        <v>0.09</v>
      </c>
      <c r="E8" s="4">
        <f t="shared" si="0"/>
        <v>6.9999999999999951E-2</v>
      </c>
    </row>
    <row r="9" spans="1:5" ht="28.8" x14ac:dyDescent="0.3">
      <c r="A9" s="1" t="s">
        <v>35</v>
      </c>
      <c r="B9" s="5">
        <v>0.77400000000000002</v>
      </c>
      <c r="C9" s="5">
        <v>0.67900000000000005</v>
      </c>
      <c r="D9" s="2">
        <v>0.21</v>
      </c>
      <c r="E9" s="4">
        <f t="shared" si="0"/>
        <v>9.4999999999999973E-2</v>
      </c>
    </row>
    <row r="10" spans="1:5" ht="28.8" x14ac:dyDescent="0.3">
      <c r="A10" s="1" t="s">
        <v>29</v>
      </c>
      <c r="B10" s="5">
        <v>0.72499999999999998</v>
      </c>
      <c r="C10" s="5">
        <v>0.64300000000000002</v>
      </c>
      <c r="D10" s="2">
        <v>0.7</v>
      </c>
      <c r="E10" s="4">
        <f t="shared" si="0"/>
        <v>8.1999999999999962E-2</v>
      </c>
    </row>
    <row r="11" spans="1:5" x14ac:dyDescent="0.3">
      <c r="A11" s="1" t="s">
        <v>46</v>
      </c>
      <c r="B11" s="5">
        <v>0.70699999999999996</v>
      </c>
      <c r="C11" s="5">
        <v>0.64100000000000001</v>
      </c>
      <c r="D11" s="2">
        <v>0.19</v>
      </c>
      <c r="E11" s="4">
        <f t="shared" si="0"/>
        <v>6.5999999999999948E-2</v>
      </c>
    </row>
    <row r="12" spans="1:5" x14ac:dyDescent="0.3">
      <c r="A12" s="1" t="s">
        <v>30</v>
      </c>
      <c r="B12" s="5">
        <v>0.71399999999999997</v>
      </c>
      <c r="C12" s="5">
        <v>0.63800000000000001</v>
      </c>
      <c r="D12" s="2">
        <v>7.0000000000000007E-2</v>
      </c>
      <c r="E12" s="4">
        <f t="shared" si="0"/>
        <v>7.5999999999999956E-2</v>
      </c>
    </row>
    <row r="13" spans="1:5" ht="28.8" x14ac:dyDescent="0.3">
      <c r="A13" s="1" t="s">
        <v>40</v>
      </c>
      <c r="B13" s="5">
        <v>0.72599999999999998</v>
      </c>
      <c r="C13" s="5">
        <v>0.63200000000000001</v>
      </c>
      <c r="D13" s="2">
        <v>0.16</v>
      </c>
      <c r="E13" s="4">
        <f t="shared" si="0"/>
        <v>9.3999999999999972E-2</v>
      </c>
    </row>
    <row r="14" spans="1:5" ht="43.2" x14ac:dyDescent="0.3">
      <c r="A14" s="1" t="s">
        <v>28</v>
      </c>
      <c r="B14" s="5">
        <v>0.69899999999999995</v>
      </c>
      <c r="C14" s="5">
        <v>0.61499999999999999</v>
      </c>
      <c r="D14" s="2">
        <v>0.63</v>
      </c>
      <c r="E14" s="4">
        <f t="shared" si="0"/>
        <v>8.3999999999999964E-2</v>
      </c>
    </row>
    <row r="15" spans="1:5" ht="28.8" x14ac:dyDescent="0.3">
      <c r="A15" s="1" t="s">
        <v>32</v>
      </c>
      <c r="B15" s="5">
        <v>0.67200000000000004</v>
      </c>
      <c r="C15" s="5">
        <v>0.60799999999999998</v>
      </c>
      <c r="D15" s="2">
        <v>0.13</v>
      </c>
      <c r="E15" s="4">
        <f t="shared" si="0"/>
        <v>6.4000000000000057E-2</v>
      </c>
    </row>
    <row r="16" spans="1:5" x14ac:dyDescent="0.3">
      <c r="A16" s="1" t="s">
        <v>20</v>
      </c>
      <c r="B16" s="5">
        <v>0.66600000000000004</v>
      </c>
      <c r="C16" s="5">
        <v>0.60799999999999998</v>
      </c>
      <c r="D16" s="2">
        <v>0.04</v>
      </c>
      <c r="E16" s="4">
        <f t="shared" si="0"/>
        <v>5.8000000000000052E-2</v>
      </c>
    </row>
    <row r="17" spans="1:5" x14ac:dyDescent="0.3">
      <c r="A17" s="1" t="s">
        <v>17</v>
      </c>
      <c r="B17" s="5">
        <v>0.68400000000000005</v>
      </c>
      <c r="C17" s="5">
        <v>0.60599999999999998</v>
      </c>
      <c r="D17" s="2">
        <v>0.08</v>
      </c>
      <c r="E17" s="4">
        <f t="shared" si="0"/>
        <v>7.8000000000000069E-2</v>
      </c>
    </row>
    <row r="18" spans="1:5" ht="43.2" x14ac:dyDescent="0.3">
      <c r="A18" s="1" t="s">
        <v>57</v>
      </c>
      <c r="B18" s="5">
        <v>0.70799999999999996</v>
      </c>
      <c r="C18" s="5">
        <v>0.60099999999999998</v>
      </c>
      <c r="D18" s="2">
        <v>0.37</v>
      </c>
      <c r="E18" s="4">
        <f t="shared" si="0"/>
        <v>0.10699999999999998</v>
      </c>
    </row>
    <row r="19" spans="1:5" ht="43.2" x14ac:dyDescent="0.3">
      <c r="A19" s="1" t="s">
        <v>26</v>
      </c>
      <c r="B19" s="5">
        <v>0.628</v>
      </c>
      <c r="C19" s="2">
        <v>0.6</v>
      </c>
      <c r="D19" s="2">
        <v>0.36</v>
      </c>
      <c r="E19" s="4">
        <f t="shared" si="0"/>
        <v>2.8000000000000025E-2</v>
      </c>
    </row>
    <row r="20" spans="1:5" x14ac:dyDescent="0.3">
      <c r="A20" s="1" t="s">
        <v>42</v>
      </c>
      <c r="B20" s="5">
        <v>0.65600000000000003</v>
      </c>
      <c r="C20" s="5">
        <v>0.59399999999999997</v>
      </c>
      <c r="D20" s="2">
        <v>0.2</v>
      </c>
      <c r="E20" s="4">
        <f t="shared" si="0"/>
        <v>6.2000000000000055E-2</v>
      </c>
    </row>
    <row r="21" spans="1:5" x14ac:dyDescent="0.3">
      <c r="A21" s="1" t="s">
        <v>25</v>
      </c>
      <c r="B21" s="5">
        <v>0.71699999999999997</v>
      </c>
      <c r="C21" s="2">
        <v>0.59</v>
      </c>
      <c r="D21" s="2">
        <v>0.24</v>
      </c>
      <c r="E21" s="4">
        <f t="shared" si="0"/>
        <v>0.127</v>
      </c>
    </row>
    <row r="22" spans="1:5" ht="28.8" x14ac:dyDescent="0.3">
      <c r="A22" s="1" t="s">
        <v>7</v>
      </c>
      <c r="B22" s="5">
        <v>0.63500000000000001</v>
      </c>
      <c r="C22" s="5">
        <v>0.58199999999999996</v>
      </c>
      <c r="D22" s="2">
        <v>0.38</v>
      </c>
      <c r="E22" s="4">
        <f t="shared" si="0"/>
        <v>5.3000000000000047E-2</v>
      </c>
    </row>
    <row r="23" spans="1:5" x14ac:dyDescent="0.3">
      <c r="A23" s="1" t="s">
        <v>48</v>
      </c>
      <c r="B23" s="5">
        <v>0.76700000000000002</v>
      </c>
      <c r="C23" s="5">
        <v>0.57899999999999996</v>
      </c>
      <c r="D23" s="2">
        <v>0.28999999999999998</v>
      </c>
      <c r="E23" s="4">
        <f t="shared" si="0"/>
        <v>0.18800000000000006</v>
      </c>
    </row>
    <row r="24" spans="1:5" ht="28.8" x14ac:dyDescent="0.3">
      <c r="A24" s="1" t="s">
        <v>6</v>
      </c>
      <c r="B24" s="5">
        <v>0.72499999999999998</v>
      </c>
      <c r="C24" s="5">
        <v>0.57799999999999996</v>
      </c>
      <c r="D24" s="2">
        <v>0.09</v>
      </c>
      <c r="E24" s="4">
        <f t="shared" si="0"/>
        <v>0.14700000000000002</v>
      </c>
    </row>
    <row r="25" spans="1:5" x14ac:dyDescent="0.3">
      <c r="A25" s="1" t="s">
        <v>55</v>
      </c>
      <c r="B25" s="5">
        <v>0.66300000000000003</v>
      </c>
      <c r="C25" s="5">
        <v>0.57599999999999996</v>
      </c>
      <c r="D25" s="2">
        <v>0.17</v>
      </c>
      <c r="E25" s="4">
        <f t="shared" si="0"/>
        <v>8.7000000000000077E-2</v>
      </c>
    </row>
    <row r="26" spans="1:5" x14ac:dyDescent="0.3">
      <c r="A26" s="1" t="s">
        <v>45</v>
      </c>
      <c r="B26" s="5">
        <v>0.66900000000000004</v>
      </c>
      <c r="C26" s="5">
        <v>0.57299999999999995</v>
      </c>
      <c r="D26" s="2">
        <v>0.03</v>
      </c>
      <c r="E26" s="4">
        <f t="shared" si="0"/>
        <v>9.6000000000000085E-2</v>
      </c>
    </row>
    <row r="27" spans="1:5" ht="28.8" x14ac:dyDescent="0.3">
      <c r="A27" s="1" t="s">
        <v>10</v>
      </c>
      <c r="B27" s="5">
        <v>0.60899999999999999</v>
      </c>
      <c r="C27" s="5">
        <v>0.56399999999999995</v>
      </c>
      <c r="D27" s="2">
        <v>0.09</v>
      </c>
      <c r="E27" s="4">
        <f t="shared" si="0"/>
        <v>4.500000000000004E-2</v>
      </c>
    </row>
    <row r="28" spans="1:5" x14ac:dyDescent="0.3">
      <c r="A28" s="1" t="s">
        <v>53</v>
      </c>
      <c r="B28" s="5">
        <v>0.59399999999999997</v>
      </c>
      <c r="C28" s="5">
        <v>0.54700000000000004</v>
      </c>
      <c r="D28" s="2">
        <v>0.12</v>
      </c>
      <c r="E28" s="4">
        <f t="shared" si="0"/>
        <v>4.6999999999999931E-2</v>
      </c>
    </row>
    <row r="29" spans="1:5" x14ac:dyDescent="0.3">
      <c r="A29" s="1" t="s">
        <v>37</v>
      </c>
      <c r="B29" s="5">
        <v>0.58099999999999996</v>
      </c>
      <c r="C29" s="2">
        <v>0.54</v>
      </c>
      <c r="D29" s="2">
        <v>0.11</v>
      </c>
      <c r="E29" s="4">
        <f t="shared" si="0"/>
        <v>4.0999999999999925E-2</v>
      </c>
    </row>
    <row r="30" spans="1:5" x14ac:dyDescent="0.3">
      <c r="A30" s="1" t="s">
        <v>36</v>
      </c>
      <c r="B30" s="5">
        <v>0.68400000000000005</v>
      </c>
      <c r="C30" s="5">
        <v>0.53500000000000003</v>
      </c>
      <c r="D30" s="2">
        <v>0.2</v>
      </c>
      <c r="E30" s="4">
        <f t="shared" si="0"/>
        <v>0.14900000000000002</v>
      </c>
    </row>
    <row r="31" spans="1:5" x14ac:dyDescent="0.3">
      <c r="A31" s="1" t="s">
        <v>14</v>
      </c>
      <c r="B31" s="5">
        <v>0.60699999999999998</v>
      </c>
      <c r="C31" s="5">
        <v>0.52300000000000002</v>
      </c>
      <c r="D31" s="2">
        <v>7.0000000000000007E-2</v>
      </c>
      <c r="E31" s="4">
        <f t="shared" si="0"/>
        <v>8.3999999999999964E-2</v>
      </c>
    </row>
    <row r="32" spans="1:5" x14ac:dyDescent="0.3">
      <c r="A32" s="1" t="s">
        <v>18</v>
      </c>
      <c r="B32" s="2">
        <v>0.56999999999999995</v>
      </c>
      <c r="C32" s="5">
        <v>0.52300000000000002</v>
      </c>
      <c r="D32" s="2">
        <v>0.05</v>
      </c>
      <c r="E32" s="4">
        <f t="shared" si="0"/>
        <v>4.6999999999999931E-2</v>
      </c>
    </row>
    <row r="33" spans="1:5" ht="28.8" x14ac:dyDescent="0.3">
      <c r="A33" s="1" t="s">
        <v>9</v>
      </c>
      <c r="B33" s="5">
        <v>0.59199999999999997</v>
      </c>
      <c r="C33" s="5">
        <v>0.51700000000000002</v>
      </c>
      <c r="D33" s="2">
        <v>0.34</v>
      </c>
      <c r="E33" s="4">
        <f t="shared" si="0"/>
        <v>7.4999999999999956E-2</v>
      </c>
    </row>
    <row r="34" spans="1:5" x14ac:dyDescent="0.3">
      <c r="A34" s="1" t="s">
        <v>16</v>
      </c>
      <c r="B34" s="5">
        <v>0.59899999999999998</v>
      </c>
      <c r="C34" s="5">
        <v>0.51100000000000001</v>
      </c>
      <c r="D34" s="2">
        <v>0.1</v>
      </c>
      <c r="E34" s="4">
        <f t="shared" si="0"/>
        <v>8.7999999999999967E-2</v>
      </c>
    </row>
    <row r="35" spans="1:5" x14ac:dyDescent="0.3">
      <c r="A35" s="1" t="s">
        <v>34</v>
      </c>
      <c r="B35" s="5">
        <v>0.59499999999999997</v>
      </c>
      <c r="C35" s="5">
        <v>0.51100000000000001</v>
      </c>
      <c r="D35" s="2">
        <v>0.52</v>
      </c>
      <c r="E35" s="4">
        <f t="shared" si="0"/>
        <v>8.3999999999999964E-2</v>
      </c>
    </row>
    <row r="36" spans="1:5" x14ac:dyDescent="0.3">
      <c r="A36" s="1" t="s">
        <v>51</v>
      </c>
      <c r="B36" s="5">
        <v>0.59299999999999997</v>
      </c>
      <c r="C36" s="5">
        <v>0.51100000000000001</v>
      </c>
      <c r="D36" s="2">
        <v>0.05</v>
      </c>
      <c r="E36" s="4">
        <f t="shared" si="0"/>
        <v>8.1999999999999962E-2</v>
      </c>
    </row>
    <row r="37" spans="1:5" ht="28.8" x14ac:dyDescent="0.3">
      <c r="A37" s="1" t="s">
        <v>23</v>
      </c>
      <c r="B37" s="5">
        <v>0.61399999999999999</v>
      </c>
      <c r="C37" s="5">
        <v>0.51100000000000001</v>
      </c>
      <c r="D37" s="2">
        <v>0.35</v>
      </c>
      <c r="E37" s="4">
        <f t="shared" si="0"/>
        <v>0.10299999999999998</v>
      </c>
    </row>
    <row r="38" spans="1:5" x14ac:dyDescent="0.3">
      <c r="A38" s="1" t="s">
        <v>21</v>
      </c>
      <c r="B38" s="5">
        <v>0.60799999999999998</v>
      </c>
      <c r="C38" s="5">
        <v>0.50800000000000001</v>
      </c>
      <c r="D38" s="2">
        <v>0.02</v>
      </c>
      <c r="E38" s="4">
        <f t="shared" si="0"/>
        <v>9.9999999999999978E-2</v>
      </c>
    </row>
    <row r="39" spans="1:5" x14ac:dyDescent="0.3">
      <c r="A39" s="1" t="s">
        <v>44</v>
      </c>
      <c r="B39" s="2">
        <v>0.59</v>
      </c>
      <c r="C39" s="5">
        <v>0.50600000000000001</v>
      </c>
      <c r="D39" s="2">
        <v>0.36</v>
      </c>
      <c r="E39" s="4">
        <f t="shared" si="0"/>
        <v>8.3999999999999964E-2</v>
      </c>
    </row>
    <row r="40" spans="1:5" x14ac:dyDescent="0.3">
      <c r="A40" s="1" t="s">
        <v>2</v>
      </c>
      <c r="B40" s="5">
        <v>0.57299999999999995</v>
      </c>
      <c r="C40" s="5">
        <v>0.50600000000000001</v>
      </c>
      <c r="D40" s="2">
        <v>0.22</v>
      </c>
      <c r="E40" s="4">
        <f t="shared" si="0"/>
        <v>6.6999999999999948E-2</v>
      </c>
    </row>
    <row r="41" spans="1:5" x14ac:dyDescent="0.3">
      <c r="A41" s="1" t="s">
        <v>15</v>
      </c>
      <c r="B41" s="5">
        <v>0.54200000000000004</v>
      </c>
      <c r="C41" s="5">
        <v>0.502</v>
      </c>
      <c r="D41" s="2">
        <v>0.43</v>
      </c>
      <c r="E41" s="4">
        <f t="shared" si="0"/>
        <v>4.0000000000000036E-2</v>
      </c>
    </row>
    <row r="42" spans="1:5" ht="28.8" x14ac:dyDescent="0.3">
      <c r="A42" s="1" t="s">
        <v>22</v>
      </c>
      <c r="B42" s="5">
        <v>0.59799999999999998</v>
      </c>
      <c r="C42" s="5">
        <v>0.498</v>
      </c>
      <c r="D42" s="2">
        <v>0.3</v>
      </c>
      <c r="E42" s="4">
        <f t="shared" si="0"/>
        <v>9.9999999999999978E-2</v>
      </c>
    </row>
    <row r="43" spans="1:5" x14ac:dyDescent="0.3">
      <c r="A43" s="1" t="s">
        <v>11</v>
      </c>
      <c r="B43" s="5">
        <v>0.54800000000000004</v>
      </c>
      <c r="C43" s="5">
        <v>0.48499999999999999</v>
      </c>
      <c r="D43" s="2">
        <v>0.15</v>
      </c>
      <c r="E43" s="4">
        <f t="shared" si="0"/>
        <v>6.3000000000000056E-2</v>
      </c>
    </row>
    <row r="44" spans="1:5" x14ac:dyDescent="0.3">
      <c r="A44" s="1" t="s">
        <v>19</v>
      </c>
      <c r="B44" s="5">
        <v>0.52200000000000002</v>
      </c>
      <c r="C44" s="5">
        <v>0.48399999999999999</v>
      </c>
      <c r="D44" s="2">
        <v>0.08</v>
      </c>
      <c r="E44" s="4">
        <f t="shared" si="0"/>
        <v>3.8000000000000034E-2</v>
      </c>
    </row>
    <row r="45" spans="1:5" x14ac:dyDescent="0.3">
      <c r="A45" s="1" t="s">
        <v>52</v>
      </c>
      <c r="B45" s="5">
        <v>0.54800000000000004</v>
      </c>
      <c r="C45" s="5">
        <v>0.47899999999999998</v>
      </c>
      <c r="D45" s="2">
        <v>0.43</v>
      </c>
      <c r="E45" s="4">
        <f t="shared" si="0"/>
        <v>6.9000000000000061E-2</v>
      </c>
    </row>
    <row r="46" spans="1:5" ht="28.8" x14ac:dyDescent="0.3">
      <c r="A46" s="1" t="s">
        <v>47</v>
      </c>
      <c r="B46" s="5">
        <v>0.56599999999999995</v>
      </c>
      <c r="C46" s="5">
        <v>0.47599999999999998</v>
      </c>
      <c r="D46" s="2">
        <v>0.06</v>
      </c>
      <c r="E46" s="4">
        <f t="shared" si="0"/>
        <v>8.9999999999999969E-2</v>
      </c>
    </row>
    <row r="47" spans="1:5" ht="28.8" x14ac:dyDescent="0.3">
      <c r="A47" s="1" t="s">
        <v>12</v>
      </c>
      <c r="B47" s="5">
        <v>0.55200000000000005</v>
      </c>
      <c r="C47" s="5">
        <v>0.47299999999999998</v>
      </c>
      <c r="D47" s="2">
        <v>0.03</v>
      </c>
      <c r="E47" s="4">
        <f t="shared" si="0"/>
        <v>7.900000000000007E-2</v>
      </c>
    </row>
    <row r="48" spans="1:5" x14ac:dyDescent="0.3">
      <c r="A48" s="1" t="s">
        <v>38</v>
      </c>
      <c r="B48" s="5">
        <v>0.55700000000000005</v>
      </c>
      <c r="C48" s="5">
        <v>0.45600000000000002</v>
      </c>
      <c r="D48" s="2">
        <v>0.01</v>
      </c>
      <c r="E48" s="4">
        <f t="shared" si="0"/>
        <v>0.10100000000000003</v>
      </c>
    </row>
    <row r="49" spans="1:5" ht="28.8" x14ac:dyDescent="0.3">
      <c r="A49" s="1" t="s">
        <v>39</v>
      </c>
      <c r="B49" s="5">
        <v>0.52700000000000002</v>
      </c>
      <c r="C49" s="5">
        <v>0.45400000000000001</v>
      </c>
      <c r="D49" s="1" t="s">
        <v>187</v>
      </c>
      <c r="E49" s="4">
        <f t="shared" si="0"/>
        <v>7.3000000000000009E-2</v>
      </c>
    </row>
    <row r="50" spans="1:5" x14ac:dyDescent="0.3">
      <c r="A50" s="1" t="s">
        <v>43</v>
      </c>
      <c r="B50" s="5">
        <v>0.54900000000000004</v>
      </c>
      <c r="C50" s="5">
        <v>0.45400000000000001</v>
      </c>
      <c r="D50" s="2">
        <v>0.23</v>
      </c>
      <c r="E50" s="4">
        <f t="shared" si="0"/>
        <v>9.5000000000000029E-2</v>
      </c>
    </row>
    <row r="51" spans="1:5" x14ac:dyDescent="0.3">
      <c r="A51" s="1" t="s">
        <v>50</v>
      </c>
      <c r="B51" s="5">
        <v>0.51700000000000002</v>
      </c>
      <c r="C51" s="5">
        <v>0.45400000000000001</v>
      </c>
      <c r="D51" s="2">
        <v>0.06</v>
      </c>
      <c r="E51" s="4">
        <f t="shared" si="0"/>
        <v>6.3E-2</v>
      </c>
    </row>
    <row r="52" spans="1:5" ht="28.8" x14ac:dyDescent="0.3">
      <c r="A52" s="1" t="s">
        <v>31</v>
      </c>
      <c r="B52" s="5">
        <v>0.51400000000000001</v>
      </c>
      <c r="C52" s="5">
        <v>0.44500000000000001</v>
      </c>
      <c r="D52" s="2">
        <v>0.06</v>
      </c>
      <c r="E52" s="4">
        <f t="shared" si="0"/>
        <v>6.9000000000000006E-2</v>
      </c>
    </row>
    <row r="53" spans="1:5" ht="28.8" x14ac:dyDescent="0.3">
      <c r="A53" s="1" t="s">
        <v>27</v>
      </c>
      <c r="B53" s="2">
        <v>0.51</v>
      </c>
      <c r="C53" s="5">
        <v>0.442</v>
      </c>
      <c r="D53" s="2">
        <v>0.12</v>
      </c>
      <c r="E53" s="4">
        <f t="shared" si="0"/>
        <v>6.8000000000000005E-2</v>
      </c>
    </row>
    <row r="54" spans="1:5" ht="28.8" x14ac:dyDescent="0.3">
      <c r="A54" s="1" t="s">
        <v>41</v>
      </c>
      <c r="B54" s="5">
        <v>0.502</v>
      </c>
      <c r="C54" s="5">
        <v>0.435</v>
      </c>
      <c r="D54" s="2">
        <v>0.13</v>
      </c>
      <c r="E54" s="4">
        <f t="shared" si="0"/>
        <v>6.7000000000000004E-2</v>
      </c>
    </row>
    <row r="55" spans="1:5" x14ac:dyDescent="0.3">
      <c r="A55" s="1" t="s">
        <v>54</v>
      </c>
      <c r="B55" s="5">
        <v>0.52700000000000002</v>
      </c>
      <c r="C55" s="5">
        <v>0.42599999999999999</v>
      </c>
      <c r="D55" s="2">
        <v>0.09</v>
      </c>
      <c r="E55" s="4">
        <f t="shared" si="0"/>
        <v>0.10100000000000003</v>
      </c>
    </row>
    <row r="56" spans="1:5" x14ac:dyDescent="0.3">
      <c r="A56" s="1" t="s">
        <v>8</v>
      </c>
      <c r="B56" s="5">
        <v>0.47099999999999997</v>
      </c>
      <c r="C56" s="5">
        <v>0.41599999999999998</v>
      </c>
      <c r="D56" s="2">
        <v>0.11</v>
      </c>
      <c r="E56" s="4">
        <f t="shared" si="0"/>
        <v>5.4999999999999993E-2</v>
      </c>
    </row>
    <row r="57" spans="1:5" x14ac:dyDescent="0.3">
      <c r="A57" s="1" t="s">
        <v>13</v>
      </c>
      <c r="B57" s="5">
        <v>0.48499999999999999</v>
      </c>
      <c r="C57" s="5">
        <v>0.41599999999999998</v>
      </c>
      <c r="D57" s="2">
        <v>0.08</v>
      </c>
      <c r="E57" s="4">
        <f t="shared" si="0"/>
        <v>6.9000000000000006E-2</v>
      </c>
    </row>
    <row r="58" spans="1:5" ht="28.8" x14ac:dyDescent="0.3">
      <c r="A58" s="1" t="s">
        <v>33</v>
      </c>
      <c r="B58" s="5">
        <v>0.48199999999999998</v>
      </c>
      <c r="C58" s="5">
        <v>0.40400000000000003</v>
      </c>
      <c r="D58" s="2">
        <v>0.69</v>
      </c>
      <c r="E58" s="4">
        <f t="shared" si="0"/>
        <v>7.7999999999999958E-2</v>
      </c>
    </row>
    <row r="59" spans="1:5" ht="72" x14ac:dyDescent="0.3">
      <c r="A59" s="1" t="s">
        <v>188</v>
      </c>
      <c r="B59" s="5">
        <v>0.43099999999999999</v>
      </c>
      <c r="C59" s="5">
        <v>0.373</v>
      </c>
      <c r="D59" s="2">
        <v>0.34</v>
      </c>
      <c r="E59" s="4">
        <f t="shared" si="0"/>
        <v>5.7999999999999996E-2</v>
      </c>
    </row>
    <row r="60" spans="1:5" ht="28.8" x14ac:dyDescent="0.3">
      <c r="A60" s="1" t="s">
        <v>189</v>
      </c>
      <c r="B60" s="5">
        <v>0.38800000000000001</v>
      </c>
      <c r="C60" s="2">
        <v>0.34</v>
      </c>
      <c r="D60" s="2">
        <v>0.13</v>
      </c>
      <c r="E60" s="4">
        <f t="shared" si="0"/>
        <v>4.7999999999999987E-2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D251-19A4-436C-8615-DF0D006965E6}">
  <dimension ref="A1:B56"/>
  <sheetViews>
    <sheetView workbookViewId="0">
      <selection activeCell="C7" sqref="C7"/>
    </sheetView>
  </sheetViews>
  <sheetFormatPr defaultRowHeight="14.4" x14ac:dyDescent="0.3"/>
  <sheetData>
    <row r="1" spans="1:2" ht="28.8" x14ac:dyDescent="0.3">
      <c r="A1" s="8" t="s">
        <v>110</v>
      </c>
      <c r="B1" s="8" t="s">
        <v>111</v>
      </c>
    </row>
    <row r="2" spans="1:2" x14ac:dyDescent="0.3">
      <c r="A2" s="8" t="s">
        <v>112</v>
      </c>
      <c r="B2" s="8" t="s">
        <v>113</v>
      </c>
    </row>
    <row r="3" spans="1:2" ht="28.8" x14ac:dyDescent="0.3">
      <c r="A3" s="8" t="s">
        <v>114</v>
      </c>
      <c r="B3" s="8" t="s">
        <v>115</v>
      </c>
    </row>
    <row r="4" spans="1:2" x14ac:dyDescent="0.3">
      <c r="A4" s="8" t="s">
        <v>116</v>
      </c>
      <c r="B4" s="8" t="s">
        <v>117</v>
      </c>
    </row>
    <row r="5" spans="1:2" ht="28.8" x14ac:dyDescent="0.3">
      <c r="A5" s="8" t="s">
        <v>118</v>
      </c>
      <c r="B5" s="8" t="s">
        <v>119</v>
      </c>
    </row>
    <row r="6" spans="1:2" ht="28.8" x14ac:dyDescent="0.3">
      <c r="A6" s="8" t="s">
        <v>120</v>
      </c>
      <c r="B6" s="8" t="s">
        <v>121</v>
      </c>
    </row>
    <row r="7" spans="1:2" ht="28.8" x14ac:dyDescent="0.3">
      <c r="A7" s="8" t="s">
        <v>122</v>
      </c>
      <c r="B7" s="8" t="s">
        <v>123</v>
      </c>
    </row>
    <row r="8" spans="1:2" ht="28.8" x14ac:dyDescent="0.3">
      <c r="A8" s="8" t="s">
        <v>124</v>
      </c>
      <c r="B8" s="8" t="s">
        <v>125</v>
      </c>
    </row>
    <row r="9" spans="1:2" ht="28.8" x14ac:dyDescent="0.3">
      <c r="A9" s="8" t="s">
        <v>126</v>
      </c>
      <c r="B9" s="8" t="s">
        <v>127</v>
      </c>
    </row>
    <row r="10" spans="1:2" ht="57.6" x14ac:dyDescent="0.3">
      <c r="A10" s="8" t="s">
        <v>128</v>
      </c>
      <c r="B10" s="8" t="s">
        <v>129</v>
      </c>
    </row>
    <row r="11" spans="1:2" x14ac:dyDescent="0.3">
      <c r="A11" s="8" t="s">
        <v>130</v>
      </c>
      <c r="B11" s="8" t="s">
        <v>131</v>
      </c>
    </row>
    <row r="12" spans="1:2" x14ac:dyDescent="0.3">
      <c r="A12" s="8" t="s">
        <v>132</v>
      </c>
      <c r="B12" s="8" t="s">
        <v>133</v>
      </c>
    </row>
    <row r="13" spans="1:2" x14ac:dyDescent="0.3">
      <c r="A13" s="8" t="s">
        <v>134</v>
      </c>
      <c r="B13" s="8" t="s">
        <v>135</v>
      </c>
    </row>
    <row r="14" spans="1:2" x14ac:dyDescent="0.3">
      <c r="A14" s="8" t="s">
        <v>136</v>
      </c>
      <c r="B14" s="8" t="s">
        <v>137</v>
      </c>
    </row>
    <row r="15" spans="1:2" x14ac:dyDescent="0.3">
      <c r="A15" s="8" t="s">
        <v>138</v>
      </c>
      <c r="B15" s="8" t="s">
        <v>139</v>
      </c>
    </row>
    <row r="16" spans="1:2" x14ac:dyDescent="0.3">
      <c r="A16" s="8" t="s">
        <v>140</v>
      </c>
      <c r="B16" s="8" t="s">
        <v>141</v>
      </c>
    </row>
    <row r="17" spans="1:2" x14ac:dyDescent="0.3">
      <c r="A17" s="8" t="s">
        <v>142</v>
      </c>
      <c r="B17" s="8" t="s">
        <v>143</v>
      </c>
    </row>
    <row r="18" spans="1:2" x14ac:dyDescent="0.3">
      <c r="A18" s="8" t="s">
        <v>144</v>
      </c>
      <c r="B18" s="8" t="s">
        <v>145</v>
      </c>
    </row>
    <row r="19" spans="1:2" x14ac:dyDescent="0.3">
      <c r="A19" s="8" t="s">
        <v>146</v>
      </c>
      <c r="B19" s="8" t="s">
        <v>147</v>
      </c>
    </row>
    <row r="20" spans="1:2" ht="28.8" x14ac:dyDescent="0.3">
      <c r="A20" s="8" t="s">
        <v>148</v>
      </c>
      <c r="B20" s="8" t="s">
        <v>149</v>
      </c>
    </row>
    <row r="21" spans="1:2" ht="28.8" x14ac:dyDescent="0.3">
      <c r="A21" s="8" t="s">
        <v>150</v>
      </c>
      <c r="B21" s="8" t="s">
        <v>151</v>
      </c>
    </row>
    <row r="22" spans="1:2" x14ac:dyDescent="0.3">
      <c r="A22" s="8" t="s">
        <v>152</v>
      </c>
      <c r="B22" s="8" t="s">
        <v>153</v>
      </c>
    </row>
    <row r="23" spans="1:2" ht="28.8" x14ac:dyDescent="0.3">
      <c r="A23" s="8" t="s">
        <v>154</v>
      </c>
      <c r="B23" s="8" t="s">
        <v>155</v>
      </c>
    </row>
    <row r="24" spans="1:2" ht="28.8" x14ac:dyDescent="0.3">
      <c r="A24" s="8" t="s">
        <v>156</v>
      </c>
      <c r="B24" s="8" t="s">
        <v>157</v>
      </c>
    </row>
    <row r="25" spans="1:2" ht="28.8" x14ac:dyDescent="0.3">
      <c r="A25" s="8" t="s">
        <v>158</v>
      </c>
      <c r="B25" s="8" t="s">
        <v>159</v>
      </c>
    </row>
    <row r="26" spans="1:2" ht="28.8" x14ac:dyDescent="0.3">
      <c r="A26" s="8" t="s">
        <v>160</v>
      </c>
      <c r="B26" s="8" t="s">
        <v>161</v>
      </c>
    </row>
    <row r="27" spans="1:2" ht="28.8" x14ac:dyDescent="0.3">
      <c r="A27" s="8" t="s">
        <v>162</v>
      </c>
      <c r="B27" s="8" t="s">
        <v>163</v>
      </c>
    </row>
    <row r="28" spans="1:2" ht="28.8" x14ac:dyDescent="0.3">
      <c r="A28" s="8" t="s">
        <v>164</v>
      </c>
      <c r="B28" s="8" t="s">
        <v>165</v>
      </c>
    </row>
    <row r="29" spans="1:2" ht="28.8" x14ac:dyDescent="0.3">
      <c r="A29" s="8" t="s">
        <v>166</v>
      </c>
      <c r="B29" s="8" t="s">
        <v>167</v>
      </c>
    </row>
    <row r="30" spans="1:2" ht="28.8" x14ac:dyDescent="0.3">
      <c r="A30" s="8" t="s">
        <v>168</v>
      </c>
      <c r="B30" s="8" t="s">
        <v>169</v>
      </c>
    </row>
    <row r="31" spans="1:2" x14ac:dyDescent="0.3">
      <c r="A31" s="8" t="s">
        <v>170</v>
      </c>
      <c r="B31" s="8" t="s">
        <v>171</v>
      </c>
    </row>
    <row r="32" spans="1:2" ht="43.2" x14ac:dyDescent="0.3">
      <c r="A32" s="8" t="s">
        <v>172</v>
      </c>
      <c r="B32" s="8" t="s">
        <v>173</v>
      </c>
    </row>
    <row r="33" spans="1:2" ht="28.8" x14ac:dyDescent="0.3">
      <c r="A33" s="8" t="s">
        <v>174</v>
      </c>
      <c r="B33" s="8" t="s">
        <v>175</v>
      </c>
    </row>
    <row r="34" spans="1:2" ht="28.8" x14ac:dyDescent="0.3">
      <c r="A34" s="8" t="s">
        <v>176</v>
      </c>
      <c r="B34" s="8" t="s">
        <v>177</v>
      </c>
    </row>
    <row r="35" spans="1:2" ht="28.8" x14ac:dyDescent="0.3">
      <c r="A35" s="8" t="s">
        <v>178</v>
      </c>
      <c r="B35" s="8" t="s">
        <v>179</v>
      </c>
    </row>
    <row r="36" spans="1:2" ht="43.2" x14ac:dyDescent="0.3">
      <c r="A36" s="8" t="s">
        <v>180</v>
      </c>
      <c r="B36" s="8" t="s">
        <v>181</v>
      </c>
    </row>
    <row r="37" spans="1:2" ht="28.8" x14ac:dyDescent="0.3">
      <c r="A37" s="8" t="s">
        <v>182</v>
      </c>
      <c r="B37" s="8" t="s">
        <v>183</v>
      </c>
    </row>
    <row r="38" spans="1:2" ht="57.6" x14ac:dyDescent="0.3">
      <c r="A38" s="8" t="s">
        <v>184</v>
      </c>
      <c r="B38" s="8" t="s">
        <v>185</v>
      </c>
    </row>
    <row r="39" spans="1:2" x14ac:dyDescent="0.3">
      <c r="A39" s="8" t="s">
        <v>74</v>
      </c>
      <c r="B39" s="8" t="s">
        <v>75</v>
      </c>
    </row>
    <row r="40" spans="1:2" ht="28.8" x14ac:dyDescent="0.3">
      <c r="A40" s="8" t="s">
        <v>76</v>
      </c>
      <c r="B40" s="8" t="s">
        <v>77</v>
      </c>
    </row>
    <row r="41" spans="1:2" x14ac:dyDescent="0.3">
      <c r="A41" s="8" t="s">
        <v>78</v>
      </c>
      <c r="B41" s="8" t="s">
        <v>79</v>
      </c>
    </row>
    <row r="42" spans="1:2" ht="28.8" x14ac:dyDescent="0.3">
      <c r="A42" s="8" t="s">
        <v>80</v>
      </c>
      <c r="B42" s="8" t="s">
        <v>81</v>
      </c>
    </row>
    <row r="43" spans="1:2" ht="28.8" x14ac:dyDescent="0.3">
      <c r="A43" s="8" t="s">
        <v>82</v>
      </c>
      <c r="B43" s="8" t="s">
        <v>83</v>
      </c>
    </row>
    <row r="44" spans="1:2" ht="28.8" x14ac:dyDescent="0.3">
      <c r="A44" s="8" t="s">
        <v>84</v>
      </c>
      <c r="B44" s="8" t="s">
        <v>85</v>
      </c>
    </row>
    <row r="45" spans="1:2" ht="43.2" x14ac:dyDescent="0.3">
      <c r="A45" s="8" t="s">
        <v>86</v>
      </c>
      <c r="B45" s="8" t="s">
        <v>87</v>
      </c>
    </row>
    <row r="46" spans="1:2" ht="28.8" x14ac:dyDescent="0.3">
      <c r="A46" s="8" t="s">
        <v>88</v>
      </c>
      <c r="B46" s="8" t="s">
        <v>89</v>
      </c>
    </row>
    <row r="47" spans="1:2" ht="28.8" x14ac:dyDescent="0.3">
      <c r="A47" s="8" t="s">
        <v>90</v>
      </c>
      <c r="B47" s="8" t="s">
        <v>91</v>
      </c>
    </row>
    <row r="48" spans="1:2" x14ac:dyDescent="0.3">
      <c r="A48" s="8" t="s">
        <v>92</v>
      </c>
      <c r="B48" s="8" t="s">
        <v>93</v>
      </c>
    </row>
    <row r="49" spans="1:2" x14ac:dyDescent="0.3">
      <c r="A49" s="8" t="s">
        <v>94</v>
      </c>
      <c r="B49" s="8" t="s">
        <v>95</v>
      </c>
    </row>
    <row r="50" spans="1:2" ht="28.8" x14ac:dyDescent="0.3">
      <c r="A50" s="8" t="s">
        <v>96</v>
      </c>
      <c r="B50" s="8" t="s">
        <v>97</v>
      </c>
    </row>
    <row r="51" spans="1:2" x14ac:dyDescent="0.3">
      <c r="A51" s="8" t="s">
        <v>98</v>
      </c>
      <c r="B51" s="8" t="s">
        <v>99</v>
      </c>
    </row>
    <row r="52" spans="1:2" ht="28.8" x14ac:dyDescent="0.3">
      <c r="A52" s="8" t="s">
        <v>100</v>
      </c>
      <c r="B52" s="8" t="s">
        <v>101</v>
      </c>
    </row>
    <row r="53" spans="1:2" ht="28.8" x14ac:dyDescent="0.3">
      <c r="A53" s="8" t="s">
        <v>102</v>
      </c>
      <c r="B53" s="8" t="s">
        <v>103</v>
      </c>
    </row>
    <row r="54" spans="1:2" ht="28.8" x14ac:dyDescent="0.3">
      <c r="A54" s="8" t="s">
        <v>104</v>
      </c>
      <c r="B54" s="8" t="s">
        <v>105</v>
      </c>
    </row>
    <row r="55" spans="1:2" ht="28.8" x14ac:dyDescent="0.3">
      <c r="A55" s="8" t="s">
        <v>106</v>
      </c>
      <c r="B55" s="8" t="s">
        <v>107</v>
      </c>
    </row>
    <row r="56" spans="1:2" ht="28.8" x14ac:dyDescent="0.3">
      <c r="A56" s="8" t="s">
        <v>108</v>
      </c>
      <c r="B56" s="8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7D42-57B6-4E8D-9B3C-790425F89ECB}">
  <dimension ref="H14:M52"/>
  <sheetViews>
    <sheetView topLeftCell="A7" workbookViewId="0">
      <selection activeCell="M17" sqref="M17"/>
    </sheetView>
  </sheetViews>
  <sheetFormatPr defaultRowHeight="14.4" x14ac:dyDescent="0.3"/>
  <sheetData>
    <row r="14" spans="8:13" x14ac:dyDescent="0.3">
      <c r="H14" s="9">
        <v>44470</v>
      </c>
      <c r="I14" s="1">
        <v>406</v>
      </c>
      <c r="K14" s="1">
        <v>15</v>
      </c>
      <c r="M14">
        <f>AVERAGE(K14:K20)</f>
        <v>10.714285714285714</v>
      </c>
    </row>
    <row r="15" spans="8:13" x14ac:dyDescent="0.3">
      <c r="H15" s="9">
        <v>44469</v>
      </c>
      <c r="I15" s="1">
        <v>391</v>
      </c>
      <c r="J15" s="1"/>
      <c r="K15" s="1">
        <v>6</v>
      </c>
      <c r="M15">
        <f>AVERAGE(K21:K27)</f>
        <v>7.8571428571428568</v>
      </c>
    </row>
    <row r="16" spans="8:13" x14ac:dyDescent="0.3">
      <c r="H16" s="9">
        <v>44468</v>
      </c>
      <c r="I16" s="1">
        <v>385</v>
      </c>
      <c r="J16" s="1"/>
      <c r="K16" s="1">
        <v>15</v>
      </c>
    </row>
    <row r="17" spans="8:13" x14ac:dyDescent="0.3">
      <c r="H17" s="9">
        <v>44467</v>
      </c>
      <c r="I17" s="1">
        <v>370</v>
      </c>
      <c r="J17" s="1"/>
      <c r="K17" s="1">
        <v>7</v>
      </c>
      <c r="M17">
        <f>(M14-M15)/M15</f>
        <v>0.36363636363636359</v>
      </c>
    </row>
    <row r="18" spans="8:13" x14ac:dyDescent="0.3">
      <c r="H18" s="9">
        <v>44466</v>
      </c>
      <c r="I18" s="1">
        <v>363</v>
      </c>
      <c r="J18" s="1"/>
      <c r="K18" s="1">
        <v>12</v>
      </c>
    </row>
    <row r="19" spans="8:13" x14ac:dyDescent="0.3">
      <c r="H19" s="9">
        <v>44465</v>
      </c>
      <c r="I19" s="1">
        <v>351</v>
      </c>
      <c r="J19" s="1"/>
      <c r="K19" s="1">
        <v>9</v>
      </c>
    </row>
    <row r="20" spans="8:13" x14ac:dyDescent="0.3">
      <c r="H20" s="9">
        <v>44464</v>
      </c>
      <c r="I20" s="1">
        <v>342</v>
      </c>
      <c r="J20" s="1"/>
      <c r="K20" s="1">
        <v>11</v>
      </c>
    </row>
    <row r="21" spans="8:13" x14ac:dyDescent="0.3">
      <c r="H21" s="9">
        <v>44463</v>
      </c>
      <c r="I21" s="1">
        <v>331</v>
      </c>
      <c r="J21" s="1"/>
      <c r="K21" s="1">
        <v>11</v>
      </c>
    </row>
    <row r="22" spans="8:13" x14ac:dyDescent="0.3">
      <c r="H22" s="9">
        <v>44462</v>
      </c>
      <c r="I22" s="1">
        <v>320</v>
      </c>
      <c r="J22" s="1"/>
      <c r="K22" s="1">
        <v>6</v>
      </c>
    </row>
    <row r="23" spans="8:13" x14ac:dyDescent="0.3">
      <c r="H23" s="9">
        <v>44461</v>
      </c>
      <c r="I23" s="1">
        <v>314</v>
      </c>
      <c r="J23" s="1"/>
      <c r="K23" s="1">
        <v>5</v>
      </c>
    </row>
    <row r="24" spans="8:13" x14ac:dyDescent="0.3">
      <c r="H24" s="9">
        <v>44460</v>
      </c>
      <c r="I24" s="1">
        <v>309</v>
      </c>
      <c r="J24" s="1"/>
      <c r="K24" s="1">
        <v>10</v>
      </c>
    </row>
    <row r="25" spans="8:13" x14ac:dyDescent="0.3">
      <c r="H25" s="9">
        <v>44459</v>
      </c>
      <c r="I25" s="1">
        <v>299</v>
      </c>
      <c r="J25" s="1"/>
      <c r="K25" s="1">
        <v>4</v>
      </c>
    </row>
    <row r="26" spans="8:13" x14ac:dyDescent="0.3">
      <c r="H26" s="9">
        <v>44458</v>
      </c>
      <c r="I26" s="1">
        <v>295</v>
      </c>
      <c r="J26" s="1"/>
      <c r="K26" s="1">
        <v>13</v>
      </c>
    </row>
    <row r="27" spans="8:13" x14ac:dyDescent="0.3">
      <c r="H27" s="9">
        <v>44457</v>
      </c>
      <c r="I27" s="1">
        <v>282</v>
      </c>
      <c r="J27" s="1"/>
      <c r="K27" s="1">
        <v>6</v>
      </c>
    </row>
    <row r="28" spans="8:13" x14ac:dyDescent="0.3">
      <c r="H28" s="9">
        <v>44456</v>
      </c>
      <c r="I28" s="1">
        <v>276</v>
      </c>
      <c r="J28" s="1"/>
      <c r="K28" s="1">
        <v>12</v>
      </c>
    </row>
    <row r="29" spans="8:13" x14ac:dyDescent="0.3">
      <c r="H29" s="9">
        <v>44455</v>
      </c>
      <c r="I29" s="1">
        <v>264</v>
      </c>
      <c r="J29" s="1"/>
      <c r="K29" s="1">
        <v>12</v>
      </c>
    </row>
    <row r="30" spans="8:13" x14ac:dyDescent="0.3">
      <c r="H30" s="9">
        <v>44454</v>
      </c>
      <c r="I30" s="1">
        <v>252</v>
      </c>
      <c r="J30" s="1"/>
      <c r="K30" s="1">
        <v>12</v>
      </c>
    </row>
    <row r="31" spans="8:13" x14ac:dyDescent="0.3">
      <c r="H31" s="9">
        <v>44453</v>
      </c>
      <c r="I31" s="1">
        <v>240</v>
      </c>
      <c r="J31" s="1"/>
      <c r="K31" s="1">
        <v>2</v>
      </c>
    </row>
    <row r="32" spans="8:13" x14ac:dyDescent="0.3">
      <c r="H32" s="9">
        <v>44452</v>
      </c>
      <c r="I32" s="1">
        <v>238</v>
      </c>
      <c r="J32" s="1"/>
      <c r="K32" s="1">
        <v>7</v>
      </c>
    </row>
    <row r="33" spans="8:11" x14ac:dyDescent="0.3">
      <c r="H33" s="9">
        <v>44451</v>
      </c>
      <c r="I33" s="1">
        <v>231</v>
      </c>
      <c r="J33" s="1"/>
      <c r="K33" s="1">
        <v>7</v>
      </c>
    </row>
    <row r="34" spans="8:11" x14ac:dyDescent="0.3">
      <c r="H34" s="9">
        <v>44450</v>
      </c>
      <c r="I34" s="1">
        <v>224</v>
      </c>
      <c r="J34" s="1"/>
      <c r="K34" s="1">
        <v>8</v>
      </c>
    </row>
    <row r="35" spans="8:11" x14ac:dyDescent="0.3">
      <c r="H35" s="9">
        <v>44449</v>
      </c>
      <c r="I35" s="1">
        <v>216</v>
      </c>
      <c r="J35" s="1"/>
      <c r="K35" s="1">
        <v>9</v>
      </c>
    </row>
    <row r="36" spans="8:11" x14ac:dyDescent="0.3">
      <c r="H36" s="9">
        <v>44448</v>
      </c>
      <c r="I36" s="1">
        <v>207</v>
      </c>
      <c r="J36" s="1"/>
      <c r="K36" s="1">
        <v>6</v>
      </c>
    </row>
    <row r="37" spans="8:11" x14ac:dyDescent="0.3">
      <c r="H37" s="9">
        <v>44447</v>
      </c>
      <c r="I37" s="1">
        <v>201</v>
      </c>
      <c r="J37" s="1"/>
      <c r="K37" s="1">
        <v>7</v>
      </c>
    </row>
    <row r="38" spans="8:11" x14ac:dyDescent="0.3">
      <c r="H38" s="9">
        <v>44446</v>
      </c>
      <c r="I38" s="1">
        <v>194</v>
      </c>
      <c r="J38" s="1"/>
      <c r="K38" s="1">
        <v>9</v>
      </c>
    </row>
    <row r="39" spans="8:11" x14ac:dyDescent="0.3">
      <c r="H39" s="9">
        <v>44445</v>
      </c>
      <c r="I39" s="1">
        <v>185</v>
      </c>
      <c r="J39" s="1"/>
      <c r="K39" s="1">
        <v>5</v>
      </c>
    </row>
    <row r="40" spans="8:11" x14ac:dyDescent="0.3">
      <c r="H40" s="9">
        <v>44444</v>
      </c>
      <c r="I40" s="1">
        <v>180</v>
      </c>
      <c r="J40" s="1"/>
      <c r="K40" s="1">
        <v>3</v>
      </c>
    </row>
    <row r="41" spans="8:11" x14ac:dyDescent="0.3">
      <c r="H41" s="9">
        <v>44443</v>
      </c>
      <c r="I41" s="1">
        <v>177</v>
      </c>
      <c r="J41" s="1"/>
      <c r="K41" s="1">
        <v>4</v>
      </c>
    </row>
    <row r="42" spans="8:11" x14ac:dyDescent="0.3">
      <c r="H42" s="9">
        <v>44442</v>
      </c>
      <c r="I42" s="1">
        <v>173</v>
      </c>
      <c r="J42" s="1"/>
      <c r="K42" s="1">
        <v>12</v>
      </c>
    </row>
    <row r="43" spans="8:11" x14ac:dyDescent="0.3">
      <c r="H43" s="9">
        <v>44441</v>
      </c>
      <c r="I43" s="1">
        <v>161</v>
      </c>
      <c r="J43" s="1"/>
      <c r="K43" s="1">
        <v>7</v>
      </c>
    </row>
    <row r="44" spans="8:11" x14ac:dyDescent="0.3">
      <c r="H44" s="9">
        <v>44440</v>
      </c>
      <c r="I44" s="1">
        <v>154</v>
      </c>
      <c r="J44" s="1"/>
      <c r="K44" s="1">
        <v>4</v>
      </c>
    </row>
    <row r="45" spans="8:11" x14ac:dyDescent="0.3">
      <c r="H45" s="9">
        <v>44439</v>
      </c>
      <c r="I45" s="1">
        <v>150</v>
      </c>
      <c r="J45" s="1"/>
      <c r="K45" s="1">
        <v>4</v>
      </c>
    </row>
    <row r="46" spans="8:11" x14ac:dyDescent="0.3">
      <c r="H46" s="9">
        <v>44438</v>
      </c>
      <c r="I46" s="1">
        <v>146</v>
      </c>
      <c r="J46" s="1"/>
      <c r="K46" s="1">
        <v>3</v>
      </c>
    </row>
    <row r="47" spans="8:11" x14ac:dyDescent="0.3">
      <c r="H47" s="9">
        <v>44437</v>
      </c>
      <c r="I47" s="1">
        <v>143</v>
      </c>
      <c r="J47" s="1"/>
      <c r="K47" s="1">
        <v>6</v>
      </c>
    </row>
    <row r="48" spans="8:11" x14ac:dyDescent="0.3">
      <c r="H48" s="9">
        <v>44436</v>
      </c>
      <c r="I48" s="1">
        <v>137</v>
      </c>
      <c r="J48" s="1"/>
      <c r="K48" s="1">
        <v>2</v>
      </c>
    </row>
    <row r="49" spans="8:11" x14ac:dyDescent="0.3">
      <c r="H49" s="9">
        <v>44435</v>
      </c>
      <c r="I49" s="1">
        <v>135</v>
      </c>
      <c r="J49" s="1"/>
      <c r="K49" s="1">
        <v>2</v>
      </c>
    </row>
    <row r="50" spans="8:11" x14ac:dyDescent="0.3">
      <c r="H50" s="9">
        <v>44434</v>
      </c>
      <c r="I50" s="1">
        <v>133</v>
      </c>
      <c r="J50" s="1"/>
      <c r="K50" s="1">
        <v>3</v>
      </c>
    </row>
    <row r="51" spans="8:11" x14ac:dyDescent="0.3">
      <c r="H51" s="9">
        <v>44433</v>
      </c>
      <c r="I51" s="1">
        <v>130</v>
      </c>
      <c r="J51" s="1"/>
      <c r="K51" s="1">
        <v>2</v>
      </c>
    </row>
    <row r="52" spans="8:11" x14ac:dyDescent="0.3">
      <c r="H52" s="9">
        <v>44432</v>
      </c>
      <c r="I52" s="1">
        <v>128</v>
      </c>
      <c r="J52" s="1"/>
      <c r="K5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0388-891F-46E9-936B-11C429190372}">
  <dimension ref="A1:K58"/>
  <sheetViews>
    <sheetView tabSelected="1" topLeftCell="AO2" zoomScaleNormal="100" workbookViewId="0">
      <selection activeCell="BF4" sqref="BF4"/>
    </sheetView>
  </sheetViews>
  <sheetFormatPr defaultRowHeight="14.4" x14ac:dyDescent="0.3"/>
  <cols>
    <col min="1" max="1" width="22" bestFit="1" customWidth="1"/>
    <col min="4" max="4" width="9.5546875" bestFit="1" customWidth="1"/>
    <col min="5" max="5" width="11.88671875" bestFit="1" customWidth="1"/>
    <col min="6" max="6" width="10.5546875" bestFit="1" customWidth="1"/>
    <col min="7" max="7" width="12.88671875" bestFit="1" customWidth="1"/>
    <col min="8" max="8" width="18.5546875" bestFit="1" customWidth="1"/>
    <col min="9" max="9" width="11.44140625" bestFit="1" customWidth="1"/>
  </cols>
  <sheetData>
    <row r="1" spans="1:11" x14ac:dyDescent="0.3">
      <c r="B1" t="s">
        <v>58</v>
      </c>
      <c r="C1" t="s">
        <v>190</v>
      </c>
      <c r="D1" t="s">
        <v>68</v>
      </c>
      <c r="E1" t="s">
        <v>70</v>
      </c>
      <c r="F1" t="s">
        <v>69</v>
      </c>
      <c r="G1" t="s">
        <v>71</v>
      </c>
      <c r="H1" t="s">
        <v>59</v>
      </c>
      <c r="I1" t="s">
        <v>60</v>
      </c>
      <c r="J1" t="s">
        <v>72</v>
      </c>
      <c r="K1" t="s">
        <v>73</v>
      </c>
    </row>
    <row r="2" spans="1:11" x14ac:dyDescent="0.3">
      <c r="A2" t="s">
        <v>195</v>
      </c>
      <c r="B2" s="6">
        <v>0.64029999999999998</v>
      </c>
      <c r="C2" s="6">
        <v>8.1000000000000003E-2</v>
      </c>
      <c r="D2" s="7">
        <f>6299/7/81.66</f>
        <v>11.019558447919948</v>
      </c>
      <c r="E2" s="6">
        <v>-0.16200000000000001</v>
      </c>
      <c r="F2" s="7">
        <f>10.7/81.66</f>
        <v>0.1310311045799657</v>
      </c>
      <c r="G2" s="7">
        <v>0.36363636363636359</v>
      </c>
      <c r="H2" s="7">
        <f>1055/81.66</f>
        <v>12.919421993632135</v>
      </c>
      <c r="I2" s="7">
        <f>210/81.66</f>
        <v>2.571638501102131</v>
      </c>
      <c r="J2" s="6">
        <f xml:space="preserve"> (1055- 1186)/1055</f>
        <v>-0.12417061611374408</v>
      </c>
      <c r="K2" t="s">
        <v>195</v>
      </c>
    </row>
    <row r="3" spans="1:11" x14ac:dyDescent="0.3">
      <c r="A3" t="s">
        <v>33</v>
      </c>
      <c r="B3" s="6">
        <v>0.40400000000000003</v>
      </c>
      <c r="C3" s="6">
        <f>VLOOKUP(Sheet4!$A3, Vax!$A:$D, 4,FALSE)</f>
        <v>0.69</v>
      </c>
      <c r="D3" s="7">
        <f>VLOOKUP(Sheet4!$A3, cases!$A:$D, 3,FALSE)</f>
        <v>91</v>
      </c>
      <c r="E3" s="6">
        <f>VLOOKUP(Sheet4!$A3, cases!$A:$D, 4,FALSE)</f>
        <v>-0.03</v>
      </c>
      <c r="F3" s="7">
        <f>VLOOKUP(Sheet4!$A3, deaths!$A:$D, 3,FALSE)</f>
        <v>1.4</v>
      </c>
      <c r="G3" s="6">
        <f>VLOOKUP(Sheet4!$A3, deaths!$A:$D, 4,FALSE)</f>
        <v>-0.04</v>
      </c>
      <c r="H3" s="7">
        <f>VLOOKUP(Sheet4!$A3, Hospitalised!$A:$D, 2,FALSE)</f>
        <v>61</v>
      </c>
      <c r="I3" s="7">
        <f>VLOOKUP(Sheet4!$A3, Hospitalised!$A:$D, 3,FALSE)</f>
        <v>16</v>
      </c>
      <c r="J3" s="6">
        <f>VLOOKUP(Sheet4!$A3, Hospitalised!$A:$D, 4,FALSE)</f>
        <v>0.01</v>
      </c>
      <c r="K3" t="str">
        <f>VLOOKUP(A3,States!A:B,2,FALSE)</f>
        <v>WV</v>
      </c>
    </row>
    <row r="4" spans="1:11" x14ac:dyDescent="0.3">
      <c r="A4" t="s">
        <v>8</v>
      </c>
      <c r="B4" s="6">
        <v>0.41599999999999998</v>
      </c>
      <c r="C4" s="6">
        <f>VLOOKUP(Sheet4!$A4, Vax!$A:$D, 4,FALSE)</f>
        <v>0.11</v>
      </c>
      <c r="D4" s="7">
        <f>VLOOKUP(Sheet4!$A4, cases!$A:$D, 3,FALSE)</f>
        <v>69</v>
      </c>
      <c r="E4" s="6">
        <f>VLOOKUP(Sheet4!$A4, cases!$A:$D, 4,FALSE)</f>
        <v>0.03</v>
      </c>
      <c r="F4" s="7">
        <f>VLOOKUP(Sheet4!$A4, deaths!$A:$D, 3,FALSE)</f>
        <v>1.3</v>
      </c>
      <c r="G4" s="6">
        <f>VLOOKUP(Sheet4!$A4, deaths!$A:$D, 4,FALSE)</f>
        <v>0.33</v>
      </c>
      <c r="H4" s="7">
        <f>VLOOKUP(Sheet4!$A4, Hospitalised!$A:$D, 2,FALSE)</f>
        <v>43</v>
      </c>
      <c r="I4" s="7">
        <f>VLOOKUP(Sheet4!$A4, Hospitalised!$A:$D, 3,FALSE)</f>
        <v>10</v>
      </c>
      <c r="J4" s="6">
        <f>VLOOKUP(Sheet4!$A4, Hospitalised!$A:$D, 4,FALSE)</f>
        <v>0.12</v>
      </c>
      <c r="K4" t="str">
        <f>VLOOKUP(A4,States!A:B,2,FALSE)</f>
        <v>ID</v>
      </c>
    </row>
    <row r="5" spans="1:11" x14ac:dyDescent="0.3">
      <c r="A5" t="s">
        <v>13</v>
      </c>
      <c r="B5" s="6">
        <v>0.41599999999999998</v>
      </c>
      <c r="C5" s="6">
        <f>VLOOKUP(Sheet4!$A5, Vax!$A:$D, 4,FALSE)</f>
        <v>0.08</v>
      </c>
      <c r="D5" s="7">
        <f>VLOOKUP(Sheet4!$A5, cases!$A:$D, 3,FALSE)</f>
        <v>80</v>
      </c>
      <c r="E5" s="6">
        <f>VLOOKUP(Sheet4!$A5, cases!$A:$D, 4,FALSE)</f>
        <v>-0.12</v>
      </c>
      <c r="F5" s="7">
        <f>VLOOKUP(Sheet4!$A5, deaths!$A:$D, 3,FALSE)</f>
        <v>1</v>
      </c>
      <c r="G5" s="6">
        <f>VLOOKUP(Sheet4!$A5, deaths!$A:$D, 4,FALSE)</f>
        <v>0.2</v>
      </c>
      <c r="H5" s="7">
        <f>VLOOKUP(Sheet4!$A5, Hospitalised!$A:$D, 2,FALSE)</f>
        <v>40</v>
      </c>
      <c r="I5" s="7">
        <f>VLOOKUP(Sheet4!$A5, Hospitalised!$A:$D, 3,FALSE)</f>
        <v>12</v>
      </c>
      <c r="J5" s="6">
        <f>VLOOKUP(Sheet4!$A5, Hospitalised!$A:$D, 4,FALSE)</f>
        <v>0.01</v>
      </c>
      <c r="K5" t="str">
        <f>VLOOKUP(A5,States!A:B,2,FALSE)</f>
        <v>WY</v>
      </c>
    </row>
    <row r="6" spans="1:11" x14ac:dyDescent="0.3">
      <c r="A6" t="s">
        <v>54</v>
      </c>
      <c r="B6" s="6">
        <v>0.42599999999999999</v>
      </c>
      <c r="C6" s="6">
        <f>VLOOKUP(Sheet4!$A6, Vax!$A:$D, 4,FALSE)</f>
        <v>0.09</v>
      </c>
      <c r="D6" s="7">
        <f>VLOOKUP(Sheet4!$A6, cases!$A:$D, 3,FALSE)</f>
        <v>42</v>
      </c>
      <c r="E6" s="6">
        <f>VLOOKUP(Sheet4!$A6, cases!$A:$D, 4,FALSE)</f>
        <v>-0.27</v>
      </c>
      <c r="F6" s="7">
        <f>VLOOKUP(Sheet4!$A6, deaths!$A:$D, 3,FALSE)</f>
        <v>1.5</v>
      </c>
      <c r="G6" s="6">
        <f>VLOOKUP(Sheet4!$A6, deaths!$A:$D, 4,FALSE)</f>
        <v>-0.47</v>
      </c>
      <c r="H6" s="7">
        <f>VLOOKUP(Sheet4!$A6, Hospitalised!$A:$D, 2,FALSE)</f>
        <v>33</v>
      </c>
      <c r="I6" s="7">
        <f>VLOOKUP(Sheet4!$A6, Hospitalised!$A:$D, 3,FALSE)</f>
        <v>11</v>
      </c>
      <c r="J6" s="6">
        <f>VLOOKUP(Sheet4!$A6, Hospitalised!$A:$D, 4,FALSE)</f>
        <v>-0.18</v>
      </c>
      <c r="K6" t="str">
        <f>VLOOKUP(A6,States!A:B,2,FALSE)</f>
        <v>AL</v>
      </c>
    </row>
    <row r="7" spans="1:11" x14ac:dyDescent="0.3">
      <c r="A7" t="s">
        <v>41</v>
      </c>
      <c r="B7" s="6">
        <v>0.435</v>
      </c>
      <c r="C7" s="6">
        <f>VLOOKUP(Sheet4!$A7, Vax!$A:$D, 4,FALSE)</f>
        <v>0.13</v>
      </c>
      <c r="D7" s="7">
        <f>VLOOKUP(Sheet4!$A7, cases!$A:$D, 3,FALSE)</f>
        <v>34</v>
      </c>
      <c r="E7" s="6">
        <f>VLOOKUP(Sheet4!$A7, cases!$A:$D, 4,FALSE)</f>
        <v>-0.32</v>
      </c>
      <c r="F7" s="7">
        <f>VLOOKUP(Sheet4!$A7, deaths!$A:$D, 3,FALSE)</f>
        <v>1</v>
      </c>
      <c r="G7" s="6">
        <f>VLOOKUP(Sheet4!$A7, deaths!$A:$D, 4,FALSE)</f>
        <v>-0.12</v>
      </c>
      <c r="H7" s="7">
        <f>VLOOKUP(Sheet4!$A7, Hospitalised!$A:$D, 2,FALSE)</f>
        <v>22</v>
      </c>
      <c r="I7" s="7">
        <f>VLOOKUP(Sheet4!$A7, Hospitalised!$A:$D, 3,FALSE)</f>
        <v>7</v>
      </c>
      <c r="J7" s="6">
        <f>VLOOKUP(Sheet4!$A7, Hospitalised!$A:$D, 4,FALSE)</f>
        <v>-0.23</v>
      </c>
      <c r="K7" t="str">
        <f>VLOOKUP(A7,States!A:B,2,FALSE)</f>
        <v>MS</v>
      </c>
    </row>
    <row r="8" spans="1:11" x14ac:dyDescent="0.3">
      <c r="A8" t="s">
        <v>27</v>
      </c>
      <c r="B8" s="6">
        <v>0.442</v>
      </c>
      <c r="C8" s="6">
        <f>VLOOKUP(Sheet4!$A8, Vax!$A:$D, 4,FALSE)</f>
        <v>0.12</v>
      </c>
      <c r="D8" s="7">
        <f>VLOOKUP(Sheet4!$A8, cases!$A:$D, 3,FALSE)</f>
        <v>80</v>
      </c>
      <c r="E8" s="6">
        <f>VLOOKUP(Sheet4!$A8, cases!$A:$D, 4,FALSE)</f>
        <v>0.28999999999999998</v>
      </c>
      <c r="F8" s="7">
        <f>VLOOKUP(Sheet4!$A8, deaths!$A:$D, 3,FALSE)</f>
        <v>0.3</v>
      </c>
      <c r="G8" s="6">
        <f>VLOOKUP(Sheet4!$A8, deaths!$A:$D, 4,FALSE)</f>
        <v>0</v>
      </c>
      <c r="H8" s="7">
        <f>VLOOKUP(Sheet4!$A8, Hospitalised!$A:$D, 2,FALSE)</f>
        <v>36</v>
      </c>
      <c r="I8" s="7">
        <f>VLOOKUP(Sheet4!$A8, Hospitalised!$A:$D, 3,FALSE)</f>
        <v>7</v>
      </c>
      <c r="J8" s="6">
        <f>VLOOKUP(Sheet4!$A8, Hospitalised!$A:$D, 4,FALSE)</f>
        <v>0.24</v>
      </c>
      <c r="K8" t="str">
        <f>VLOOKUP(A8,States!A:B,2,FALSE)</f>
        <v>ND</v>
      </c>
    </row>
    <row r="9" spans="1:11" x14ac:dyDescent="0.3">
      <c r="A9" t="s">
        <v>31</v>
      </c>
      <c r="B9" s="6">
        <v>0.44500000000000001</v>
      </c>
      <c r="C9" s="6">
        <f>VLOOKUP(Sheet4!$A9, Vax!$A:$D, 4,FALSE)</f>
        <v>0.06</v>
      </c>
      <c r="D9" s="7">
        <f>VLOOKUP(Sheet4!$A9, cases!$A:$D, 3,FALSE)</f>
        <v>25</v>
      </c>
      <c r="E9" s="6">
        <f>VLOOKUP(Sheet4!$A9, cases!$A:$D, 4,FALSE)</f>
        <v>-0.1</v>
      </c>
      <c r="F9" s="7">
        <f>VLOOKUP(Sheet4!$A9, deaths!$A:$D, 3,FALSE)</f>
        <v>0</v>
      </c>
      <c r="G9" s="6" t="str">
        <f>VLOOKUP(Sheet4!$A9, deaths!$A:$D, 4,FALSE)</f>
        <v>–</v>
      </c>
      <c r="H9" s="7">
        <f>VLOOKUP(Sheet4!$A9, Hospitalised!$A:$D, 2,FALSE)</f>
        <v>7</v>
      </c>
      <c r="I9" s="7">
        <f>VLOOKUP(Sheet4!$A9, Hospitalised!$A:$D, 3,FALSE)</f>
        <v>3</v>
      </c>
      <c r="J9" s="6">
        <f>VLOOKUP(Sheet4!$A9, Hospitalised!$A:$D, 4,FALSE)</f>
        <v>0.17</v>
      </c>
      <c r="K9" t="str">
        <f>VLOOKUP(A9,States!A:B,2,FALSE)</f>
        <v>VI</v>
      </c>
    </row>
    <row r="10" spans="1:11" x14ac:dyDescent="0.3">
      <c r="A10" t="s">
        <v>39</v>
      </c>
      <c r="B10" s="6">
        <v>0.45400000000000001</v>
      </c>
      <c r="C10" s="6" t="str">
        <f>VLOOKUP(Sheet4!$A10, Vax!$A:$D, 4,FALSE)</f>
        <v xml:space="preserve">&lt;1% </v>
      </c>
      <c r="D10" s="7">
        <f>VLOOKUP(Sheet4!$A10, cases!$A:$D, 3,FALSE)</f>
        <v>51</v>
      </c>
      <c r="E10" s="6">
        <f>VLOOKUP(Sheet4!$A10, cases!$A:$D, 4,FALSE)</f>
        <v>-0.24</v>
      </c>
      <c r="F10" s="7">
        <f>VLOOKUP(Sheet4!$A10, deaths!$A:$D, 3,FALSE)</f>
        <v>0.8</v>
      </c>
      <c r="G10" s="6">
        <f>VLOOKUP(Sheet4!$A10, deaths!$A:$D, 4,FALSE)</f>
        <v>-0.09</v>
      </c>
      <c r="H10" s="7">
        <f>VLOOKUP(Sheet4!$A10, Hospitalised!$A:$D, 2,FALSE)</f>
        <v>33</v>
      </c>
      <c r="I10" s="7">
        <f>VLOOKUP(Sheet4!$A10, Hospitalised!$A:$D, 3,FALSE)</f>
        <v>10</v>
      </c>
      <c r="J10" s="6">
        <f>VLOOKUP(Sheet4!$A10, Hospitalised!$A:$D, 4,FALSE)</f>
        <v>-0.25</v>
      </c>
      <c r="K10" t="str">
        <f>VLOOKUP(A10,States!A:B,2,FALSE)</f>
        <v>TN</v>
      </c>
    </row>
    <row r="11" spans="1:11" x14ac:dyDescent="0.3">
      <c r="A11" t="s">
        <v>43</v>
      </c>
      <c r="B11" s="6">
        <v>0.45400000000000001</v>
      </c>
      <c r="C11" s="6">
        <f>VLOOKUP(Sheet4!$A11, Vax!$A:$D, 4,FALSE)</f>
        <v>0.23</v>
      </c>
      <c r="D11" s="7">
        <f>VLOOKUP(Sheet4!$A11, cases!$A:$D, 3,FALSE)</f>
        <v>34</v>
      </c>
      <c r="E11" s="6">
        <f>VLOOKUP(Sheet4!$A11, cases!$A:$D, 4,FALSE)</f>
        <v>-0.24</v>
      </c>
      <c r="F11" s="7">
        <f>VLOOKUP(Sheet4!$A11, deaths!$A:$D, 3,FALSE)</f>
        <v>1</v>
      </c>
      <c r="G11" s="6">
        <f>VLOOKUP(Sheet4!$A11, deaths!$A:$D, 4,FALSE)</f>
        <v>-0.14000000000000001</v>
      </c>
      <c r="H11" s="7">
        <f>VLOOKUP(Sheet4!$A11, Hospitalised!$A:$D, 2,FALSE)</f>
        <v>36</v>
      </c>
      <c r="I11" s="7">
        <f>VLOOKUP(Sheet4!$A11, Hospitalised!$A:$D, 3,FALSE)</f>
        <v>11</v>
      </c>
      <c r="J11" s="6">
        <f>VLOOKUP(Sheet4!$A11, Hospitalised!$A:$D, 4,FALSE)</f>
        <v>-0.17</v>
      </c>
      <c r="K11" t="str">
        <f>VLOOKUP(A11,States!A:B,2,FALSE)</f>
        <v>GA</v>
      </c>
    </row>
    <row r="12" spans="1:11" x14ac:dyDescent="0.3">
      <c r="A12" t="s">
        <v>50</v>
      </c>
      <c r="B12" s="6">
        <v>0.45400000000000001</v>
      </c>
      <c r="C12" s="6">
        <f>VLOOKUP(Sheet4!$A12, Vax!$A:$D, 4,FALSE)</f>
        <v>0.06</v>
      </c>
      <c r="D12" s="7">
        <f>VLOOKUP(Sheet4!$A12, cases!$A:$D, 3,FALSE)</f>
        <v>22</v>
      </c>
      <c r="E12" s="6">
        <f>VLOOKUP(Sheet4!$A12, cases!$A:$D, 4,FALSE)</f>
        <v>-0.3</v>
      </c>
      <c r="F12" s="7">
        <f>VLOOKUP(Sheet4!$A12, deaths!$A:$D, 3,FALSE)</f>
        <v>0.8</v>
      </c>
      <c r="G12" s="6">
        <f>VLOOKUP(Sheet4!$A12, deaths!$A:$D, 4,FALSE)</f>
        <v>-0.27</v>
      </c>
      <c r="H12" s="7">
        <f>VLOOKUP(Sheet4!$A12, Hospitalised!$A:$D, 2,FALSE)</f>
        <v>17</v>
      </c>
      <c r="I12" s="7">
        <f>VLOOKUP(Sheet4!$A12, Hospitalised!$A:$D, 3,FALSE)</f>
        <v>6</v>
      </c>
      <c r="J12" s="6">
        <f>VLOOKUP(Sheet4!$A12, Hospitalised!$A:$D, 4,FALSE)</f>
        <v>-0.23</v>
      </c>
      <c r="K12" t="str">
        <f>VLOOKUP(A12,States!A:B,2,FALSE)</f>
        <v>LA</v>
      </c>
    </row>
    <row r="13" spans="1:11" x14ac:dyDescent="0.3">
      <c r="A13" t="s">
        <v>38</v>
      </c>
      <c r="B13" s="6">
        <v>0.45600000000000002</v>
      </c>
      <c r="C13" s="6">
        <f>VLOOKUP(Sheet4!$A13, Vax!$A:$D, 4,FALSE)</f>
        <v>0.01</v>
      </c>
      <c r="D13" s="7">
        <f>VLOOKUP(Sheet4!$A13, cases!$A:$D, 3,FALSE)</f>
        <v>29</v>
      </c>
      <c r="E13" s="6">
        <f>VLOOKUP(Sheet4!$A13, cases!$A:$D, 4,FALSE)</f>
        <v>-0.3</v>
      </c>
      <c r="F13" s="7">
        <f>VLOOKUP(Sheet4!$A13, deaths!$A:$D, 3,FALSE)</f>
        <v>0.7</v>
      </c>
      <c r="G13" s="6">
        <f>VLOOKUP(Sheet4!$A13, deaths!$A:$D, 4,FALSE)</f>
        <v>-0.09</v>
      </c>
      <c r="H13" s="7">
        <f>VLOOKUP(Sheet4!$A13, Hospitalised!$A:$D, 2,FALSE)</f>
        <v>25</v>
      </c>
      <c r="I13" s="7">
        <f>VLOOKUP(Sheet4!$A13, Hospitalised!$A:$D, 3,FALSE)</f>
        <v>9</v>
      </c>
      <c r="J13" s="6">
        <f>VLOOKUP(Sheet4!$A13, Hospitalised!$A:$D, 4,FALSE)</f>
        <v>-0.18</v>
      </c>
      <c r="K13" t="str">
        <f>VLOOKUP(A13,States!A:B,2,FALSE)</f>
        <v>AR</v>
      </c>
    </row>
    <row r="14" spans="1:11" x14ac:dyDescent="0.3">
      <c r="A14" t="s">
        <v>12</v>
      </c>
      <c r="B14" s="6">
        <v>0.47299999999999998</v>
      </c>
      <c r="C14" s="6">
        <f>VLOOKUP(Sheet4!$A14, Vax!$A:$D, 4,FALSE)</f>
        <v>0.03</v>
      </c>
      <c r="D14" s="7">
        <f>VLOOKUP(Sheet4!$A14, cases!$A:$D, 3,FALSE)</f>
        <v>54</v>
      </c>
      <c r="E14" s="6">
        <f>VLOOKUP(Sheet4!$A14, cases!$A:$D, 4,FALSE)</f>
        <v>-0.19</v>
      </c>
      <c r="F14" s="7">
        <f>VLOOKUP(Sheet4!$A14, deaths!$A:$D, 3,FALSE)</f>
        <v>1.4</v>
      </c>
      <c r="G14" s="6">
        <f>VLOOKUP(Sheet4!$A14, deaths!$A:$D, 4,FALSE)</f>
        <v>0.21</v>
      </c>
      <c r="H14" s="7">
        <f>VLOOKUP(Sheet4!$A14, Hospitalised!$A:$D, 2,FALSE)</f>
        <v>37</v>
      </c>
      <c r="I14" s="7">
        <f>VLOOKUP(Sheet4!$A14, Hospitalised!$A:$D, 3,FALSE)</f>
        <v>10</v>
      </c>
      <c r="J14" s="6">
        <f>VLOOKUP(Sheet4!$A14, Hospitalised!$A:$D, 4,FALSE)</f>
        <v>-0.16</v>
      </c>
      <c r="K14" t="str">
        <f>VLOOKUP(A14,States!A:B,2,FALSE)</f>
        <v>SC</v>
      </c>
    </row>
    <row r="15" spans="1:11" x14ac:dyDescent="0.3">
      <c r="A15" t="s">
        <v>47</v>
      </c>
      <c r="B15" s="6">
        <v>0.47599999999999998</v>
      </c>
      <c r="C15" s="6">
        <f>VLOOKUP(Sheet4!$A15, Vax!$A:$D, 4,FALSE)</f>
        <v>0.06</v>
      </c>
      <c r="D15" s="7">
        <f>VLOOKUP(Sheet4!$A15, cases!$A:$D, 3,FALSE)</f>
        <v>38</v>
      </c>
      <c r="E15" s="6">
        <f>VLOOKUP(Sheet4!$A15, cases!$A:$D, 4,FALSE)</f>
        <v>-0.2</v>
      </c>
      <c r="F15" s="7">
        <f>VLOOKUP(Sheet4!$A15, deaths!$A:$D, 3,FALSE)</f>
        <v>0.9</v>
      </c>
      <c r="G15" s="6">
        <f>VLOOKUP(Sheet4!$A15, deaths!$A:$D, 4,FALSE)</f>
        <v>-0.2</v>
      </c>
      <c r="H15" s="7">
        <f>VLOOKUP(Sheet4!$A15, Hospitalised!$A:$D, 2,FALSE)</f>
        <v>29</v>
      </c>
      <c r="I15" s="7">
        <f>VLOOKUP(Sheet4!$A15, Hospitalised!$A:$D, 3,FALSE)</f>
        <v>8</v>
      </c>
      <c r="J15" s="6">
        <f>VLOOKUP(Sheet4!$A15, Hospitalised!$A:$D, 4,FALSE)</f>
        <v>-7.0000000000000007E-2</v>
      </c>
      <c r="K15" t="str">
        <f>VLOOKUP(A15,States!A:B,2,FALSE)</f>
        <v>OK</v>
      </c>
    </row>
    <row r="16" spans="1:11" x14ac:dyDescent="0.3">
      <c r="A16" t="s">
        <v>52</v>
      </c>
      <c r="B16" s="6">
        <v>0.47899999999999998</v>
      </c>
      <c r="C16" s="6">
        <f>VLOOKUP(Sheet4!$A16, Vax!$A:$D, 4,FALSE)</f>
        <v>0.43</v>
      </c>
      <c r="D16" s="7">
        <f>VLOOKUP(Sheet4!$A16, cases!$A:$D, 3,FALSE)</f>
        <v>27</v>
      </c>
      <c r="E16" s="6">
        <f>VLOOKUP(Sheet4!$A16, cases!$A:$D, 4,FALSE)</f>
        <v>-0.13</v>
      </c>
      <c r="F16" s="7">
        <f>VLOOKUP(Sheet4!$A16, deaths!$A:$D, 3,FALSE)</f>
        <v>0.4</v>
      </c>
      <c r="G16" s="6">
        <f>VLOOKUP(Sheet4!$A16, deaths!$A:$D, 4,FALSE)</f>
        <v>-0.37</v>
      </c>
      <c r="H16" s="7">
        <f>VLOOKUP(Sheet4!$A16, Hospitalised!$A:$D, 2,FALSE)</f>
        <v>25</v>
      </c>
      <c r="I16" s="7">
        <f>VLOOKUP(Sheet4!$A16, Hospitalised!$A:$D, 3,FALSE)</f>
        <v>7</v>
      </c>
      <c r="J16" s="6">
        <f>VLOOKUP(Sheet4!$A16, Hospitalised!$A:$D, 4,FALSE)</f>
        <v>-0.11</v>
      </c>
      <c r="K16" t="str">
        <f>VLOOKUP(A16,States!A:B,2,FALSE)</f>
        <v>MO</v>
      </c>
    </row>
    <row r="17" spans="1:11" x14ac:dyDescent="0.3">
      <c r="A17" t="s">
        <v>19</v>
      </c>
      <c r="B17" s="6">
        <v>0.48399999999999999</v>
      </c>
      <c r="C17" s="6">
        <f>VLOOKUP(Sheet4!$A17, Vax!$A:$D, 4,FALSE)</f>
        <v>0.08</v>
      </c>
      <c r="D17" s="7">
        <f>VLOOKUP(Sheet4!$A17, cases!$A:$D, 3,FALSE)</f>
        <v>38</v>
      </c>
      <c r="E17" s="6">
        <f>VLOOKUP(Sheet4!$A17, cases!$A:$D, 4,FALSE)</f>
        <v>-0.19</v>
      </c>
      <c r="F17" s="7">
        <f>VLOOKUP(Sheet4!$A17, deaths!$A:$D, 3,FALSE)</f>
        <v>0.7</v>
      </c>
      <c r="G17" s="6">
        <f>VLOOKUP(Sheet4!$A17, deaths!$A:$D, 4,FALSE)</f>
        <v>7.0000000000000007E-2</v>
      </c>
      <c r="H17" s="7">
        <f>VLOOKUP(Sheet4!$A17, Hospitalised!$A:$D, 2,FALSE)</f>
        <v>30</v>
      </c>
      <c r="I17" s="7">
        <f>VLOOKUP(Sheet4!$A17, Hospitalised!$A:$D, 3,FALSE)</f>
        <v>9</v>
      </c>
      <c r="J17" s="6">
        <f>VLOOKUP(Sheet4!$A17, Hospitalised!$A:$D, 4,FALSE)</f>
        <v>-0.11</v>
      </c>
      <c r="K17" t="str">
        <f>VLOOKUP(A17,States!A:B,2,FALSE)</f>
        <v>IN</v>
      </c>
    </row>
    <row r="18" spans="1:11" x14ac:dyDescent="0.3">
      <c r="A18" t="s">
        <v>11</v>
      </c>
      <c r="B18" s="6">
        <v>0.48499999999999999</v>
      </c>
      <c r="C18" s="6">
        <f>VLOOKUP(Sheet4!$A18, Vax!$A:$D, 4,FALSE)</f>
        <v>0.15</v>
      </c>
      <c r="D18" s="7">
        <f>VLOOKUP(Sheet4!$A18, cases!$A:$D, 3,FALSE)</f>
        <v>81</v>
      </c>
      <c r="E18" s="6">
        <f>VLOOKUP(Sheet4!$A18, cases!$A:$D, 4,FALSE)</f>
        <v>-7.0000000000000007E-2</v>
      </c>
      <c r="F18" s="7">
        <f>VLOOKUP(Sheet4!$A18, deaths!$A:$D, 3,FALSE)</f>
        <v>1</v>
      </c>
      <c r="G18" s="6">
        <f>VLOOKUP(Sheet4!$A18, deaths!$A:$D, 4,FALSE)</f>
        <v>0.22</v>
      </c>
      <c r="H18" s="7">
        <f>VLOOKUP(Sheet4!$A18, Hospitalised!$A:$D, 2,FALSE)</f>
        <v>42</v>
      </c>
      <c r="I18" s="7">
        <f>VLOOKUP(Sheet4!$A18, Hospitalised!$A:$D, 3,FALSE)</f>
        <v>10</v>
      </c>
      <c r="J18" s="6">
        <f>VLOOKUP(Sheet4!$A18, Hospitalised!$A:$D, 4,FALSE)</f>
        <v>0</v>
      </c>
      <c r="K18" t="str">
        <f>VLOOKUP(A18,States!A:B,2,FALSE)</f>
        <v>MT</v>
      </c>
    </row>
    <row r="19" spans="1:11" x14ac:dyDescent="0.3">
      <c r="A19" t="s">
        <v>22</v>
      </c>
      <c r="B19" s="6">
        <v>0.498</v>
      </c>
      <c r="C19" s="6">
        <f>VLOOKUP(Sheet4!$A19, Vax!$A:$D, 4,FALSE)</f>
        <v>0.3</v>
      </c>
      <c r="D19" s="7">
        <f>VLOOKUP(Sheet4!$A19, cases!$A:$D, 3,FALSE)</f>
        <v>44</v>
      </c>
      <c r="E19" s="6">
        <f>VLOOKUP(Sheet4!$A19, cases!$A:$D, 4,FALSE)</f>
        <v>-0.23</v>
      </c>
      <c r="F19" s="7">
        <f>VLOOKUP(Sheet4!$A19, deaths!$A:$D, 3,FALSE)</f>
        <v>0.7</v>
      </c>
      <c r="G19" s="6">
        <f>VLOOKUP(Sheet4!$A19, deaths!$A:$D, 4,FALSE)</f>
        <v>0.04</v>
      </c>
      <c r="H19" s="7">
        <f>VLOOKUP(Sheet4!$A19, Hospitalised!$A:$D, 2,FALSE)</f>
        <v>28</v>
      </c>
      <c r="I19" s="7">
        <f>VLOOKUP(Sheet4!$A19, Hospitalised!$A:$D, 3,FALSE)</f>
        <v>8</v>
      </c>
      <c r="J19" s="6">
        <f>VLOOKUP(Sheet4!$A19, Hospitalised!$A:$D, 4,FALSE)</f>
        <v>-0.11</v>
      </c>
      <c r="K19" t="str">
        <f>VLOOKUP(A19,States!A:B,2,FALSE)</f>
        <v>NC</v>
      </c>
    </row>
    <row r="20" spans="1:11" x14ac:dyDescent="0.3">
      <c r="A20" t="s">
        <v>15</v>
      </c>
      <c r="B20" s="6">
        <v>0.502</v>
      </c>
      <c r="C20" s="6">
        <f>VLOOKUP(Sheet4!$A20, Vax!$A:$D, 4,FALSE)</f>
        <v>0.43</v>
      </c>
      <c r="D20" s="7">
        <f>VLOOKUP(Sheet4!$A20, cases!$A:$D, 3,FALSE)</f>
        <v>50</v>
      </c>
      <c r="E20" s="6">
        <f>VLOOKUP(Sheet4!$A20, cases!$A:$D, 4,FALSE)</f>
        <v>-0.11</v>
      </c>
      <c r="F20" s="7">
        <f>VLOOKUP(Sheet4!$A20, deaths!$A:$D, 3,FALSE)</f>
        <v>0.5</v>
      </c>
      <c r="G20" s="6">
        <f>VLOOKUP(Sheet4!$A20, deaths!$A:$D, 4,FALSE)</f>
        <v>0.15</v>
      </c>
      <c r="H20" s="7">
        <f>VLOOKUP(Sheet4!$A20, Hospitalised!$A:$D, 2,FALSE)</f>
        <v>36</v>
      </c>
      <c r="I20" s="7">
        <f>VLOOKUP(Sheet4!$A20, Hospitalised!$A:$D, 3,FALSE)</f>
        <v>9</v>
      </c>
      <c r="J20" s="6">
        <f>VLOOKUP(Sheet4!$A20, Hospitalised!$A:$D, 4,FALSE)</f>
        <v>0.01</v>
      </c>
      <c r="K20" t="str">
        <f>VLOOKUP(A20,States!A:B,2,FALSE)</f>
        <v>OH</v>
      </c>
    </row>
    <row r="21" spans="1:11" x14ac:dyDescent="0.3">
      <c r="A21" t="s">
        <v>44</v>
      </c>
      <c r="B21" s="6">
        <v>0.50600000000000001</v>
      </c>
      <c r="C21" s="6">
        <f>VLOOKUP(Sheet4!$A21, Vax!$A:$D, 4,FALSE)</f>
        <v>0.36</v>
      </c>
      <c r="D21" s="7">
        <f>VLOOKUP(Sheet4!$A21, cases!$A:$D, 3,FALSE)</f>
        <v>42</v>
      </c>
      <c r="E21" s="6">
        <f>VLOOKUP(Sheet4!$A21, cases!$A:$D, 4,FALSE)</f>
        <v>-0.03</v>
      </c>
      <c r="F21" s="7">
        <f>VLOOKUP(Sheet4!$A21, deaths!$A:$D, 3,FALSE)</f>
        <v>0.3</v>
      </c>
      <c r="G21" s="6">
        <f>VLOOKUP(Sheet4!$A21, deaths!$A:$D, 4,FALSE)</f>
        <v>-0.17</v>
      </c>
      <c r="H21" s="7">
        <f>VLOOKUP(Sheet4!$A21, Hospitalised!$A:$D, 2,FALSE)</f>
        <v>18</v>
      </c>
      <c r="I21" s="7">
        <f>VLOOKUP(Sheet4!$A21, Hospitalised!$A:$D, 3,FALSE)</f>
        <v>6</v>
      </c>
      <c r="J21" s="6">
        <f>VLOOKUP(Sheet4!$A21, Hospitalised!$A:$D, 4,FALSE)</f>
        <v>0.02</v>
      </c>
      <c r="K21" t="str">
        <f>VLOOKUP(A21,States!A:B,2,FALSE)</f>
        <v>UT</v>
      </c>
    </row>
    <row r="22" spans="1:11" x14ac:dyDescent="0.3">
      <c r="A22" t="s">
        <v>2</v>
      </c>
      <c r="B22" s="6">
        <v>0.50600000000000001</v>
      </c>
      <c r="C22" s="6">
        <f>VLOOKUP(Sheet4!$A22, Vax!$A:$D, 4,FALSE)</f>
        <v>0.22</v>
      </c>
      <c r="D22" s="7">
        <f>VLOOKUP(Sheet4!$A22, cases!$A:$D, 3,FALSE)</f>
        <v>165</v>
      </c>
      <c r="E22" s="6">
        <f>VLOOKUP(Sheet4!$A22, cases!$A:$D, 4,FALSE)</f>
        <v>0.35</v>
      </c>
      <c r="F22" s="7">
        <f>VLOOKUP(Sheet4!$A22, deaths!$A:$D, 3,FALSE)</f>
        <v>1.6</v>
      </c>
      <c r="G22" s="6">
        <f>VLOOKUP(Sheet4!$A22, deaths!$A:$D, 4,FALSE)</f>
        <v>3</v>
      </c>
      <c r="H22" s="7">
        <f>VLOOKUP(Sheet4!$A22, Hospitalised!$A:$D, 2,FALSE)</f>
        <v>30</v>
      </c>
      <c r="I22" s="7">
        <f>VLOOKUP(Sheet4!$A22, Hospitalised!$A:$D, 3,FALSE)</f>
        <v>6</v>
      </c>
      <c r="J22" s="6">
        <f>VLOOKUP(Sheet4!$A22, Hospitalised!$A:$D, 4,FALSE)</f>
        <v>-0.02</v>
      </c>
      <c r="K22" t="str">
        <f>VLOOKUP(A22,States!A:B,2,FALSE)</f>
        <v>AK</v>
      </c>
    </row>
    <row r="23" spans="1:11" x14ac:dyDescent="0.3">
      <c r="A23" t="s">
        <v>21</v>
      </c>
      <c r="B23" s="6">
        <v>0.50800000000000001</v>
      </c>
      <c r="C23" s="6">
        <f>VLOOKUP(Sheet4!$A23, Vax!$A:$D, 4,FALSE)</f>
        <v>0.02</v>
      </c>
      <c r="D23" s="7">
        <f>VLOOKUP(Sheet4!$A23, cases!$A:$D, 3,FALSE)</f>
        <v>27</v>
      </c>
      <c r="E23" s="6">
        <f>VLOOKUP(Sheet4!$A23, cases!$A:$D, 4,FALSE)</f>
        <v>-0.12</v>
      </c>
      <c r="F23" s="7">
        <f>VLOOKUP(Sheet4!$A23, deaths!$A:$D, 3,FALSE)</f>
        <v>0.8</v>
      </c>
      <c r="G23" s="6">
        <f>VLOOKUP(Sheet4!$A23, deaths!$A:$D, 4,FALSE)</f>
        <v>0.04</v>
      </c>
      <c r="H23" s="7">
        <f>VLOOKUP(Sheet4!$A23, Hospitalised!$A:$D, 2,FALSE)</f>
        <v>29</v>
      </c>
      <c r="I23" s="7">
        <f>VLOOKUP(Sheet4!$A23, Hospitalised!$A:$D, 3,FALSE)</f>
        <v>7</v>
      </c>
      <c r="J23" s="6">
        <f>VLOOKUP(Sheet4!$A23, Hospitalised!$A:$D, 4,FALSE)</f>
        <v>-7.0000000000000007E-2</v>
      </c>
      <c r="K23" t="str">
        <f>VLOOKUP(A23,States!A:B,2,FALSE)</f>
        <v>NV</v>
      </c>
    </row>
    <row r="24" spans="1:11" x14ac:dyDescent="0.3">
      <c r="A24" t="s">
        <v>16</v>
      </c>
      <c r="B24" s="6">
        <v>0.51100000000000001</v>
      </c>
      <c r="C24" s="6">
        <f>VLOOKUP(Sheet4!$A24, Vax!$A:$D, 4,FALSE)</f>
        <v>0.1</v>
      </c>
      <c r="D24" s="7">
        <f>VLOOKUP(Sheet4!$A24, cases!$A:$D, 3,FALSE)</f>
        <v>34</v>
      </c>
      <c r="E24" s="6">
        <f>VLOOKUP(Sheet4!$A24, cases!$A:$D, 4,FALSE)</f>
        <v>-0.15</v>
      </c>
      <c r="F24" s="7">
        <f>VLOOKUP(Sheet4!$A24, deaths!$A:$D, 3,FALSE)</f>
        <v>0.7</v>
      </c>
      <c r="G24" s="6">
        <f>VLOOKUP(Sheet4!$A24, deaths!$A:$D, 4,FALSE)</f>
        <v>0.12</v>
      </c>
      <c r="H24" s="7">
        <f>VLOOKUP(Sheet4!$A24, Hospitalised!$A:$D, 2,FALSE)</f>
        <v>21</v>
      </c>
      <c r="I24" s="7">
        <f>VLOOKUP(Sheet4!$A24, Hospitalised!$A:$D, 3,FALSE)</f>
        <v>6</v>
      </c>
      <c r="J24" s="6">
        <f>VLOOKUP(Sheet4!$A24, Hospitalised!$A:$D, 4,FALSE)</f>
        <v>-0.09</v>
      </c>
      <c r="K24" t="str">
        <f>VLOOKUP(A24,States!A:B,2,FALSE)</f>
        <v>KS</v>
      </c>
    </row>
    <row r="25" spans="1:11" x14ac:dyDescent="0.3">
      <c r="A25" t="s">
        <v>34</v>
      </c>
      <c r="B25" s="6">
        <v>0.51100000000000001</v>
      </c>
      <c r="C25" s="6">
        <f>VLOOKUP(Sheet4!$A25, Vax!$A:$D, 4,FALSE)</f>
        <v>0.52</v>
      </c>
      <c r="D25" s="7">
        <f>VLOOKUP(Sheet4!$A25, cases!$A:$D, 3,FALSE)</f>
        <v>38</v>
      </c>
      <c r="E25" s="6">
        <f>VLOOKUP(Sheet4!$A25, cases!$A:$D, 4,FALSE)</f>
        <v>-0.12</v>
      </c>
      <c r="F25" s="7">
        <f>VLOOKUP(Sheet4!$A25, deaths!$A:$D, 3,FALSE)</f>
        <v>1</v>
      </c>
      <c r="G25" s="6">
        <f>VLOOKUP(Sheet4!$A25, deaths!$A:$D, 4,FALSE)</f>
        <v>-0.05</v>
      </c>
      <c r="H25" s="7">
        <f>VLOOKUP(Sheet4!$A25, Hospitalised!$A:$D, 2,FALSE)</f>
        <v>34</v>
      </c>
      <c r="I25" s="7">
        <f>VLOOKUP(Sheet4!$A25, Hospitalised!$A:$D, 3,FALSE)</f>
        <v>10</v>
      </c>
      <c r="J25" s="6">
        <f>VLOOKUP(Sheet4!$A25, Hospitalised!$A:$D, 4,FALSE)</f>
        <v>-0.15</v>
      </c>
      <c r="K25" t="str">
        <f>VLOOKUP(A25,States!A:B,2,FALSE)</f>
        <v>TX</v>
      </c>
    </row>
    <row r="26" spans="1:11" x14ac:dyDescent="0.3">
      <c r="A26" t="s">
        <v>51</v>
      </c>
      <c r="B26" s="6">
        <v>0.51100000000000001</v>
      </c>
      <c r="C26" s="6">
        <f>VLOOKUP(Sheet4!$A26, Vax!$A:$D, 4,FALSE)</f>
        <v>0.05</v>
      </c>
      <c r="D26" s="7">
        <f>VLOOKUP(Sheet4!$A26, cases!$A:$D, 3,FALSE)</f>
        <v>35</v>
      </c>
      <c r="E26" s="6">
        <f>VLOOKUP(Sheet4!$A26, cases!$A:$D, 4,FALSE)</f>
        <v>0.04</v>
      </c>
      <c r="F26" s="7">
        <f>VLOOKUP(Sheet4!$A26, deaths!$A:$D, 3,FALSE)</f>
        <v>0.5</v>
      </c>
      <c r="G26" s="6">
        <f>VLOOKUP(Sheet4!$A26, deaths!$A:$D, 4,FALSE)</f>
        <v>-0.28999999999999998</v>
      </c>
      <c r="H26" s="7">
        <f>VLOOKUP(Sheet4!$A26, Hospitalised!$A:$D, 2,FALSE)</f>
        <v>25</v>
      </c>
      <c r="I26" s="7">
        <f>VLOOKUP(Sheet4!$A26, Hospitalised!$A:$D, 3,FALSE)</f>
        <v>6</v>
      </c>
      <c r="J26" s="6">
        <f>VLOOKUP(Sheet4!$A26, Hospitalised!$A:$D, 4,FALSE)</f>
        <v>-0.03</v>
      </c>
      <c r="K26" t="str">
        <f>VLOOKUP(A26,States!A:B,2,FALSE)</f>
        <v>AZ</v>
      </c>
    </row>
    <row r="27" spans="1:11" x14ac:dyDescent="0.3">
      <c r="A27" t="s">
        <v>23</v>
      </c>
      <c r="B27" s="6">
        <v>0.51100000000000001</v>
      </c>
      <c r="C27" s="6">
        <f>VLOOKUP(Sheet4!$A27, Vax!$A:$D, 4,FALSE)</f>
        <v>0.35</v>
      </c>
      <c r="D27" s="7">
        <f>VLOOKUP(Sheet4!$A27, cases!$A:$D, 3,FALSE)</f>
        <v>0</v>
      </c>
      <c r="E27" s="6" t="str">
        <f>VLOOKUP(Sheet4!$A27, cases!$A:$D, 4,FALSE)</f>
        <v>–</v>
      </c>
      <c r="F27" s="7">
        <f>VLOOKUP(Sheet4!$A27, deaths!$A:$D, 3,FALSE)</f>
        <v>0</v>
      </c>
      <c r="G27" s="6" t="str">
        <f>VLOOKUP(Sheet4!$A27, deaths!$A:$D, 4,FALSE)</f>
        <v>–</v>
      </c>
      <c r="H27" s="7" t="str">
        <f>VLOOKUP(Sheet4!$A27, Hospitalised!$A:$D, 2,FALSE)</f>
        <v>–</v>
      </c>
      <c r="I27" s="7" t="str">
        <f>VLOOKUP(Sheet4!$A27, Hospitalised!$A:$D, 3,FALSE)</f>
        <v>–</v>
      </c>
      <c r="J27" s="6" t="str">
        <f>VLOOKUP(Sheet4!$A27, Hospitalised!$A:$D, 4,FALSE)</f>
        <v>–</v>
      </c>
      <c r="K27" t="str">
        <f>VLOOKUP(A27,States!A:B,2,FALSE)</f>
        <v>AS</v>
      </c>
    </row>
    <row r="28" spans="1:11" x14ac:dyDescent="0.3">
      <c r="A28" t="s">
        <v>9</v>
      </c>
      <c r="B28" s="6">
        <v>0.51700000000000002</v>
      </c>
      <c r="C28" s="6">
        <f>VLOOKUP(Sheet4!$A28, Vax!$A:$D, 4,FALSE)</f>
        <v>0.34</v>
      </c>
      <c r="D28" s="7">
        <f>VLOOKUP(Sheet4!$A28, cases!$A:$D, 3,FALSE)</f>
        <v>43</v>
      </c>
      <c r="E28" s="6">
        <f>VLOOKUP(Sheet4!$A28, cases!$A:$D, 4,FALSE)</f>
        <v>-0.08</v>
      </c>
      <c r="F28" s="7">
        <f>VLOOKUP(Sheet4!$A28, deaths!$A:$D, 3,FALSE)</f>
        <v>0.5</v>
      </c>
      <c r="G28" s="6">
        <f>VLOOKUP(Sheet4!$A28, deaths!$A:$D, 4,FALSE)</f>
        <v>0.33</v>
      </c>
      <c r="H28" s="7">
        <f>VLOOKUP(Sheet4!$A28, Hospitalised!$A:$D, 2,FALSE)</f>
        <v>24</v>
      </c>
      <c r="I28" s="7">
        <f>VLOOKUP(Sheet4!$A28, Hospitalised!$A:$D, 3,FALSE)</f>
        <v>6</v>
      </c>
      <c r="J28" s="6">
        <f>VLOOKUP(Sheet4!$A28, Hospitalised!$A:$D, 4,FALSE)</f>
        <v>0.13</v>
      </c>
      <c r="K28" t="str">
        <f>VLOOKUP(A28,States!A:B,2,FALSE)</f>
        <v>SD</v>
      </c>
    </row>
    <row r="29" spans="1:11" x14ac:dyDescent="0.3">
      <c r="A29" t="s">
        <v>14</v>
      </c>
      <c r="B29" s="6">
        <v>0.52300000000000002</v>
      </c>
      <c r="C29" s="6">
        <f>VLOOKUP(Sheet4!$A29, Vax!$A:$D, 4,FALSE)</f>
        <v>7.0000000000000007E-2</v>
      </c>
      <c r="D29" s="7">
        <f>VLOOKUP(Sheet4!$A29, cases!$A:$D, 3,FALSE)</f>
        <v>68</v>
      </c>
      <c r="E29" s="6">
        <f>VLOOKUP(Sheet4!$A29, cases!$A:$D, 4,FALSE)</f>
        <v>-0.17</v>
      </c>
      <c r="F29" s="7">
        <f>VLOOKUP(Sheet4!$A29, deaths!$A:$D, 3,FALSE)</f>
        <v>1</v>
      </c>
      <c r="G29" s="6">
        <f>VLOOKUP(Sheet4!$A29, deaths!$A:$D, 4,FALSE)</f>
        <v>0.16</v>
      </c>
      <c r="H29" s="7">
        <f>VLOOKUP(Sheet4!$A29, Hospitalised!$A:$D, 2,FALSE)</f>
        <v>47</v>
      </c>
      <c r="I29" s="7">
        <f>VLOOKUP(Sheet4!$A29, Hospitalised!$A:$D, 3,FALSE)</f>
        <v>12</v>
      </c>
      <c r="J29" s="6">
        <f>VLOOKUP(Sheet4!$A29, Hospitalised!$A:$D, 4,FALSE)</f>
        <v>-0.1</v>
      </c>
      <c r="K29" t="str">
        <f>VLOOKUP(A29,States!A:B,2,FALSE)</f>
        <v>KY</v>
      </c>
    </row>
    <row r="30" spans="1:11" x14ac:dyDescent="0.3">
      <c r="A30" t="s">
        <v>18</v>
      </c>
      <c r="B30" s="6">
        <v>0.52300000000000002</v>
      </c>
      <c r="C30" s="6">
        <f>VLOOKUP(Sheet4!$A30, Vax!$A:$D, 4,FALSE)</f>
        <v>0.05</v>
      </c>
      <c r="D30" s="7">
        <f>VLOOKUP(Sheet4!$A30, cases!$A:$D, 3,FALSE)</f>
        <v>35</v>
      </c>
      <c r="E30" s="6">
        <f>VLOOKUP(Sheet4!$A30, cases!$A:$D, 4,FALSE)</f>
        <v>0.08</v>
      </c>
      <c r="F30" s="7">
        <f>VLOOKUP(Sheet4!$A30, deaths!$A:$D, 3,FALSE)</f>
        <v>0.3</v>
      </c>
      <c r="G30" s="6">
        <f>VLOOKUP(Sheet4!$A30, deaths!$A:$D, 4,FALSE)</f>
        <v>0.1</v>
      </c>
      <c r="H30" s="7">
        <f>VLOOKUP(Sheet4!$A30, Hospitalised!$A:$D, 2,FALSE)</f>
        <v>17</v>
      </c>
      <c r="I30" s="7">
        <f>VLOOKUP(Sheet4!$A30, Hospitalised!$A:$D, 3,FALSE)</f>
        <v>4</v>
      </c>
      <c r="J30" s="6">
        <f>VLOOKUP(Sheet4!$A30, Hospitalised!$A:$D, 4,FALSE)</f>
        <v>0.06</v>
      </c>
      <c r="K30" t="str">
        <f>VLOOKUP(A30,States!A:B,2,FALSE)</f>
        <v>MI</v>
      </c>
    </row>
    <row r="31" spans="1:11" x14ac:dyDescent="0.3">
      <c r="A31" t="s">
        <v>36</v>
      </c>
      <c r="B31" s="6">
        <v>0.53500000000000003</v>
      </c>
      <c r="C31" s="6">
        <f>VLOOKUP(Sheet4!$A31, Vax!$A:$D, 4,FALSE)</f>
        <v>0.2</v>
      </c>
      <c r="D31" s="7">
        <f>VLOOKUP(Sheet4!$A31, cases!$A:$D, 3,FALSE)</f>
        <v>21</v>
      </c>
      <c r="E31" s="6">
        <f>VLOOKUP(Sheet4!$A31, cases!$A:$D, 4,FALSE)</f>
        <v>-0.15</v>
      </c>
      <c r="F31" s="7">
        <f>VLOOKUP(Sheet4!$A31, deaths!$A:$D, 3,FALSE)</f>
        <v>0.3</v>
      </c>
      <c r="G31" s="6">
        <f>VLOOKUP(Sheet4!$A31, deaths!$A:$D, 4,FALSE)</f>
        <v>-7.0000000000000007E-2</v>
      </c>
      <c r="H31" s="7">
        <f>VLOOKUP(Sheet4!$A31, Hospitalised!$A:$D, 2,FALSE)</f>
        <v>15</v>
      </c>
      <c r="I31" s="7">
        <f>VLOOKUP(Sheet4!$A31, Hospitalised!$A:$D, 3,FALSE)</f>
        <v>3</v>
      </c>
      <c r="J31" s="6">
        <f>VLOOKUP(Sheet4!$A31, Hospitalised!$A:$D, 4,FALSE)</f>
        <v>-0.05</v>
      </c>
      <c r="K31" t="str">
        <f>VLOOKUP(A31,States!A:B,2,FALSE)</f>
        <v>IL</v>
      </c>
    </row>
    <row r="32" spans="1:11" x14ac:dyDescent="0.3">
      <c r="A32" t="s">
        <v>37</v>
      </c>
      <c r="B32" s="6">
        <v>0.54</v>
      </c>
      <c r="C32" s="6">
        <f>VLOOKUP(Sheet4!$A32, Vax!$A:$D, 4,FALSE)</f>
        <v>0.11</v>
      </c>
      <c r="D32" s="7">
        <f>VLOOKUP(Sheet4!$A32, cases!$A:$D, 3,FALSE)</f>
        <v>49</v>
      </c>
      <c r="E32" s="6">
        <f>VLOOKUP(Sheet4!$A32, cases!$A:$D, 4,FALSE)</f>
        <v>-0.1</v>
      </c>
      <c r="F32" s="7">
        <f>VLOOKUP(Sheet4!$A32, deaths!$A:$D, 3,FALSE)</f>
        <v>0.3</v>
      </c>
      <c r="G32" s="6">
        <f>VLOOKUP(Sheet4!$A32, deaths!$A:$D, 4,FALSE)</f>
        <v>-0.08</v>
      </c>
      <c r="H32" s="7">
        <f>VLOOKUP(Sheet4!$A32, Hospitalised!$A:$D, 2,FALSE)</f>
        <v>21</v>
      </c>
      <c r="I32" s="7">
        <f>VLOOKUP(Sheet4!$A32, Hospitalised!$A:$D, 3,FALSE)</f>
        <v>5</v>
      </c>
      <c r="J32" s="6">
        <f>VLOOKUP(Sheet4!$A32, Hospitalised!$A:$D, 4,FALSE)</f>
        <v>-0.05</v>
      </c>
      <c r="K32" t="str">
        <f>VLOOKUP(A32,States!A:B,2,FALSE)</f>
        <v>IA</v>
      </c>
    </row>
    <row r="33" spans="1:11" x14ac:dyDescent="0.3">
      <c r="A33" t="s">
        <v>53</v>
      </c>
      <c r="B33" s="6">
        <v>0.54700000000000004</v>
      </c>
      <c r="C33" s="6">
        <f>VLOOKUP(Sheet4!$A33, Vax!$A:$D, 4,FALSE)</f>
        <v>0.12</v>
      </c>
      <c r="D33" s="7">
        <f>VLOOKUP(Sheet4!$A33, cases!$A:$D, 3,FALSE)</f>
        <v>35</v>
      </c>
      <c r="E33" s="6">
        <f>VLOOKUP(Sheet4!$A33, cases!$A:$D, 4,FALSE)</f>
        <v>-0.04</v>
      </c>
      <c r="F33" s="7">
        <f>VLOOKUP(Sheet4!$A33, deaths!$A:$D, 3,FALSE)</f>
        <v>0.2</v>
      </c>
      <c r="G33" s="6">
        <f>VLOOKUP(Sheet4!$A33, deaths!$A:$D, 4,FALSE)</f>
        <v>-0.4</v>
      </c>
      <c r="H33" s="7">
        <f>VLOOKUP(Sheet4!$A33, Hospitalised!$A:$D, 2,FALSE)</f>
        <v>24</v>
      </c>
      <c r="I33" s="7">
        <f>VLOOKUP(Sheet4!$A33, Hospitalised!$A:$D, 3,FALSE)</f>
        <v>7</v>
      </c>
      <c r="J33" s="6">
        <f>VLOOKUP(Sheet4!$A33, Hospitalised!$A:$D, 4,FALSE)</f>
        <v>0.08</v>
      </c>
      <c r="K33" t="str">
        <f>VLOOKUP(A33,States!A:B,2,FALSE)</f>
        <v>NE</v>
      </c>
    </row>
    <row r="34" spans="1:11" x14ac:dyDescent="0.3">
      <c r="A34" t="s">
        <v>10</v>
      </c>
      <c r="B34" s="6">
        <v>0.56399999999999995</v>
      </c>
      <c r="C34" s="6">
        <f>VLOOKUP(Sheet4!$A34, Vax!$A:$D, 4,FALSE)</f>
        <v>0.09</v>
      </c>
      <c r="D34" s="7">
        <f>VLOOKUP(Sheet4!$A34, cases!$A:$D, 3,FALSE)</f>
        <v>48</v>
      </c>
      <c r="E34" s="6">
        <f>VLOOKUP(Sheet4!$A34, cases!$A:$D, 4,FALSE)</f>
        <v>-0.12</v>
      </c>
      <c r="F34" s="7">
        <f>VLOOKUP(Sheet4!$A34, deaths!$A:$D, 3,FALSE)</f>
        <v>0.3</v>
      </c>
      <c r="G34" s="6">
        <f>VLOOKUP(Sheet4!$A34, deaths!$A:$D, 4,FALSE)</f>
        <v>0.23</v>
      </c>
      <c r="H34" s="7">
        <f>VLOOKUP(Sheet4!$A34, Hospitalised!$A:$D, 2,FALSE)</f>
        <v>22</v>
      </c>
      <c r="I34" s="7">
        <f>VLOOKUP(Sheet4!$A34, Hospitalised!$A:$D, 3,FALSE)</f>
        <v>6</v>
      </c>
      <c r="J34" s="6">
        <f>VLOOKUP(Sheet4!$A34, Hospitalised!$A:$D, 4,FALSE)</f>
        <v>0.01</v>
      </c>
      <c r="K34" t="str">
        <f>VLOOKUP(A34,States!A:B,2,FALSE)</f>
        <v>WI</v>
      </c>
    </row>
    <row r="35" spans="1:11" x14ac:dyDescent="0.3">
      <c r="A35" t="s">
        <v>45</v>
      </c>
      <c r="B35" s="6">
        <v>0.57299999999999995</v>
      </c>
      <c r="C35" s="6">
        <f>VLOOKUP(Sheet4!$A35, Vax!$A:$D, 4,FALSE)</f>
        <v>0.03</v>
      </c>
      <c r="D35" s="7">
        <f>VLOOKUP(Sheet4!$A35, cases!$A:$D, 3,FALSE)</f>
        <v>26</v>
      </c>
      <c r="E35" s="6">
        <f>VLOOKUP(Sheet4!$A35, cases!$A:$D, 4,FALSE)</f>
        <v>-0.32</v>
      </c>
      <c r="F35" s="7">
        <f>VLOOKUP(Sheet4!$A35, deaths!$A:$D, 3,FALSE)</f>
        <v>1.3</v>
      </c>
      <c r="G35" s="6">
        <f>VLOOKUP(Sheet4!$A35, deaths!$A:$D, 4,FALSE)</f>
        <v>-0.17</v>
      </c>
      <c r="H35" s="7">
        <f>VLOOKUP(Sheet4!$A35, Hospitalised!$A:$D, 2,FALSE)</f>
        <v>27</v>
      </c>
      <c r="I35" s="7">
        <f>VLOOKUP(Sheet4!$A35, Hospitalised!$A:$D, 3,FALSE)</f>
        <v>7</v>
      </c>
      <c r="J35" s="6">
        <f>VLOOKUP(Sheet4!$A35, Hospitalised!$A:$D, 4,FALSE)</f>
        <v>-0.22</v>
      </c>
      <c r="K35" t="str">
        <f>VLOOKUP(A35,States!A:B,2,FALSE)</f>
        <v>FL</v>
      </c>
    </row>
    <row r="36" spans="1:11" x14ac:dyDescent="0.3">
      <c r="A36" t="s">
        <v>55</v>
      </c>
      <c r="B36" s="6">
        <v>0.57599999999999996</v>
      </c>
      <c r="C36" s="6">
        <f>VLOOKUP(Sheet4!$A36, Vax!$A:$D, 4,FALSE)</f>
        <v>0.17</v>
      </c>
      <c r="D36" s="7">
        <f>VLOOKUP(Sheet4!$A36, cases!$A:$D, 3,FALSE)</f>
        <v>45</v>
      </c>
      <c r="E36" s="6">
        <f>VLOOKUP(Sheet4!$A36, cases!$A:$D, 4,FALSE)</f>
        <v>-0.06</v>
      </c>
      <c r="F36" s="7">
        <f>VLOOKUP(Sheet4!$A36, deaths!$A:$D, 3,FALSE)</f>
        <v>0.2</v>
      </c>
      <c r="G36" s="6">
        <f>VLOOKUP(Sheet4!$A36, deaths!$A:$D, 4,FALSE)</f>
        <v>-0.5</v>
      </c>
      <c r="H36" s="7">
        <f>VLOOKUP(Sheet4!$A36, Hospitalised!$A:$D, 2,FALSE)</f>
        <v>26</v>
      </c>
      <c r="I36" s="7">
        <f>VLOOKUP(Sheet4!$A36, Hospitalised!$A:$D, 3,FALSE)</f>
        <v>4</v>
      </c>
      <c r="J36" s="6">
        <f>VLOOKUP(Sheet4!$A36, Hospitalised!$A:$D, 4,FALSE)</f>
        <v>0.01</v>
      </c>
      <c r="K36" t="str">
        <f>VLOOKUP(A36,States!A:B,2,FALSE)</f>
        <v>DE</v>
      </c>
    </row>
    <row r="37" spans="1:11" x14ac:dyDescent="0.3">
      <c r="A37" t="s">
        <v>6</v>
      </c>
      <c r="B37" s="6">
        <v>0.57799999999999996</v>
      </c>
      <c r="C37" s="6">
        <f>VLOOKUP(Sheet4!$A37, Vax!$A:$D, 4,FALSE)</f>
        <v>0.09</v>
      </c>
      <c r="D37" s="7">
        <f>VLOOKUP(Sheet4!$A37, cases!$A:$D, 3,FALSE)</f>
        <v>36</v>
      </c>
      <c r="E37" s="6">
        <f>VLOOKUP(Sheet4!$A37, cases!$A:$D, 4,FALSE)</f>
        <v>-0.02</v>
      </c>
      <c r="F37" s="7">
        <f>VLOOKUP(Sheet4!$A37, deaths!$A:$D, 3,FALSE)</f>
        <v>0.4</v>
      </c>
      <c r="G37" s="6">
        <f>VLOOKUP(Sheet4!$A37, deaths!$A:$D, 4,FALSE)</f>
        <v>0.43</v>
      </c>
      <c r="H37" s="7">
        <f>VLOOKUP(Sheet4!$A37, Hospitalised!$A:$D, 2,FALSE)</f>
        <v>27</v>
      </c>
      <c r="I37" s="7">
        <f>VLOOKUP(Sheet4!$A37, Hospitalised!$A:$D, 3,FALSE)</f>
        <v>6</v>
      </c>
      <c r="J37" s="6">
        <f>VLOOKUP(Sheet4!$A37, Hospitalised!$A:$D, 4,FALSE)</f>
        <v>0.13</v>
      </c>
      <c r="K37" t="str">
        <f>VLOOKUP(A37,States!A:B,2,FALSE)</f>
        <v>PA</v>
      </c>
    </row>
    <row r="38" spans="1:11" x14ac:dyDescent="0.3">
      <c r="A38" t="s">
        <v>48</v>
      </c>
      <c r="B38" s="6">
        <v>0.57899999999999996</v>
      </c>
      <c r="C38" s="6">
        <f>VLOOKUP(Sheet4!$A38, Vax!$A:$D, 4,FALSE)</f>
        <v>0.28999999999999998</v>
      </c>
      <c r="D38" s="7">
        <f>VLOOKUP(Sheet4!$A38, cases!$A:$D, 3,FALSE)</f>
        <v>23</v>
      </c>
      <c r="E38" s="6">
        <f>VLOOKUP(Sheet4!$A38, cases!$A:$D, 4,FALSE)</f>
        <v>-0.28000000000000003</v>
      </c>
      <c r="F38" s="7">
        <f>VLOOKUP(Sheet4!$A38, deaths!$A:$D, 3,FALSE)</f>
        <v>0.4</v>
      </c>
      <c r="G38" s="6">
        <f>VLOOKUP(Sheet4!$A38, deaths!$A:$D, 4,FALSE)</f>
        <v>-0.25</v>
      </c>
      <c r="H38" s="7">
        <f>VLOOKUP(Sheet4!$A38, Hospitalised!$A:$D, 2,FALSE)</f>
        <v>19</v>
      </c>
      <c r="I38" s="7">
        <f>VLOOKUP(Sheet4!$A38, Hospitalised!$A:$D, 3,FALSE)</f>
        <v>3</v>
      </c>
      <c r="J38" s="6">
        <f>VLOOKUP(Sheet4!$A38, Hospitalised!$A:$D, 4,FALSE)</f>
        <v>-0.08</v>
      </c>
      <c r="K38" t="str">
        <f>VLOOKUP(A38,States!A:B,2,FALSE)</f>
        <v>HI</v>
      </c>
    </row>
    <row r="39" spans="1:11" x14ac:dyDescent="0.3">
      <c r="A39" t="s">
        <v>7</v>
      </c>
      <c r="B39" s="6">
        <v>0.58199999999999996</v>
      </c>
      <c r="C39" s="6">
        <f>VLOOKUP(Sheet4!$A39, Vax!$A:$D, 4,FALSE)</f>
        <v>0.38</v>
      </c>
      <c r="D39" s="7">
        <f>VLOOKUP(Sheet4!$A39, cases!$A:$D, 3,FALSE)</f>
        <v>42</v>
      </c>
      <c r="E39" s="6">
        <f>VLOOKUP(Sheet4!$A39, cases!$A:$D, 4,FALSE)</f>
        <v>0.09</v>
      </c>
      <c r="F39" s="7">
        <f>VLOOKUP(Sheet4!$A39, deaths!$A:$D, 3,FALSE)</f>
        <v>0.3</v>
      </c>
      <c r="G39" s="6">
        <f>VLOOKUP(Sheet4!$A39, deaths!$A:$D, 4,FALSE)</f>
        <v>0.36</v>
      </c>
      <c r="H39" s="7">
        <f>VLOOKUP(Sheet4!$A39, Hospitalised!$A:$D, 2,FALSE)</f>
        <v>16</v>
      </c>
      <c r="I39" s="7">
        <f>VLOOKUP(Sheet4!$A39, Hospitalised!$A:$D, 3,FALSE)</f>
        <v>4</v>
      </c>
      <c r="J39" s="6">
        <f>VLOOKUP(Sheet4!$A39, Hospitalised!$A:$D, 4,FALSE)</f>
        <v>0.05</v>
      </c>
      <c r="K39" t="str">
        <f>VLOOKUP(A39,States!A:B,2,FALSE)</f>
        <v>MN</v>
      </c>
    </row>
    <row r="40" spans="1:11" x14ac:dyDescent="0.3">
      <c r="A40" t="s">
        <v>25</v>
      </c>
      <c r="B40" s="6">
        <v>0.59</v>
      </c>
      <c r="C40" s="6">
        <f>VLOOKUP(Sheet4!$A40, Vax!$A:$D, 4,FALSE)</f>
        <v>0.24</v>
      </c>
      <c r="D40" s="7">
        <f>VLOOKUP(Sheet4!$A40, cases!$A:$D, 3,FALSE)</f>
        <v>17</v>
      </c>
      <c r="E40" s="6">
        <f>VLOOKUP(Sheet4!$A40, cases!$A:$D, 4,FALSE)</f>
        <v>-0.11</v>
      </c>
      <c r="F40" s="7">
        <f>VLOOKUP(Sheet4!$A40, deaths!$A:$D, 3,FALSE)</f>
        <v>0.3</v>
      </c>
      <c r="G40" s="6">
        <f>VLOOKUP(Sheet4!$A40, deaths!$A:$D, 4,FALSE)</f>
        <v>0</v>
      </c>
      <c r="H40" s="7">
        <f>VLOOKUP(Sheet4!$A40, Hospitalised!$A:$D, 2,FALSE)</f>
        <v>14</v>
      </c>
      <c r="I40" s="7">
        <f>VLOOKUP(Sheet4!$A40, Hospitalised!$A:$D, 3,FALSE)</f>
        <v>4</v>
      </c>
      <c r="J40" s="6">
        <f>VLOOKUP(Sheet4!$A40, Hospitalised!$A:$D, 4,FALSE)</f>
        <v>-0.11</v>
      </c>
      <c r="K40" t="str">
        <f>VLOOKUP(A40,States!A:B,2,FALSE)</f>
        <v>CA</v>
      </c>
    </row>
    <row r="41" spans="1:11" x14ac:dyDescent="0.3">
      <c r="A41" t="s">
        <v>42</v>
      </c>
      <c r="B41" s="6">
        <v>0.59399999999999997</v>
      </c>
      <c r="C41" s="6">
        <f>VLOOKUP(Sheet4!$A41, Vax!$A:$D, 4,FALSE)</f>
        <v>0.2</v>
      </c>
      <c r="D41" s="7">
        <f>VLOOKUP(Sheet4!$A41, cases!$A:$D, 3,FALSE)</f>
        <v>31</v>
      </c>
      <c r="E41" s="6">
        <f>VLOOKUP(Sheet4!$A41, cases!$A:$D, 4,FALSE)</f>
        <v>0.01</v>
      </c>
      <c r="F41" s="7">
        <f>VLOOKUP(Sheet4!$A41, deaths!$A:$D, 3,FALSE)</f>
        <v>0.2</v>
      </c>
      <c r="G41" s="6">
        <f>VLOOKUP(Sheet4!$A41, deaths!$A:$D, 4,FALSE)</f>
        <v>-0.13</v>
      </c>
      <c r="H41" s="7">
        <f>VLOOKUP(Sheet4!$A41, Hospitalised!$A:$D, 2,FALSE)</f>
        <v>18</v>
      </c>
      <c r="I41" s="7">
        <f>VLOOKUP(Sheet4!$A41, Hospitalised!$A:$D, 3,FALSE)</f>
        <v>6</v>
      </c>
      <c r="J41" s="6">
        <f>VLOOKUP(Sheet4!$A41, Hospitalised!$A:$D, 4,FALSE)</f>
        <v>-0.02</v>
      </c>
      <c r="K41" t="str">
        <f>VLOOKUP(A41,States!A:B,2,FALSE)</f>
        <v>CO</v>
      </c>
    </row>
    <row r="42" spans="1:11" x14ac:dyDescent="0.3">
      <c r="A42" t="s">
        <v>26</v>
      </c>
      <c r="B42" s="6">
        <v>0.6</v>
      </c>
      <c r="C42" s="6">
        <f>VLOOKUP(Sheet4!$A42, Vax!$A:$D, 4,FALSE)</f>
        <v>0.36</v>
      </c>
      <c r="D42" s="7">
        <f>VLOOKUP(Sheet4!$A42, cases!$A:$D, 3,FALSE)</f>
        <v>0</v>
      </c>
      <c r="E42" s="6" t="str">
        <f>VLOOKUP(Sheet4!$A42, cases!$A:$D, 4,FALSE)</f>
        <v>–</v>
      </c>
      <c r="F42" s="7">
        <f>VLOOKUP(Sheet4!$A42, deaths!$A:$D, 3,FALSE)</f>
        <v>0</v>
      </c>
      <c r="G42" s="6" t="str">
        <f>VLOOKUP(Sheet4!$A42, deaths!$A:$D, 4,FALSE)</f>
        <v>–</v>
      </c>
      <c r="H42" s="7" t="str">
        <f>VLOOKUP(Sheet4!$A42, Hospitalised!$A:$D, 2,FALSE)</f>
        <v>–</v>
      </c>
      <c r="I42" s="7" t="str">
        <f>VLOOKUP(Sheet4!$A42, Hospitalised!$A:$D, 3,FALSE)</f>
        <v>–</v>
      </c>
      <c r="J42" s="6" t="str">
        <f>VLOOKUP(Sheet4!$A42, Hospitalised!$A:$D, 4,FALSE)</f>
        <v>–</v>
      </c>
      <c r="K42" t="s">
        <v>185</v>
      </c>
    </row>
    <row r="43" spans="1:11" x14ac:dyDescent="0.3">
      <c r="A43" t="s">
        <v>57</v>
      </c>
      <c r="B43" s="6">
        <v>0.60099999999999998</v>
      </c>
      <c r="C43" s="6">
        <f>VLOOKUP(Sheet4!$A43, Vax!$A:$D, 4,FALSE)</f>
        <v>0.37</v>
      </c>
      <c r="D43" s="7">
        <f>VLOOKUP(Sheet4!$A43, cases!$A:$D, 3,FALSE)</f>
        <v>23</v>
      </c>
      <c r="E43" s="6">
        <f>VLOOKUP(Sheet4!$A43, cases!$A:$D, 4,FALSE)</f>
        <v>-0.17</v>
      </c>
      <c r="F43" s="7">
        <f>VLOOKUP(Sheet4!$A43, deaths!$A:$D, 3,FALSE)</f>
        <v>0</v>
      </c>
      <c r="G43" s="6" t="str">
        <f>VLOOKUP(Sheet4!$A43, deaths!$A:$D, 4,FALSE)</f>
        <v>–</v>
      </c>
      <c r="H43" s="7">
        <f>VLOOKUP(Sheet4!$A43, Hospitalised!$A:$D, 2,FALSE)</f>
        <v>21</v>
      </c>
      <c r="I43" s="7">
        <f>VLOOKUP(Sheet4!$A43, Hospitalised!$A:$D, 3,FALSE)</f>
        <v>4</v>
      </c>
      <c r="J43" s="6">
        <f>VLOOKUP(Sheet4!$A43, Hospitalised!$A:$D, 4,FALSE)</f>
        <v>-0.08</v>
      </c>
      <c r="K43" t="str">
        <f>VLOOKUP(A43,States!A:B,2,FALSE)</f>
        <v>DC</v>
      </c>
    </row>
    <row r="44" spans="1:11" x14ac:dyDescent="0.3">
      <c r="A44" t="s">
        <v>17</v>
      </c>
      <c r="B44" s="6">
        <v>0.60599999999999998</v>
      </c>
      <c r="C44" s="6">
        <f>VLOOKUP(Sheet4!$A44, Vax!$A:$D, 4,FALSE)</f>
        <v>0.08</v>
      </c>
      <c r="D44" s="7">
        <f>VLOOKUP(Sheet4!$A44, cases!$A:$D, 3,FALSE)</f>
        <v>33</v>
      </c>
      <c r="E44" s="6">
        <f>VLOOKUP(Sheet4!$A44, cases!$A:$D, 4,FALSE)</f>
        <v>-0.18</v>
      </c>
      <c r="F44" s="7">
        <f>VLOOKUP(Sheet4!$A44, deaths!$A:$D, 3,FALSE)</f>
        <v>0.5</v>
      </c>
      <c r="G44" s="6">
        <f>VLOOKUP(Sheet4!$A44, deaths!$A:$D, 4,FALSE)</f>
        <v>0.11</v>
      </c>
      <c r="H44" s="7">
        <f>VLOOKUP(Sheet4!$A44, Hospitalised!$A:$D, 2,FALSE)</f>
        <v>23</v>
      </c>
      <c r="I44" s="7">
        <f>VLOOKUP(Sheet4!$A44, Hospitalised!$A:$D, 3,FALSE)</f>
        <v>6</v>
      </c>
      <c r="J44" s="6">
        <f>VLOOKUP(Sheet4!$A44, Hospitalised!$A:$D, 4,FALSE)</f>
        <v>-0.05</v>
      </c>
      <c r="K44" t="str">
        <f>VLOOKUP(A44,States!A:B,2,FALSE)</f>
        <v>VA</v>
      </c>
    </row>
    <row r="45" spans="1:11" x14ac:dyDescent="0.3">
      <c r="A45" t="s">
        <v>32</v>
      </c>
      <c r="B45" s="6">
        <v>0.60799999999999998</v>
      </c>
      <c r="C45" s="6">
        <f>VLOOKUP(Sheet4!$A45, Vax!$A:$D, 4,FALSE)</f>
        <v>0.13</v>
      </c>
      <c r="D45" s="7">
        <f>VLOOKUP(Sheet4!$A45, cases!$A:$D, 3,FALSE)</f>
        <v>40</v>
      </c>
      <c r="E45" s="6">
        <f>VLOOKUP(Sheet4!$A45, cases!$A:$D, 4,FALSE)</f>
        <v>0.09</v>
      </c>
      <c r="F45" s="7">
        <f>VLOOKUP(Sheet4!$A45, deaths!$A:$D, 3,FALSE)</f>
        <v>0.5</v>
      </c>
      <c r="G45" s="6">
        <f>VLOOKUP(Sheet4!$A45, deaths!$A:$D, 4,FALSE)</f>
        <v>-0.02</v>
      </c>
      <c r="H45" s="7">
        <f>VLOOKUP(Sheet4!$A45, Hospitalised!$A:$D, 2,FALSE)</f>
        <v>20</v>
      </c>
      <c r="I45" s="7">
        <f>VLOOKUP(Sheet4!$A45, Hospitalised!$A:$D, 3,FALSE)</f>
        <v>5</v>
      </c>
      <c r="J45" s="6">
        <f>VLOOKUP(Sheet4!$A45, Hospitalised!$A:$D, 4,FALSE)</f>
        <v>-0.08</v>
      </c>
      <c r="K45" t="str">
        <f>VLOOKUP(A45,States!A:B,2,FALSE)</f>
        <v>WA</v>
      </c>
    </row>
    <row r="46" spans="1:11" x14ac:dyDescent="0.3">
      <c r="A46" t="s">
        <v>20</v>
      </c>
      <c r="B46" s="6">
        <v>0.60799999999999998</v>
      </c>
      <c r="C46" s="6">
        <f>VLOOKUP(Sheet4!$A46, Vax!$A:$D, 4,FALSE)</f>
        <v>0.04</v>
      </c>
      <c r="D46" s="7">
        <f>VLOOKUP(Sheet4!$A46, cases!$A:$D, 3,FALSE)</f>
        <v>38</v>
      </c>
      <c r="E46" s="6">
        <f>VLOOKUP(Sheet4!$A46, cases!$A:$D, 4,FALSE)</f>
        <v>-0.04</v>
      </c>
      <c r="F46" s="7">
        <f>VLOOKUP(Sheet4!$A46, deaths!$A:$D, 3,FALSE)</f>
        <v>0.4</v>
      </c>
      <c r="G46" s="6">
        <f>VLOOKUP(Sheet4!$A46, deaths!$A:$D, 4,FALSE)</f>
        <v>0.06</v>
      </c>
      <c r="H46" s="7">
        <f>VLOOKUP(Sheet4!$A46, Hospitalised!$A:$D, 2,FALSE)</f>
        <v>22</v>
      </c>
      <c r="I46" s="7">
        <f>VLOOKUP(Sheet4!$A46, Hospitalised!$A:$D, 3,FALSE)</f>
        <v>5</v>
      </c>
      <c r="J46" s="6">
        <f>VLOOKUP(Sheet4!$A46, Hospitalised!$A:$D, 4,FALSE)</f>
        <v>-0.1</v>
      </c>
      <c r="K46" t="str">
        <f>VLOOKUP(A46,States!A:B,2,FALSE)</f>
        <v>OR</v>
      </c>
    </row>
    <row r="47" spans="1:11" x14ac:dyDescent="0.3">
      <c r="A47" t="s">
        <v>28</v>
      </c>
      <c r="B47" s="6">
        <v>0.61499999999999999</v>
      </c>
      <c r="C47" s="6">
        <f>VLOOKUP(Sheet4!$A47, Vax!$A:$D, 4,FALSE)</f>
        <v>0.63</v>
      </c>
      <c r="D47" s="7">
        <f>VLOOKUP(Sheet4!$A47, cases!$A:$D, 3,FALSE)</f>
        <v>37</v>
      </c>
      <c r="E47" s="6">
        <f>VLOOKUP(Sheet4!$A47, cases!$A:$D, 4,FALSE)</f>
        <v>0.27</v>
      </c>
      <c r="F47" s="7">
        <f>VLOOKUP(Sheet4!$A47, deaths!$A:$D, 3,FALSE)</f>
        <v>0.1</v>
      </c>
      <c r="G47" s="6">
        <f>VLOOKUP(Sheet4!$A47, deaths!$A:$D, 4,FALSE)</f>
        <v>0</v>
      </c>
      <c r="H47" s="7">
        <f>VLOOKUP(Sheet4!$A47, Hospitalised!$A:$D, 2,FALSE)</f>
        <v>11</v>
      </c>
      <c r="I47" s="7">
        <f>VLOOKUP(Sheet4!$A47, Hospitalised!$A:$D, 3,FALSE)</f>
        <v>3</v>
      </c>
      <c r="J47" s="6">
        <f>VLOOKUP(Sheet4!$A47, Hospitalised!$A:$D, 4,FALSE)</f>
        <v>-0.01</v>
      </c>
      <c r="K47" t="str">
        <f>VLOOKUP(A47,States!A:B,2,FALSE)</f>
        <v>NH</v>
      </c>
    </row>
    <row r="48" spans="1:11" x14ac:dyDescent="0.3">
      <c r="A48" t="s">
        <v>40</v>
      </c>
      <c r="B48" s="6">
        <v>0.63200000000000001</v>
      </c>
      <c r="C48" s="6">
        <f>VLOOKUP(Sheet4!$A48, Vax!$A:$D, 4,FALSE)</f>
        <v>0.16</v>
      </c>
      <c r="D48" s="7">
        <f>VLOOKUP(Sheet4!$A48, cases!$A:$D, 3,FALSE)</f>
        <v>34</v>
      </c>
      <c r="E48" s="6">
        <f>VLOOKUP(Sheet4!$A48, cases!$A:$D, 4,FALSE)</f>
        <v>0.2</v>
      </c>
      <c r="F48" s="7">
        <f>VLOOKUP(Sheet4!$A48, deaths!$A:$D, 3,FALSE)</f>
        <v>0.4</v>
      </c>
      <c r="G48" s="6">
        <f>VLOOKUP(Sheet4!$A48, deaths!$A:$D, 4,FALSE)</f>
        <v>-0.1</v>
      </c>
      <c r="H48" s="7">
        <f>VLOOKUP(Sheet4!$A48, Hospitalised!$A:$D, 2,FALSE)</f>
        <v>17</v>
      </c>
      <c r="I48" s="7">
        <f>VLOOKUP(Sheet4!$A48, Hospitalised!$A:$D, 3,FALSE)</f>
        <v>6</v>
      </c>
      <c r="J48" s="6">
        <f>VLOOKUP(Sheet4!$A48, Hospitalised!$A:$D, 4,FALSE)</f>
        <v>-0.01</v>
      </c>
      <c r="K48" t="str">
        <f>VLOOKUP(A48,States!A:B,2,FALSE)</f>
        <v>NM</v>
      </c>
    </row>
    <row r="49" spans="1:11" x14ac:dyDescent="0.3">
      <c r="A49" t="s">
        <v>30</v>
      </c>
      <c r="B49" s="6">
        <v>0.63800000000000001</v>
      </c>
      <c r="C49" s="6">
        <f>VLOOKUP(Sheet4!$A49, Vax!$A:$D, 4,FALSE)</f>
        <v>7.0000000000000007E-2</v>
      </c>
      <c r="D49" s="7">
        <f>VLOOKUP(Sheet4!$A49, cases!$A:$D, 3,FALSE)</f>
        <v>25</v>
      </c>
      <c r="E49" s="6">
        <f>VLOOKUP(Sheet4!$A49, cases!$A:$D, 4,FALSE)</f>
        <v>-0.03</v>
      </c>
      <c r="F49" s="7">
        <f>VLOOKUP(Sheet4!$A49, deaths!$A:$D, 3,FALSE)</f>
        <v>0.1</v>
      </c>
      <c r="G49" s="6">
        <f>VLOOKUP(Sheet4!$A49, deaths!$A:$D, 4,FALSE)</f>
        <v>0</v>
      </c>
      <c r="H49" s="7">
        <f>VLOOKUP(Sheet4!$A49, Hospitalised!$A:$D, 2,FALSE)</f>
        <v>14</v>
      </c>
      <c r="I49" s="7">
        <f>VLOOKUP(Sheet4!$A49, Hospitalised!$A:$D, 3,FALSE)</f>
        <v>3</v>
      </c>
      <c r="J49" s="6">
        <f>VLOOKUP(Sheet4!$A49, Hospitalised!$A:$D, 4,FALSE)</f>
        <v>-0.05</v>
      </c>
      <c r="K49" t="str">
        <f>VLOOKUP(A49,States!A:B,2,FALSE)</f>
        <v>NY</v>
      </c>
    </row>
    <row r="50" spans="1:11" x14ac:dyDescent="0.3">
      <c r="A50" t="s">
        <v>46</v>
      </c>
      <c r="B50" s="6">
        <v>0.64100000000000001</v>
      </c>
      <c r="C50" s="6">
        <f>VLOOKUP(Sheet4!$A50, Vax!$A:$D, 4,FALSE)</f>
        <v>0.19</v>
      </c>
      <c r="D50" s="7">
        <f>VLOOKUP(Sheet4!$A50, cases!$A:$D, 3,FALSE)</f>
        <v>20</v>
      </c>
      <c r="E50" s="6">
        <f>VLOOKUP(Sheet4!$A50, cases!$A:$D, 4,FALSE)</f>
        <v>0.01</v>
      </c>
      <c r="F50" s="7">
        <f>VLOOKUP(Sheet4!$A50, deaths!$A:$D, 3,FALSE)</f>
        <v>0.2</v>
      </c>
      <c r="G50" s="6">
        <f>VLOOKUP(Sheet4!$A50, deaths!$A:$D, 4,FALSE)</f>
        <v>-0.19</v>
      </c>
      <c r="H50" s="7">
        <f>VLOOKUP(Sheet4!$A50, Hospitalised!$A:$D, 2,FALSE)</f>
        <v>17</v>
      </c>
      <c r="I50" s="7">
        <f>VLOOKUP(Sheet4!$A50, Hospitalised!$A:$D, 3,FALSE)</f>
        <v>4</v>
      </c>
      <c r="J50" s="6">
        <f>VLOOKUP(Sheet4!$A50, Hospitalised!$A:$D, 4,FALSE)</f>
        <v>0.05</v>
      </c>
      <c r="K50" t="str">
        <f>VLOOKUP(A50,States!A:B,2,FALSE)</f>
        <v>MD</v>
      </c>
    </row>
    <row r="51" spans="1:11" x14ac:dyDescent="0.3">
      <c r="A51" t="s">
        <v>29</v>
      </c>
      <c r="B51" s="6">
        <v>0.64300000000000002</v>
      </c>
      <c r="C51" s="6">
        <f>VLOOKUP(Sheet4!$A51, Vax!$A:$D, 4,FALSE)</f>
        <v>0.7</v>
      </c>
      <c r="D51" s="7">
        <f>VLOOKUP(Sheet4!$A51, cases!$A:$D, 3,FALSE)</f>
        <v>21</v>
      </c>
      <c r="E51" s="6">
        <f>VLOOKUP(Sheet4!$A51, cases!$A:$D, 4,FALSE)</f>
        <v>-0.15</v>
      </c>
      <c r="F51" s="7">
        <f>VLOOKUP(Sheet4!$A51, deaths!$A:$D, 3,FALSE)</f>
        <v>0.2</v>
      </c>
      <c r="G51" s="6">
        <f>VLOOKUP(Sheet4!$A51, deaths!$A:$D, 4,FALSE)</f>
        <v>0</v>
      </c>
      <c r="H51" s="7">
        <f>VLOOKUP(Sheet4!$A51, Hospitalised!$A:$D, 2,FALSE)</f>
        <v>12</v>
      </c>
      <c r="I51" s="7">
        <f>VLOOKUP(Sheet4!$A51, Hospitalised!$A:$D, 3,FALSE)</f>
        <v>2</v>
      </c>
      <c r="J51" s="6">
        <f>VLOOKUP(Sheet4!$A51, Hospitalised!$A:$D, 4,FALSE)</f>
        <v>-0.05</v>
      </c>
      <c r="K51" t="str">
        <f>VLOOKUP(A51,States!A:B,2,FALSE)</f>
        <v>NJ</v>
      </c>
    </row>
    <row r="52" spans="1:11" x14ac:dyDescent="0.3">
      <c r="A52" t="s">
        <v>35</v>
      </c>
      <c r="B52" s="6">
        <v>0.67900000000000005</v>
      </c>
      <c r="C52" s="6">
        <f>VLOOKUP(Sheet4!$A52, Vax!$A:$D, 4,FALSE)</f>
        <v>0.21</v>
      </c>
      <c r="D52" s="7">
        <f>VLOOKUP(Sheet4!$A52, cases!$A:$D, 3,FALSE)</f>
        <v>23</v>
      </c>
      <c r="E52" s="6">
        <f>VLOOKUP(Sheet4!$A52, cases!$A:$D, 4,FALSE)</f>
        <v>-0.09</v>
      </c>
      <c r="F52" s="7">
        <f>VLOOKUP(Sheet4!$A52, deaths!$A:$D, 3,FALSE)</f>
        <v>0.2</v>
      </c>
      <c r="G52" s="6">
        <f>VLOOKUP(Sheet4!$A52, deaths!$A:$D, 4,FALSE)</f>
        <v>-7.0000000000000007E-2</v>
      </c>
      <c r="H52" s="7">
        <f>VLOOKUP(Sheet4!$A52, Hospitalised!$A:$D, 2,FALSE)</f>
        <v>7</v>
      </c>
      <c r="I52" s="7">
        <f>VLOOKUP(Sheet4!$A52, Hospitalised!$A:$D, 3,FALSE)</f>
        <v>2</v>
      </c>
      <c r="J52" s="6">
        <f>VLOOKUP(Sheet4!$A52, Hospitalised!$A:$D, 4,FALSE)</f>
        <v>-7.0000000000000007E-2</v>
      </c>
      <c r="K52" t="str">
        <f>VLOOKUP(A52,States!A:B,2,FALSE)</f>
        <v>MA</v>
      </c>
    </row>
    <row r="53" spans="1:11" x14ac:dyDescent="0.3">
      <c r="A53" t="s">
        <v>4</v>
      </c>
      <c r="B53" s="6">
        <v>0.68300000000000005</v>
      </c>
      <c r="C53" s="6">
        <f>VLOOKUP(Sheet4!$A53, Vax!$A:$D, 4,FALSE)</f>
        <v>0.46</v>
      </c>
      <c r="D53" s="7">
        <f>VLOOKUP(Sheet4!$A53, cases!$A:$D, 3,FALSE)</f>
        <v>78</v>
      </c>
      <c r="E53" s="6">
        <f>VLOOKUP(Sheet4!$A53, cases!$A:$D, 4,FALSE)</f>
        <v>-0.05</v>
      </c>
      <c r="F53" s="7">
        <f>VLOOKUP(Sheet4!$A53, deaths!$A:$D, 3,FALSE)</f>
        <v>1.2</v>
      </c>
      <c r="G53" s="6">
        <f>VLOOKUP(Sheet4!$A53, deaths!$A:$D, 4,FALSE)</f>
        <v>1</v>
      </c>
      <c r="H53" s="7" t="str">
        <f>VLOOKUP(Sheet4!$A53, Hospitalised!$A:$D, 2,FALSE)</f>
        <v>–</v>
      </c>
      <c r="I53" s="7" t="str">
        <f>VLOOKUP(Sheet4!$A53, Hospitalised!$A:$D, 3,FALSE)</f>
        <v>–</v>
      </c>
      <c r="J53" s="6" t="str">
        <f>VLOOKUP(Sheet4!$A53, Hospitalised!$A:$D, 4,FALSE)</f>
        <v>–</v>
      </c>
      <c r="K53" t="str">
        <f>VLOOKUP(A53,States!A:B,2,FALSE)</f>
        <v>GU</v>
      </c>
    </row>
    <row r="54" spans="1:11" x14ac:dyDescent="0.3">
      <c r="A54" t="s">
        <v>3</v>
      </c>
      <c r="B54" s="6">
        <v>0.68300000000000005</v>
      </c>
      <c r="C54" s="6">
        <f>VLOOKUP(Sheet4!$A54, Vax!$A:$D, 4,FALSE)</f>
        <v>0.09</v>
      </c>
      <c r="D54" s="7">
        <f>VLOOKUP(Sheet4!$A54, cases!$A:$D, 3,FALSE)</f>
        <v>28</v>
      </c>
      <c r="E54" s="6">
        <f>VLOOKUP(Sheet4!$A54, cases!$A:$D, 4,FALSE)</f>
        <v>-0.11</v>
      </c>
      <c r="F54" s="7">
        <f>VLOOKUP(Sheet4!$A54, deaths!$A:$D, 3,FALSE)</f>
        <v>0.3</v>
      </c>
      <c r="G54" s="6">
        <f>VLOOKUP(Sheet4!$A54, deaths!$A:$D, 4,FALSE)</f>
        <v>2</v>
      </c>
      <c r="H54" s="7">
        <f>VLOOKUP(Sheet4!$A54, Hospitalised!$A:$D, 2,FALSE)</f>
        <v>10</v>
      </c>
      <c r="I54" s="7">
        <f>VLOOKUP(Sheet4!$A54, Hospitalised!$A:$D, 3,FALSE)</f>
        <v>1</v>
      </c>
      <c r="J54" s="6">
        <f>VLOOKUP(Sheet4!$A54, Hospitalised!$A:$D, 4,FALSE)</f>
        <v>-0.04</v>
      </c>
      <c r="K54" t="str">
        <f>VLOOKUP(A54,States!A:B,2,FALSE)</f>
        <v>RI</v>
      </c>
    </row>
    <row r="55" spans="1:11" x14ac:dyDescent="0.3">
      <c r="A55" t="s">
        <v>56</v>
      </c>
      <c r="B55" s="6">
        <v>0.68500000000000005</v>
      </c>
      <c r="C55" s="6">
        <f>VLOOKUP(Sheet4!$A55, Vax!$A:$D, 4,FALSE)</f>
        <v>0.14000000000000001</v>
      </c>
      <c r="D55" s="7">
        <f>VLOOKUP(Sheet4!$A55, cases!$A:$D, 3,FALSE)</f>
        <v>44</v>
      </c>
      <c r="E55" s="6">
        <f>VLOOKUP(Sheet4!$A55, cases!$A:$D, 4,FALSE)</f>
        <v>0.26</v>
      </c>
      <c r="F55" s="7">
        <f>VLOOKUP(Sheet4!$A55, deaths!$A:$D, 3,FALSE)</f>
        <v>0.1</v>
      </c>
      <c r="G55" s="6">
        <f>VLOOKUP(Sheet4!$A55, deaths!$A:$D, 4,FALSE)</f>
        <v>-0.5</v>
      </c>
      <c r="H55" s="7">
        <f>VLOOKUP(Sheet4!$A55, Hospitalised!$A:$D, 2,FALSE)</f>
        <v>18</v>
      </c>
      <c r="I55" s="7">
        <f>VLOOKUP(Sheet4!$A55, Hospitalised!$A:$D, 3,FALSE)</f>
        <v>5</v>
      </c>
      <c r="J55" s="6">
        <f>VLOOKUP(Sheet4!$A55, Hospitalised!$A:$D, 4,FALSE)</f>
        <v>0.04</v>
      </c>
      <c r="K55" t="str">
        <f>VLOOKUP(A55,States!A:B,2,FALSE)</f>
        <v>ME</v>
      </c>
    </row>
    <row r="56" spans="1:11" x14ac:dyDescent="0.3">
      <c r="A56" t="s">
        <v>1</v>
      </c>
      <c r="B56" s="6">
        <v>0.68700000000000006</v>
      </c>
      <c r="C56" s="6">
        <f>VLOOKUP(Sheet4!$A56, Vax!$A:$D, 4,FALSE)</f>
        <v>0.19</v>
      </c>
      <c r="D56" s="7">
        <f>VLOOKUP(Sheet4!$A56, cases!$A:$D, 3,FALSE)</f>
        <v>12</v>
      </c>
      <c r="E56" s="6">
        <f>VLOOKUP(Sheet4!$A56, cases!$A:$D, 4,FALSE)</f>
        <v>-0.31</v>
      </c>
      <c r="F56" s="7">
        <f>VLOOKUP(Sheet4!$A56, deaths!$A:$D, 3,FALSE)</f>
        <v>0.6</v>
      </c>
      <c r="G56" s="6">
        <f>VLOOKUP(Sheet4!$A56, deaths!$A:$D, 4,FALSE)</f>
        <v>3.2</v>
      </c>
      <c r="H56" s="7">
        <f>VLOOKUP(Sheet4!$A56, Hospitalised!$A:$D, 2,FALSE)</f>
        <v>8</v>
      </c>
      <c r="I56" s="7">
        <f>VLOOKUP(Sheet4!$A56, Hospitalised!$A:$D, 3,FALSE)</f>
        <v>2</v>
      </c>
      <c r="J56" s="6">
        <f>VLOOKUP(Sheet4!$A56, Hospitalised!$A:$D, 4,FALSE)</f>
        <v>-0.11</v>
      </c>
      <c r="K56" t="str">
        <f>VLOOKUP(A56,States!A:B,2,FALSE)</f>
        <v>CT</v>
      </c>
    </row>
    <row r="57" spans="1:11" x14ac:dyDescent="0.3">
      <c r="A57" t="s">
        <v>5</v>
      </c>
      <c r="B57" s="6">
        <v>0.69499999999999995</v>
      </c>
      <c r="C57" s="6">
        <f>VLOOKUP(Sheet4!$A57, Vax!$A:$D, 4,FALSE)</f>
        <v>0.35</v>
      </c>
      <c r="D57" s="7">
        <f>VLOOKUP(Sheet4!$A57, cases!$A:$D, 3,FALSE)</f>
        <v>30</v>
      </c>
      <c r="E57" s="6">
        <f>VLOOKUP(Sheet4!$A57, cases!$A:$D, 4,FALSE)</f>
        <v>-0.11</v>
      </c>
      <c r="F57" s="7">
        <f>VLOOKUP(Sheet4!$A57, deaths!$A:$D, 3,FALSE)</f>
        <v>0.3</v>
      </c>
      <c r="G57" s="6">
        <f>VLOOKUP(Sheet4!$A57, deaths!$A:$D, 4,FALSE)</f>
        <v>1</v>
      </c>
      <c r="H57" s="7">
        <f>VLOOKUP(Sheet4!$A57, Hospitalised!$A:$D, 2,FALSE)</f>
        <v>8</v>
      </c>
      <c r="I57" s="7">
        <f>VLOOKUP(Sheet4!$A57, Hospitalised!$A:$D, 3,FALSE)</f>
        <v>2</v>
      </c>
      <c r="J57" s="6">
        <f>VLOOKUP(Sheet4!$A57, Hospitalised!$A:$D, 4,FALSE)</f>
        <v>7.0000000000000007E-2</v>
      </c>
      <c r="K57" t="str">
        <f>VLOOKUP(A57,States!A:B,2,FALSE)</f>
        <v>VT</v>
      </c>
    </row>
    <row r="58" spans="1:11" x14ac:dyDescent="0.3">
      <c r="A58" t="s">
        <v>49</v>
      </c>
      <c r="B58" s="6">
        <v>0.70299999999999996</v>
      </c>
      <c r="C58" s="6">
        <f>VLOOKUP(Sheet4!$A58, Vax!$A:$D, 4,FALSE)</f>
        <v>0.39</v>
      </c>
      <c r="D58" s="7">
        <f>VLOOKUP(Sheet4!$A58, cases!$A:$D, 3,FALSE)</f>
        <v>6</v>
      </c>
      <c r="E58" s="6">
        <f>VLOOKUP(Sheet4!$A58, cases!$A:$D, 4,FALSE)</f>
        <v>-0.21</v>
      </c>
      <c r="F58" s="7">
        <f>VLOOKUP(Sheet4!$A58, deaths!$A:$D, 3,FALSE)</f>
        <v>0.2</v>
      </c>
      <c r="G58" s="6">
        <f>VLOOKUP(Sheet4!$A58, deaths!$A:$D, 4,FALSE)</f>
        <v>-0.25</v>
      </c>
      <c r="H58" s="7">
        <f>VLOOKUP(Sheet4!$A58, Hospitalised!$A:$D, 2,FALSE)</f>
        <v>5</v>
      </c>
      <c r="I58" s="7">
        <f>VLOOKUP(Sheet4!$A58, Hospitalised!$A:$D, 3,FALSE)</f>
        <v>1</v>
      </c>
      <c r="J58" s="6">
        <f>VLOOKUP(Sheet4!$A58, Hospitalised!$A:$D, 4,FALSE)</f>
        <v>-0.28000000000000003</v>
      </c>
      <c r="K58" t="str">
        <f>VLOOKUP(A58,States!A:B,2,FALSE)</f>
        <v>PR</v>
      </c>
    </row>
  </sheetData>
  <autoFilter ref="A1:B1" xr:uid="{36ED0388-891F-46E9-936B-11C42919037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deaths</vt:lpstr>
      <vt:lpstr>Hospitalised</vt:lpstr>
      <vt:lpstr>Vax</vt:lpstr>
      <vt:lpstr>States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2021-10-01T05:21:26Z</dcterms:created>
  <dcterms:modified xsi:type="dcterms:W3CDTF">2021-10-01T06:23:49Z</dcterms:modified>
</cp:coreProperties>
</file>