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les\Documents\OMSCS\CS7641 ML\Assignment 2\"/>
    </mc:Choice>
  </mc:AlternateContent>
  <bookViews>
    <workbookView xWindow="0" yWindow="0" windowWidth="17010" windowHeight="5625" tabRatio="835" activeTab="1"/>
  </bookViews>
  <sheets>
    <sheet name="Results" sheetId="2" r:id="rId1"/>
    <sheet name="Combined Results" sheetId="6" r:id="rId2"/>
    <sheet name="Random Hill Climbing" sheetId="4" r:id="rId3"/>
    <sheet name="Simulated Annealing" sheetId="3" r:id="rId4"/>
    <sheet name="Genetic Algorithm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6" l="1"/>
  <c r="B34" i="6"/>
  <c r="T33" i="2" l="1"/>
  <c r="T34" i="2"/>
  <c r="R33" i="2"/>
  <c r="R34" i="2"/>
  <c r="P33" i="2"/>
  <c r="P34" i="2" s="1"/>
  <c r="P23" i="2"/>
  <c r="P24" i="2" s="1"/>
  <c r="P13" i="2"/>
  <c r="P14" i="2" s="1"/>
  <c r="N43" i="2"/>
  <c r="N44" i="2" s="1"/>
  <c r="L43" i="2"/>
  <c r="L44" i="2" s="1"/>
  <c r="J43" i="2"/>
  <c r="J44" i="2" s="1"/>
  <c r="H43" i="2"/>
  <c r="H44" i="2" s="1"/>
  <c r="F43" i="2"/>
  <c r="F44" i="2" s="1"/>
  <c r="D43" i="2"/>
  <c r="D44" i="2" s="1"/>
  <c r="N23" i="2"/>
  <c r="N24" i="2" s="1"/>
  <c r="L23" i="2"/>
  <c r="L24" i="2" s="1"/>
  <c r="J23" i="2"/>
  <c r="J24" i="2" s="1"/>
  <c r="H23" i="2"/>
  <c r="H24" i="2" s="1"/>
  <c r="F23" i="2"/>
  <c r="F24" i="2" s="1"/>
  <c r="D23" i="2"/>
  <c r="D24" i="2" s="1"/>
  <c r="N13" i="2"/>
  <c r="N14" i="2" s="1"/>
  <c r="N33" i="2"/>
  <c r="N34" i="2" s="1"/>
  <c r="H33" i="2"/>
  <c r="H34" i="2" s="1"/>
  <c r="L33" i="2"/>
  <c r="L34" i="2" s="1"/>
  <c r="J33" i="2"/>
  <c r="J34" i="2" s="1"/>
  <c r="F33" i="2"/>
  <c r="F34" i="2" s="1"/>
  <c r="D33" i="2"/>
  <c r="D34" i="2" s="1"/>
  <c r="D13" i="2"/>
  <c r="D14" i="2" s="1"/>
  <c r="F13" i="2"/>
  <c r="F14" i="2" s="1"/>
  <c r="H13" i="2"/>
  <c r="H14" i="2" s="1"/>
  <c r="J13" i="2"/>
  <c r="J14" i="2" s="1"/>
  <c r="L13" i="2"/>
  <c r="L14" i="2" s="1"/>
</calcChain>
</file>

<file path=xl/sharedStrings.xml><?xml version="1.0" encoding="utf-8"?>
<sst xmlns="http://schemas.openxmlformats.org/spreadsheetml/2006/main" count="473" uniqueCount="257">
  <si>
    <t>RHC</t>
  </si>
  <si>
    <t>SA</t>
  </si>
  <si>
    <t>GA</t>
  </si>
  <si>
    <t xml:space="preserve">Results for RHC: </t>
  </si>
  <si>
    <t xml:space="preserve">Results for SA: </t>
  </si>
  <si>
    <t xml:space="preserve">Results for GA: </t>
  </si>
  <si>
    <t>1000 training iterations</t>
  </si>
  <si>
    <t>no parameters</t>
  </si>
  <si>
    <t>1E11, 0.95</t>
  </si>
  <si>
    <t>200, 100, 10</t>
  </si>
  <si>
    <t>100 training iterations</t>
  </si>
  <si>
    <t>500 training iterations</t>
  </si>
  <si>
    <t>Testing time: 0.015 seconds</t>
  </si>
  <si>
    <t>50 training iterations</t>
  </si>
  <si>
    <t>2000 training iterations</t>
  </si>
  <si>
    <t>1E5, 0.99</t>
  </si>
  <si>
    <t>5000 training iterations</t>
  </si>
  <si>
    <t>PARAMETERS</t>
  </si>
  <si>
    <t>1E8, 0.95</t>
  </si>
  <si>
    <t>1E11, 0.90</t>
  </si>
  <si>
    <t>10,000 training iterations</t>
  </si>
  <si>
    <t>20,000 training iterations</t>
  </si>
  <si>
    <t>Iterations</t>
  </si>
  <si>
    <t>Time (s)</t>
  </si>
  <si>
    <t>10^11, 0.95</t>
  </si>
  <si>
    <t>10^8, 0.95</t>
  </si>
  <si>
    <t>10^5, 0.99</t>
  </si>
  <si>
    <t>10^11, 0.90</t>
  </si>
  <si>
    <t>Correctly classified 519 instances.</t>
  </si>
  <si>
    <t>Incorrectly classified 1721 instances.</t>
  </si>
  <si>
    <t>Percent correctly classified: 23.170%</t>
  </si>
  <si>
    <t>Correctly classified 209 test instances.</t>
  </si>
  <si>
    <t>Percent of test correctly classified: 21.771%</t>
  </si>
  <si>
    <t>Training time: 1.603 seconds</t>
  </si>
  <si>
    <t>Training results time: 0.022 seconds</t>
  </si>
  <si>
    <t>Testing time: 0.016 seconds</t>
  </si>
  <si>
    <t>Correctly classified 1519 instances.</t>
  </si>
  <si>
    <t>Incorrectly classified 721 instances.</t>
  </si>
  <si>
    <t>Percent correctly classified: 67.812%</t>
  </si>
  <si>
    <t>Correctly classified 667 test instances.</t>
  </si>
  <si>
    <t>Percent of test correctly classified: 69.479%</t>
  </si>
  <si>
    <t>Training time: 1.599 seconds</t>
  </si>
  <si>
    <t>Training results time: 0.046 seconds</t>
  </si>
  <si>
    <t>Testing time: 0.017 seconds</t>
  </si>
  <si>
    <t>Correctly classified 1682 instances.</t>
  </si>
  <si>
    <t>Incorrectly classified 558 instances.</t>
  </si>
  <si>
    <t>Percent correctly classified: 75.089%</t>
  </si>
  <si>
    <t>Correctly classified 724 test instances.</t>
  </si>
  <si>
    <t>Percent of test correctly classified: 75.417%</t>
  </si>
  <si>
    <t>Training time: 1.639 seconds</t>
  </si>
  <si>
    <t>Training results time: 0.031 seconds</t>
  </si>
  <si>
    <t>Correctly classified 1723 instances.</t>
  </si>
  <si>
    <t>Incorrectly classified 517 instances.</t>
  </si>
  <si>
    <t>Percent correctly classified: 76.920%</t>
  </si>
  <si>
    <t>Correctly classified 753 test instances.</t>
  </si>
  <si>
    <t>Percent of test correctly classified: 78.438%</t>
  </si>
  <si>
    <t>Training time: 28.610 seconds</t>
  </si>
  <si>
    <t>Training results time: 0.016 seconds</t>
  </si>
  <si>
    <t>Correctly classified 559 instances.</t>
  </si>
  <si>
    <t>Incorrectly classified 1681 instances.</t>
  </si>
  <si>
    <t>Percent correctly classified: 24.955%</t>
  </si>
  <si>
    <t>Correctly classified 235 test instances.</t>
  </si>
  <si>
    <t>Percent of test correctly classified: 24.479%</t>
  </si>
  <si>
    <t>Training time: 3.322 seconds</t>
  </si>
  <si>
    <t>Training results time: 0.037 seconds</t>
  </si>
  <si>
    <t>Testing time: 0.000 seconds</t>
  </si>
  <si>
    <t>Correctly classified 1662 instances.</t>
  </si>
  <si>
    <t>Incorrectly classified 578 instances.</t>
  </si>
  <si>
    <t>Percent correctly classified: 74.196%</t>
  </si>
  <si>
    <t>Correctly classified 710 test instances.</t>
  </si>
  <si>
    <t>Percent of test correctly classified: 73.958%</t>
  </si>
  <si>
    <t>Training time: 3.253 seconds</t>
  </si>
  <si>
    <t>Training results time: 0.052 seconds</t>
  </si>
  <si>
    <t>Testing time: 0.011 seconds</t>
  </si>
  <si>
    <t>Correctly classified 1724 instances.</t>
  </si>
  <si>
    <t>Incorrectly classified 516 instances.</t>
  </si>
  <si>
    <t>Percent correctly classified: 76.964%</t>
  </si>
  <si>
    <t>Correctly classified 751 test instances.</t>
  </si>
  <si>
    <t>Percent of test correctly classified: 78.229%</t>
  </si>
  <si>
    <t>Training time: 15.954 seconds</t>
  </si>
  <si>
    <t>Training results time: 0.032 seconds</t>
  </si>
  <si>
    <t>Correctly classified 568 instances.</t>
  </si>
  <si>
    <t>Incorrectly classified 1672 instances.</t>
  </si>
  <si>
    <t>Percent correctly classified: 25.357%</t>
  </si>
  <si>
    <t>Correctly classified 240 test instances.</t>
  </si>
  <si>
    <t>Percent of test correctly classified: 25.000%</t>
  </si>
  <si>
    <t>Training time: 15.500 seconds</t>
  </si>
  <si>
    <t>Correctly classified 1725 instances.</t>
  </si>
  <si>
    <t>Incorrectly classified 515 instances.</t>
  </si>
  <si>
    <t>Percent correctly classified: 77.009%</t>
  </si>
  <si>
    <t>Training time: 32.823 seconds</t>
  </si>
  <si>
    <t>Correctly classified 781 instances.</t>
  </si>
  <si>
    <t>Incorrectly classified 1459 instances.</t>
  </si>
  <si>
    <t>Percent correctly classified: 34.866%</t>
  </si>
  <si>
    <t>Correctly classified 309 test instances.</t>
  </si>
  <si>
    <t>Percent of test correctly classified: 32.188%</t>
  </si>
  <si>
    <t>Training time: 31.590 seconds</t>
  </si>
  <si>
    <t>Training results time: 0.015 seconds</t>
  </si>
  <si>
    <t>Correctly classified 1752 instances.</t>
  </si>
  <si>
    <t>Incorrectly classified 488 instances.</t>
  </si>
  <si>
    <t>Percent correctly classified: 78.214%</t>
  </si>
  <si>
    <t>Correctly classified 759 test instances.</t>
  </si>
  <si>
    <t>Percent of test correctly classified: 79.062%</t>
  </si>
  <si>
    <t>Training time: 69.573 seconds</t>
  </si>
  <si>
    <t>Training results time: 0.033 seconds</t>
  </si>
  <si>
    <t>Testing time: 0.008 seconds</t>
  </si>
  <si>
    <t>Correctly classified 1681 instances.</t>
  </si>
  <si>
    <t>Incorrectly classified 559 instances.</t>
  </si>
  <si>
    <t>Percent correctly classified: 75.045%</t>
  </si>
  <si>
    <t>Correctly classified 725 test instances.</t>
  </si>
  <si>
    <t>Percent of test correctly classified: 75.521%</t>
  </si>
  <si>
    <t>Training time: 72.631 seconds</t>
  </si>
  <si>
    <t>Correctly classified 1765 instances.</t>
  </si>
  <si>
    <t>Incorrectly classified 475 instances.</t>
  </si>
  <si>
    <t>Percent correctly classified: 78.795%</t>
  </si>
  <si>
    <t>Correctly classified 767 test instances.</t>
  </si>
  <si>
    <t>Percent of test correctly classified: 79.896%</t>
  </si>
  <si>
    <t>Training time: 155.691 seconds</t>
  </si>
  <si>
    <t>Correctly classified 1762 instances.</t>
  </si>
  <si>
    <t>Incorrectly classified 478 instances.</t>
  </si>
  <si>
    <t>Percent correctly classified: 78.661%</t>
  </si>
  <si>
    <t>Correctly classified 762 test instances.</t>
  </si>
  <si>
    <t>Percent of test correctly classified: 79.375%</t>
  </si>
  <si>
    <t>Training time: 166.806 seconds</t>
  </si>
  <si>
    <t>Training results time: 0.034 seconds</t>
  </si>
  <si>
    <t>Correctly classified 1799 instances.</t>
  </si>
  <si>
    <t>Incorrectly classified 441 instances.</t>
  </si>
  <si>
    <t>Percent correctly classified: 80.312%</t>
  </si>
  <si>
    <t>Correctly classified 769 test instances.</t>
  </si>
  <si>
    <t>Percent of test correctly classified: 80.104%</t>
  </si>
  <si>
    <t>Training time: 364.867 seconds</t>
  </si>
  <si>
    <t>Testing time: 0.010 seconds</t>
  </si>
  <si>
    <t>Training time: 376.698 seconds</t>
  </si>
  <si>
    <t>Training results time: 0.024 seconds</t>
  </si>
  <si>
    <t>Correctly classified 1248 instances.</t>
  </si>
  <si>
    <t>Incorrectly classified 992 instances.</t>
  </si>
  <si>
    <t>Percent correctly classified: 55.714%</t>
  </si>
  <si>
    <t>Correctly classified 551 test instances.</t>
  </si>
  <si>
    <t>Percent of test correctly classified: 57.396%</t>
  </si>
  <si>
    <t>Correctly classified 1647 instances.</t>
  </si>
  <si>
    <t>Incorrectly classified 593 instances.</t>
  </si>
  <si>
    <t>Percent correctly classified: 73.527%</t>
  </si>
  <si>
    <t>Correctly classified 709 test instances.</t>
  </si>
  <si>
    <t>Percent of test correctly classified: 73.854%</t>
  </si>
  <si>
    <t>Training time: 3.377 seconds</t>
  </si>
  <si>
    <t>Correctly classified 1240 instances.</t>
  </si>
  <si>
    <t>Incorrectly classified 1000 instances.</t>
  </si>
  <si>
    <t>Percent correctly classified: 55.357%</t>
  </si>
  <si>
    <t>Correctly classified 513 test instances.</t>
  </si>
  <si>
    <t>Percent of test correctly classified: 53.438%</t>
  </si>
  <si>
    <t>Training time: 15.971 seconds</t>
  </si>
  <si>
    <t>Correctly classified 1680 instances.</t>
  </si>
  <si>
    <t>Incorrectly classified 560 instances.</t>
  </si>
  <si>
    <t>Percent correctly classified: 75.000%</t>
  </si>
  <si>
    <t>Correctly classified 722 test instances.</t>
  </si>
  <si>
    <t>Percent of test correctly classified: 75.208%</t>
  </si>
  <si>
    <t>Training time: 31.891 seconds</t>
  </si>
  <si>
    <t>Correctly classified 1740 instances.</t>
  </si>
  <si>
    <t>Incorrectly classified 500 instances.</t>
  </si>
  <si>
    <t>Percent correctly classified: 77.679%</t>
  </si>
  <si>
    <t>Training time: 67.173 seconds</t>
  </si>
  <si>
    <t>Training time: 1.665 seconds</t>
  </si>
  <si>
    <t>Training results time: 0.038 seconds</t>
  </si>
  <si>
    <t>Training time: 3.576 seconds</t>
  </si>
  <si>
    <t>Training time: 16.207 seconds</t>
  </si>
  <si>
    <t>Testing time: 0.019 seconds</t>
  </si>
  <si>
    <t>Training time: 32.026 seconds</t>
  </si>
  <si>
    <t>Training results time: 0.027 seconds</t>
  </si>
  <si>
    <t>Correctly classified 765 test instances.</t>
  </si>
  <si>
    <t>Percent of test correctly classified: 79.688%</t>
  </si>
  <si>
    <t>Training time: 66.496 seconds</t>
  </si>
  <si>
    <t>Training results time: 0.029 seconds</t>
  </si>
  <si>
    <t>Testing time: 0.009 seconds</t>
  </si>
  <si>
    <t>Correctly classified 1538 instances.</t>
  </si>
  <si>
    <t>Incorrectly classified 702 instances.</t>
  </si>
  <si>
    <t>Percent correctly classified: 68.661%</t>
  </si>
  <si>
    <t>Correctly classified 660 test instances.</t>
  </si>
  <si>
    <t>Percent of test correctly classified: 68.750%</t>
  </si>
  <si>
    <t>Training time: 1.625 seconds</t>
  </si>
  <si>
    <t>Training results time: 0.026 seconds</t>
  </si>
  <si>
    <t>Correctly classified 1721 instances.</t>
  </si>
  <si>
    <t>Incorrectly classified 519 instances.</t>
  </si>
  <si>
    <t>Percent correctly classified: 76.830%</t>
  </si>
  <si>
    <t>Training time: 3.236 seconds</t>
  </si>
  <si>
    <t>Training results time: 0.036 seconds</t>
  </si>
  <si>
    <t>Testing time: 0.014 seconds</t>
  </si>
  <si>
    <t>Correctly classified 1720 instances.</t>
  </si>
  <si>
    <t>Incorrectly classified 520 instances.</t>
  </si>
  <si>
    <t>Percent correctly classified: 76.786%</t>
  </si>
  <si>
    <t>Correctly classified 748 test instances.</t>
  </si>
  <si>
    <t>Percent of test correctly classified: 77.917%</t>
  </si>
  <si>
    <t>Training time: 16.587 seconds</t>
  </si>
  <si>
    <t>Correctly classified 1726 instances.</t>
  </si>
  <si>
    <t>Incorrectly classified 514 instances.</t>
  </si>
  <si>
    <t>Percent correctly classified: 77.054%</t>
  </si>
  <si>
    <t>Correctly classified 754 test instances.</t>
  </si>
  <si>
    <t>Percent of test correctly classified: 78.542%</t>
  </si>
  <si>
    <t>Training time: 33.889 seconds</t>
  </si>
  <si>
    <t>Training results time: 0.028 seconds</t>
  </si>
  <si>
    <t>Training time: 64.847 seconds</t>
  </si>
  <si>
    <t>Training time: 58.511 seconds</t>
  </si>
  <si>
    <t>Train Accuracy</t>
  </si>
  <si>
    <t>Test Accuracy</t>
  </si>
  <si>
    <t>Training time: 344.068 seconds</t>
  </si>
  <si>
    <t>Testing time: 0.013 seconds</t>
  </si>
  <si>
    <t>Training time: 706.556 seconds</t>
  </si>
  <si>
    <t>Training results time: 0.025 seconds</t>
  </si>
  <si>
    <t>Correctly classified 1861 instances.</t>
  </si>
  <si>
    <t>Incorrectly classified 379 instances.</t>
  </si>
  <si>
    <t>Percent correctly classified: 83.080%</t>
  </si>
  <si>
    <t>Correctly classified 777 test instances.</t>
  </si>
  <si>
    <t>Percent of test correctly classified: 80.938%</t>
  </si>
  <si>
    <t>Training time: 834.851 seconds</t>
  </si>
  <si>
    <t>Training results time: 0.049 seconds</t>
  </si>
  <si>
    <t>Correctly classified 1806 instances.</t>
  </si>
  <si>
    <t>Incorrectly classified 434 instances.</t>
  </si>
  <si>
    <t>Percent correctly classified: 80.625%</t>
  </si>
  <si>
    <t>Correctly classified 743 test instances.</t>
  </si>
  <si>
    <t>Percent of test correctly classified: 77.396%</t>
  </si>
  <si>
    <t>Training time: 172.218 seconds</t>
  </si>
  <si>
    <t>Correctly classified 1774 instances.</t>
  </si>
  <si>
    <t>Incorrectly classified 466 instances.</t>
  </si>
  <si>
    <t>Percent correctly classified: 79.196%</t>
  </si>
  <si>
    <t>Training time: 383.365 seconds</t>
  </si>
  <si>
    <t>Training results time: 0.042 seconds</t>
  </si>
  <si>
    <t>Correctly classified 1760 instances.</t>
  </si>
  <si>
    <t>Incorrectly classified 480 instances.</t>
  </si>
  <si>
    <t>Percent correctly classified: 78.571%</t>
  </si>
  <si>
    <t>Correctly classified 761 test instances.</t>
  </si>
  <si>
    <t>Percent of test correctly classified: 79.271%</t>
  </si>
  <si>
    <t>Training time: 166.185 seconds</t>
  </si>
  <si>
    <t>Correctly classified 1773 instances.</t>
  </si>
  <si>
    <t>Incorrectly classified 467 instances.</t>
  </si>
  <si>
    <t>Percent correctly classified: 79.152%</t>
  </si>
  <si>
    <t>Training time: 359.033 seconds</t>
  </si>
  <si>
    <t>Training time: 232.083 seconds</t>
  </si>
  <si>
    <t>Training time: 399.799 seconds</t>
  </si>
  <si>
    <t>Correctly classified 1778 instances.</t>
  </si>
  <si>
    <t>Incorrectly classified 462 instances.</t>
  </si>
  <si>
    <t>Percent correctly classified: 79.375%</t>
  </si>
  <si>
    <t>Training time: 781.715 seconds</t>
  </si>
  <si>
    <t>200, 200, 200</t>
  </si>
  <si>
    <t>Training time: 53.882 seconds</t>
  </si>
  <si>
    <t>Correctly classified 1729 instances.</t>
  </si>
  <si>
    <t>Incorrectly classified 511 instances.</t>
  </si>
  <si>
    <t>Percent correctly classified: 77.188%</t>
  </si>
  <si>
    <t>Training time: 107.897 seconds</t>
  </si>
  <si>
    <t>Training time: 601.419 seconds</t>
  </si>
  <si>
    <t>Training results time: 0.035 seconds</t>
  </si>
  <si>
    <t>Algorithm</t>
  </si>
  <si>
    <t>Training Accuracy</t>
  </si>
  <si>
    <t>Duration</t>
  </si>
  <si>
    <t>Backpropagation</t>
  </si>
  <si>
    <t>12 min</t>
  </si>
  <si>
    <t>6 min</t>
  </si>
  <si>
    <t>14 min</t>
  </si>
  <si>
    <t>49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</si>
</sst>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0" fontId="0" fillId="0" borderId="0" xfId="0" applyNumberFormat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2" fillId="0" borderId="1" xfId="0" applyNumberFormat="1" applyFont="1" applyBorder="1"/>
    <xf numFmtId="0" fontId="2" fillId="0" borderId="0" xfId="0" applyFont="1"/>
    <xf numFmtId="10" fontId="2" fillId="0" borderId="0" xfId="0" applyNumberFormat="1" applyFont="1"/>
    <xf numFmtId="0" fontId="2" fillId="0" borderId="1" xfId="0" applyFont="1" applyBorder="1"/>
    <xf numFmtId="164" fontId="2" fillId="0" borderId="1" xfId="0" applyNumberFormat="1" applyFont="1" applyBorder="1"/>
    <xf numFmtId="0" fontId="0" fillId="0" borderId="1" xfId="0" applyBorder="1"/>
    <xf numFmtId="10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1" xfId="0" applyNumberFormat="1" applyBorder="1"/>
    <xf numFmtId="0" fontId="0" fillId="0" borderId="1" xfId="0" applyBorder="1" applyAlignment="1">
      <alignment horizontal="right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'Combined Results'!$B$2</c:f>
              <c:strCache>
                <c:ptCount val="1"/>
                <c:pt idx="0">
                  <c:v>RHC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'Combined Results'!$A$3:$A$10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</c:numCache>
            </c:numRef>
          </c:xVal>
          <c:yVal>
            <c:numRef>
              <c:f>'Combined Results'!$B$3:$B$10</c:f>
              <c:numCache>
                <c:formatCode>0.00%</c:formatCode>
                <c:ptCount val="8"/>
                <c:pt idx="0">
                  <c:v>0.67811999999999995</c:v>
                </c:pt>
                <c:pt idx="1">
                  <c:v>0.24954999999999999</c:v>
                </c:pt>
                <c:pt idx="2">
                  <c:v>0.76963999999999999</c:v>
                </c:pt>
                <c:pt idx="3">
                  <c:v>0.77009000000000005</c:v>
                </c:pt>
                <c:pt idx="4">
                  <c:v>0.78213999999999995</c:v>
                </c:pt>
                <c:pt idx="5">
                  <c:v>0.78795000000000004</c:v>
                </c:pt>
                <c:pt idx="6">
                  <c:v>0.80311999999999995</c:v>
                </c:pt>
                <c:pt idx="7">
                  <c:v>0.83079999999999998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4B-4AAA-B8EB-1E555C87B626}"/>
            </c:ext>
          </c:extLst>
        </c:ser>
        <c:ser>
          <c:idx val="1"/>
          <c:order val="1"/>
          <c:tx>
            <c:strRef>
              <c:f>'Combined Results'!$C$2</c:f>
              <c:strCache>
                <c:ptCount val="1"/>
                <c:pt idx="0">
                  <c:v>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'Combined Results'!$A$3:$A$10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</c:numCache>
            </c:numRef>
          </c:xVal>
          <c:yVal>
            <c:numRef>
              <c:f>'Combined Results'!$C$3:$C$10</c:f>
              <c:numCache>
                <c:formatCode>0.00%</c:formatCode>
                <c:ptCount val="8"/>
                <c:pt idx="0">
                  <c:v>0.55713999999999997</c:v>
                </c:pt>
                <c:pt idx="1">
                  <c:v>0.73526999999999998</c:v>
                </c:pt>
                <c:pt idx="2">
                  <c:v>0.55357000000000001</c:v>
                </c:pt>
                <c:pt idx="3">
                  <c:v>0.75</c:v>
                </c:pt>
                <c:pt idx="4">
                  <c:v>0.77678999999999998</c:v>
                </c:pt>
                <c:pt idx="5">
                  <c:v>0.80625000000000002</c:v>
                </c:pt>
                <c:pt idx="6">
                  <c:v>0.79196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4B-4AAA-B8EB-1E555C87B626}"/>
            </c:ext>
          </c:extLst>
        </c:ser>
        <c:ser>
          <c:idx val="2"/>
          <c:order val="2"/>
          <c:tx>
            <c:strRef>
              <c:f>'Combined Results'!$D$2</c:f>
              <c:strCache>
                <c:ptCount val="1"/>
                <c:pt idx="0">
                  <c:v>GA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'Combined Results'!$A$3:$A$10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</c:numCache>
            </c:numRef>
          </c:xVal>
          <c:yVal>
            <c:numRef>
              <c:f>'Combined Results'!$D$3:$D$10</c:f>
              <c:numCache>
                <c:formatCode>0.00%</c:formatCode>
                <c:ptCount val="8"/>
                <c:pt idx="0">
                  <c:v>0.76919999999999999</c:v>
                </c:pt>
                <c:pt idx="1">
                  <c:v>0.76829999999999998</c:v>
                </c:pt>
                <c:pt idx="2">
                  <c:v>0.76829999999999998</c:v>
                </c:pt>
                <c:pt idx="3">
                  <c:v>0.76829999999999998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4B-4AAA-B8EB-1E555C87B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926280"/>
        <c:axId val="390922672"/>
      </c:scatterChart>
      <c:valAx>
        <c:axId val="390926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22672"/>
        <c:crosses val="autoZero"/>
        <c:crossBetween val="midCat"/>
      </c:valAx>
      <c:valAx>
        <c:axId val="3909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26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'Combined Results'!$B$24</c:f>
              <c:strCache>
                <c:ptCount val="1"/>
                <c:pt idx="0">
                  <c:v>RHC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'Combined Results'!$A$25:$A$32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</c:numCache>
            </c:numRef>
          </c:xVal>
          <c:yVal>
            <c:numRef>
              <c:f>'Combined Results'!$B$25:$B$32</c:f>
              <c:numCache>
                <c:formatCode>General</c:formatCode>
                <c:ptCount val="8"/>
                <c:pt idx="0">
                  <c:v>1.599</c:v>
                </c:pt>
                <c:pt idx="1">
                  <c:v>3.3220000000000001</c:v>
                </c:pt>
                <c:pt idx="2">
                  <c:v>15.954000000000001</c:v>
                </c:pt>
                <c:pt idx="3">
                  <c:v>32.823</c:v>
                </c:pt>
                <c:pt idx="4">
                  <c:v>69.572999999999993</c:v>
                </c:pt>
                <c:pt idx="5">
                  <c:v>155.691</c:v>
                </c:pt>
                <c:pt idx="6">
                  <c:v>364.86700000000002</c:v>
                </c:pt>
                <c:pt idx="7">
                  <c:v>834.851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16-4043-BFCA-39A5174942A2}"/>
            </c:ext>
          </c:extLst>
        </c:ser>
        <c:ser>
          <c:idx val="1"/>
          <c:order val="1"/>
          <c:tx>
            <c:strRef>
              <c:f>'Combined Results'!$C$24</c:f>
              <c:strCache>
                <c:ptCount val="1"/>
                <c:pt idx="0">
                  <c:v>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'Combined Results'!$A$25:$A$32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</c:numCache>
            </c:numRef>
          </c:xVal>
          <c:yVal>
            <c:numRef>
              <c:f>'Combined Results'!$C$25:$C$32</c:f>
              <c:numCache>
                <c:formatCode>General</c:formatCode>
                <c:ptCount val="8"/>
                <c:pt idx="0">
                  <c:v>1.639</c:v>
                </c:pt>
                <c:pt idx="1">
                  <c:v>3.2530000000000001</c:v>
                </c:pt>
                <c:pt idx="2">
                  <c:v>15.5</c:v>
                </c:pt>
                <c:pt idx="3">
                  <c:v>31.59</c:v>
                </c:pt>
                <c:pt idx="4">
                  <c:v>72.631</c:v>
                </c:pt>
                <c:pt idx="5">
                  <c:v>166.80600000000001</c:v>
                </c:pt>
                <c:pt idx="6">
                  <c:v>376.69799999999998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16-4043-BFCA-39A5174942A2}"/>
            </c:ext>
          </c:extLst>
        </c:ser>
        <c:ser>
          <c:idx val="2"/>
          <c:order val="2"/>
          <c:tx>
            <c:strRef>
              <c:f>'Combined Results'!$D$24</c:f>
              <c:strCache>
                <c:ptCount val="1"/>
                <c:pt idx="0">
                  <c:v>GA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'Combined Results'!$A$25:$A$32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</c:numCache>
            </c:numRef>
          </c:xVal>
          <c:yVal>
            <c:numRef>
              <c:f>'Combined Results'!$D$25:$D$32</c:f>
              <c:numCache>
                <c:formatCode>General</c:formatCode>
                <c:ptCount val="8"/>
                <c:pt idx="0">
                  <c:v>28.61</c:v>
                </c:pt>
                <c:pt idx="1">
                  <c:v>58.511000000000003</c:v>
                </c:pt>
                <c:pt idx="2">
                  <c:v>344.06799999999998</c:v>
                </c:pt>
                <c:pt idx="3">
                  <c:v>706.55600000000004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16-4043-BFCA-39A517494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921032"/>
        <c:axId val="390921360"/>
      </c:scatterChart>
      <c:valAx>
        <c:axId val="390921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21360"/>
        <c:crosses val="autoZero"/>
        <c:crossBetween val="midCat"/>
      </c:valAx>
      <c:valAx>
        <c:axId val="39092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21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'Combined Results'!$B$13</c:f>
              <c:strCache>
                <c:ptCount val="1"/>
                <c:pt idx="0">
                  <c:v>RHC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'Combined Results'!$A$14:$A$21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</c:numCache>
            </c:numRef>
          </c:xVal>
          <c:yVal>
            <c:numRef>
              <c:f>'Combined Results'!$B$14:$B$21</c:f>
              <c:numCache>
                <c:formatCode>0.00%</c:formatCode>
                <c:ptCount val="8"/>
                <c:pt idx="0">
                  <c:v>0.69479000000000002</c:v>
                </c:pt>
                <c:pt idx="1">
                  <c:v>0.24479000000000001</c:v>
                </c:pt>
                <c:pt idx="2">
                  <c:v>0.78229000000000004</c:v>
                </c:pt>
                <c:pt idx="3">
                  <c:v>0.78229000000000004</c:v>
                </c:pt>
                <c:pt idx="4">
                  <c:v>0.79061999999999999</c:v>
                </c:pt>
                <c:pt idx="5">
                  <c:v>0.79896</c:v>
                </c:pt>
                <c:pt idx="6">
                  <c:v>0.80103999999999997</c:v>
                </c:pt>
                <c:pt idx="7">
                  <c:v>0.80937999999999999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F-4AC7-97B8-2596E837E41A}"/>
            </c:ext>
          </c:extLst>
        </c:ser>
        <c:ser>
          <c:idx val="1"/>
          <c:order val="1"/>
          <c:tx>
            <c:strRef>
              <c:f>'Combined Results'!$C$13</c:f>
              <c:strCache>
                <c:ptCount val="1"/>
                <c:pt idx="0">
                  <c:v>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'Combined Results'!$A$14:$A$21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</c:numCache>
            </c:numRef>
          </c:xVal>
          <c:yVal>
            <c:numRef>
              <c:f>'Combined Results'!$C$14:$C$21</c:f>
              <c:numCache>
                <c:formatCode>0.00%</c:formatCode>
                <c:ptCount val="8"/>
                <c:pt idx="0">
                  <c:v>0.57396000000000003</c:v>
                </c:pt>
                <c:pt idx="1">
                  <c:v>0.73853999999999997</c:v>
                </c:pt>
                <c:pt idx="2">
                  <c:v>0.53437999999999997</c:v>
                </c:pt>
                <c:pt idx="3">
                  <c:v>0.75207999999999997</c:v>
                </c:pt>
                <c:pt idx="4">
                  <c:v>0.78437999999999997</c:v>
                </c:pt>
                <c:pt idx="5">
                  <c:v>0.77395999999999998</c:v>
                </c:pt>
                <c:pt idx="6">
                  <c:v>0.79688000000000003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7F-4AC7-97B8-2596E837E41A}"/>
            </c:ext>
          </c:extLst>
        </c:ser>
        <c:ser>
          <c:idx val="2"/>
          <c:order val="2"/>
          <c:tx>
            <c:strRef>
              <c:f>'Combined Results'!$D$13</c:f>
              <c:strCache>
                <c:ptCount val="1"/>
                <c:pt idx="0">
                  <c:v>GA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'Combined Results'!$A$14:$A$21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</c:numCache>
            </c:numRef>
          </c:xVal>
          <c:yVal>
            <c:numRef>
              <c:f>'Combined Results'!$D$14:$D$21</c:f>
              <c:numCache>
                <c:formatCode>0.00%</c:formatCode>
                <c:ptCount val="8"/>
                <c:pt idx="0">
                  <c:v>0.78437999999999997</c:v>
                </c:pt>
                <c:pt idx="1">
                  <c:v>0.78229000000000004</c:v>
                </c:pt>
                <c:pt idx="2">
                  <c:v>0.78229000000000004</c:v>
                </c:pt>
                <c:pt idx="3">
                  <c:v>0.78229000000000004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7F-4AC7-97B8-2596E837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086872"/>
        <c:axId val="522081952"/>
      </c:scatterChart>
      <c:valAx>
        <c:axId val="52208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81952"/>
        <c:crosses val="autoZero"/>
        <c:crossBetween val="midCat"/>
      </c:valAx>
      <c:valAx>
        <c:axId val="5220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8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'Random Hill Climbing'!$B$1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'Random Hill Climbing'!$A$2:$A$9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</c:numCache>
            </c:numRef>
          </c:xVal>
          <c:yVal>
            <c:numRef>
              <c:f>'Random Hill Climbing'!$B$2:$B$9</c:f>
              <c:numCache>
                <c:formatCode>0.00%</c:formatCode>
                <c:ptCount val="8"/>
                <c:pt idx="0">
                  <c:v>0.67811999999999995</c:v>
                </c:pt>
                <c:pt idx="1">
                  <c:v>0.24954999999999999</c:v>
                </c:pt>
                <c:pt idx="2">
                  <c:v>0.76963999999999999</c:v>
                </c:pt>
                <c:pt idx="3">
                  <c:v>0.77009000000000005</c:v>
                </c:pt>
                <c:pt idx="4">
                  <c:v>0.78213999999999995</c:v>
                </c:pt>
                <c:pt idx="5">
                  <c:v>0.78795000000000004</c:v>
                </c:pt>
                <c:pt idx="6">
                  <c:v>0.80311999999999995</c:v>
                </c:pt>
                <c:pt idx="7">
                  <c:v>0.83079999999999998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51-4907-9ABB-1376D4995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07168"/>
        <c:axId val="389268840"/>
      </c:scatterChart>
      <c:valAx>
        <c:axId val="38120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68840"/>
        <c:crosses val="autoZero"/>
        <c:crossBetween val="midCat"/>
      </c:valAx>
      <c:valAx>
        <c:axId val="38926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0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'Random Hill Climbing'!$C$1</c:f>
              <c:strCache>
                <c:ptCount val="1"/>
                <c:pt idx="0">
                  <c:v>Test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'Random Hill Climbing'!$A$2:$A$9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</c:numCache>
            </c:numRef>
          </c:xVal>
          <c:yVal>
            <c:numRef>
              <c:f>'Random Hill Climbing'!$C$2:$C$9</c:f>
              <c:numCache>
                <c:formatCode>0.00%</c:formatCode>
                <c:ptCount val="8"/>
                <c:pt idx="0">
                  <c:v>0.69479000000000002</c:v>
                </c:pt>
                <c:pt idx="1">
                  <c:v>0.24479000000000001</c:v>
                </c:pt>
                <c:pt idx="2">
                  <c:v>0.78229000000000004</c:v>
                </c:pt>
                <c:pt idx="3">
                  <c:v>0.78229000000000004</c:v>
                </c:pt>
                <c:pt idx="4">
                  <c:v>0.79061999999999999</c:v>
                </c:pt>
                <c:pt idx="5">
                  <c:v>0.79896</c:v>
                </c:pt>
                <c:pt idx="6">
                  <c:v>0.80103999999999997</c:v>
                </c:pt>
                <c:pt idx="7">
                  <c:v>0.80937999999999999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14-43A6-B586-04D2E53A5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168032"/>
        <c:axId val="508168360"/>
      </c:scatterChart>
      <c:valAx>
        <c:axId val="50816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68360"/>
        <c:crosses val="autoZero"/>
        <c:crossBetween val="midCat"/>
      </c:valAx>
      <c:valAx>
        <c:axId val="50816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6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and Train</a:t>
            </a:r>
            <a:r>
              <a:rPr lang="en-US" baseline="0"/>
              <a:t>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'Random Hill Climbing'!$B$1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'Random Hill Climbing'!$A$2:$A$9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</c:numCache>
            </c:numRef>
          </c:xVal>
          <c:yVal>
            <c:numRef>
              <c:f>'Random Hill Climbing'!$B$2:$B$9</c:f>
              <c:numCache>
                <c:formatCode>0.00%</c:formatCode>
                <c:ptCount val="8"/>
                <c:pt idx="0">
                  <c:v>0.67811999999999995</c:v>
                </c:pt>
                <c:pt idx="1">
                  <c:v>0.24954999999999999</c:v>
                </c:pt>
                <c:pt idx="2">
                  <c:v>0.76963999999999999</c:v>
                </c:pt>
                <c:pt idx="3">
                  <c:v>0.77009000000000005</c:v>
                </c:pt>
                <c:pt idx="4">
                  <c:v>0.78213999999999995</c:v>
                </c:pt>
                <c:pt idx="5">
                  <c:v>0.78795000000000004</c:v>
                </c:pt>
                <c:pt idx="6">
                  <c:v>0.80311999999999995</c:v>
                </c:pt>
                <c:pt idx="7">
                  <c:v>0.83079999999999998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E5-4267-973B-0DED86BFB8F8}"/>
            </c:ext>
          </c:extLst>
        </c:ser>
        <c:ser>
          <c:idx val="1"/>
          <c:order val="1"/>
          <c:tx>
            <c:strRef>
              <c:f>'Random Hill Climbing'!$C$1</c:f>
              <c:strCache>
                <c:ptCount val="1"/>
                <c:pt idx="0">
                  <c:v>Test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Hill Climbing'!$A$2:$A$9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</c:numCache>
            </c:numRef>
          </c:xVal>
          <c:yVal>
            <c:numRef>
              <c:f>'Random Hill Climbing'!$C$2:$C$9</c:f>
              <c:numCache>
                <c:formatCode>0.00%</c:formatCode>
                <c:ptCount val="8"/>
                <c:pt idx="0">
                  <c:v>0.69479000000000002</c:v>
                </c:pt>
                <c:pt idx="1">
                  <c:v>0.24479000000000001</c:v>
                </c:pt>
                <c:pt idx="2">
                  <c:v>0.78229000000000004</c:v>
                </c:pt>
                <c:pt idx="3">
                  <c:v>0.78229000000000004</c:v>
                </c:pt>
                <c:pt idx="4">
                  <c:v>0.79061999999999999</c:v>
                </c:pt>
                <c:pt idx="5">
                  <c:v>0.79896</c:v>
                </c:pt>
                <c:pt idx="6">
                  <c:v>0.80103999999999997</c:v>
                </c:pt>
                <c:pt idx="7">
                  <c:v>0.80937999999999999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E5-4267-973B-0DED86BFB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41624"/>
        <c:axId val="511639000"/>
      </c:scatterChart>
      <c:valAx>
        <c:axId val="51164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39000"/>
        <c:crosses val="autoZero"/>
        <c:crossBetween val="midCat"/>
      </c:valAx>
      <c:valAx>
        <c:axId val="51163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41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'Simulated Annealing'!$B$2</c:f>
              <c:strCache>
                <c:ptCount val="1"/>
                <c:pt idx="0">
                  <c:v>10^11, 0.95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'Simulated Annealing'!$A$3:$A$9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'Simulated Annealing'!$B$3:$B$9</c:f>
              <c:numCache>
                <c:formatCode>0.0%</c:formatCode>
                <c:ptCount val="7"/>
                <c:pt idx="0">
                  <c:v>0.75088999999999995</c:v>
                </c:pt>
                <c:pt idx="1">
                  <c:v>0.74195999999999995</c:v>
                </c:pt>
                <c:pt idx="2">
                  <c:v>0.25357000000000002</c:v>
                </c:pt>
                <c:pt idx="3">
                  <c:v>0.34866000000000003</c:v>
                </c:pt>
                <c:pt idx="4">
                  <c:v>0.75044999999999995</c:v>
                </c:pt>
                <c:pt idx="5">
                  <c:v>0.78661000000000003</c:v>
                </c:pt>
                <c:pt idx="6">
                  <c:v>0.78213999999999995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1A-4125-81CB-384EC942B25E}"/>
            </c:ext>
          </c:extLst>
        </c:ser>
        <c:ser>
          <c:idx val="1"/>
          <c:order val="1"/>
          <c:tx>
            <c:strRef>
              <c:f>'Simulated Annealing'!$C$2</c:f>
              <c:strCache>
                <c:ptCount val="1"/>
                <c:pt idx="0">
                  <c:v>10^8, 0.95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'Simulated Annealing'!$A$3:$A$9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'Simulated Annealing'!$C$3:$C$9</c:f>
              <c:numCache>
                <c:formatCode>0.0%</c:formatCode>
                <c:ptCount val="7"/>
                <c:pt idx="0">
                  <c:v>0.55713999999999997</c:v>
                </c:pt>
                <c:pt idx="1">
                  <c:v>0.73526999999999998</c:v>
                </c:pt>
                <c:pt idx="2">
                  <c:v>0.55357000000000001</c:v>
                </c:pt>
                <c:pt idx="3">
                  <c:v>0.75</c:v>
                </c:pt>
                <c:pt idx="4">
                  <c:v>0.77678999999999998</c:v>
                </c:pt>
                <c:pt idx="5">
                  <c:v>0.80625000000000002</c:v>
                </c:pt>
                <c:pt idx="6">
                  <c:v>0.79196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1A-4125-81CB-384EC942B25E}"/>
            </c:ext>
          </c:extLst>
        </c:ser>
        <c:ser>
          <c:idx val="2"/>
          <c:order val="2"/>
          <c:tx>
            <c:strRef>
              <c:f>'Simulated Annealing'!$D$2</c:f>
              <c:strCache>
                <c:ptCount val="1"/>
                <c:pt idx="0">
                  <c:v>10^5, 0.99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'Simulated Annealing'!$A$3:$A$9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'Simulated Annealing'!$D$3:$D$9</c:f>
              <c:numCache>
                <c:formatCode>0.0%</c:formatCode>
                <c:ptCount val="7"/>
                <c:pt idx="0">
                  <c:v>0.75044999999999995</c:v>
                </c:pt>
                <c:pt idx="1">
                  <c:v>0.24954999999999999</c:v>
                </c:pt>
                <c:pt idx="2">
                  <c:v>0.23169999999999999</c:v>
                </c:pt>
                <c:pt idx="3">
                  <c:v>0.24954999999999999</c:v>
                </c:pt>
                <c:pt idx="4">
                  <c:v>0.78795000000000004</c:v>
                </c:pt>
                <c:pt idx="5">
                  <c:v>0.76919999999999999</c:v>
                </c:pt>
                <c:pt idx="6">
                  <c:v>0.76785999999999999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1A-4125-81CB-384EC942B25E}"/>
            </c:ext>
          </c:extLst>
        </c:ser>
        <c:ser>
          <c:idx val="3"/>
          <c:order val="3"/>
          <c:tx>
            <c:strRef>
              <c:f>'Simulated Annealing'!$E$2</c:f>
              <c:strCache>
                <c:ptCount val="1"/>
                <c:pt idx="0">
                  <c:v>10^11, 0.90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'Simulated Annealing'!$A$3:$A$9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'Simulated Annealing'!$E$3:$E$9</c:f>
              <c:numCache>
                <c:formatCode>0.0%</c:formatCode>
                <c:ptCount val="7"/>
                <c:pt idx="0">
                  <c:v>0.68661000000000005</c:v>
                </c:pt>
                <c:pt idx="1">
                  <c:v>0.76829999999999998</c:v>
                </c:pt>
                <c:pt idx="2">
                  <c:v>0.76785999999999999</c:v>
                </c:pt>
                <c:pt idx="3">
                  <c:v>0.77054</c:v>
                </c:pt>
                <c:pt idx="4">
                  <c:v>0.76829999999999998</c:v>
                </c:pt>
                <c:pt idx="5">
                  <c:v>0.78571000000000002</c:v>
                </c:pt>
                <c:pt idx="6">
                  <c:v>0.79152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1A-4125-81CB-384EC942B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457248"/>
        <c:axId val="516241920"/>
      </c:scatterChart>
      <c:valAx>
        <c:axId val="38745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41920"/>
        <c:crosses val="autoZero"/>
        <c:crossBetween val="midCat"/>
      </c:valAx>
      <c:valAx>
        <c:axId val="5162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5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'Simulated Annealing'!$B$13</c:f>
              <c:strCache>
                <c:ptCount val="1"/>
                <c:pt idx="0">
                  <c:v>10^11, 0.95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'Simulated Annealing'!$A$3:$A$9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'Simulated Annealing'!$B$14:$B$20</c:f>
              <c:numCache>
                <c:formatCode>0.00%</c:formatCode>
                <c:ptCount val="7"/>
                <c:pt idx="0">
                  <c:v>0.75417000000000001</c:v>
                </c:pt>
                <c:pt idx="1">
                  <c:v>0.73958000000000002</c:v>
                </c:pt>
                <c:pt idx="2">
                  <c:v>0.25</c:v>
                </c:pt>
                <c:pt idx="3">
                  <c:v>0.32188</c:v>
                </c:pt>
                <c:pt idx="4">
                  <c:v>0.75521000000000005</c:v>
                </c:pt>
                <c:pt idx="5">
                  <c:v>0.79374999999999996</c:v>
                </c:pt>
                <c:pt idx="6">
                  <c:v>0.79374999999999996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92-4688-80C7-A9A1464D051A}"/>
            </c:ext>
          </c:extLst>
        </c:ser>
        <c:ser>
          <c:idx val="1"/>
          <c:order val="1"/>
          <c:tx>
            <c:strRef>
              <c:f>'Simulated Annealing'!$C$13</c:f>
              <c:strCache>
                <c:ptCount val="1"/>
                <c:pt idx="0">
                  <c:v>10^8, 0.95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'Simulated Annealing'!$A$3:$A$9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'Simulated Annealing'!$C$14:$C$20</c:f>
              <c:numCache>
                <c:formatCode>0.00%</c:formatCode>
                <c:ptCount val="7"/>
                <c:pt idx="0">
                  <c:v>0.57396000000000003</c:v>
                </c:pt>
                <c:pt idx="1">
                  <c:v>0.73853999999999997</c:v>
                </c:pt>
                <c:pt idx="2">
                  <c:v>0.53437999999999997</c:v>
                </c:pt>
                <c:pt idx="3">
                  <c:v>0.75207999999999997</c:v>
                </c:pt>
                <c:pt idx="4">
                  <c:v>0.78437999999999997</c:v>
                </c:pt>
                <c:pt idx="5">
                  <c:v>0.77395999999999998</c:v>
                </c:pt>
                <c:pt idx="6">
                  <c:v>0.79688000000000003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92-4688-80C7-A9A1464D051A}"/>
            </c:ext>
          </c:extLst>
        </c:ser>
        <c:ser>
          <c:idx val="2"/>
          <c:order val="2"/>
          <c:tx>
            <c:strRef>
              <c:f>'Simulated Annealing'!$D$13</c:f>
              <c:strCache>
                <c:ptCount val="1"/>
                <c:pt idx="0">
                  <c:v>10^5, 0.99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'Simulated Annealing'!$A$3:$A$9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'Simulated Annealing'!$D$14:$D$20</c:f>
              <c:numCache>
                <c:formatCode>0.00%</c:formatCode>
                <c:ptCount val="7"/>
                <c:pt idx="0">
                  <c:v>0.75521000000000005</c:v>
                </c:pt>
                <c:pt idx="1">
                  <c:v>0.24479000000000001</c:v>
                </c:pt>
                <c:pt idx="2">
                  <c:v>0.21770999999999999</c:v>
                </c:pt>
                <c:pt idx="3">
                  <c:v>0.24479000000000001</c:v>
                </c:pt>
                <c:pt idx="4">
                  <c:v>0.79688000000000003</c:v>
                </c:pt>
                <c:pt idx="5">
                  <c:v>0.77917000000000003</c:v>
                </c:pt>
                <c:pt idx="6">
                  <c:v>0.77917000000000003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92-4688-80C7-A9A1464D051A}"/>
            </c:ext>
          </c:extLst>
        </c:ser>
        <c:ser>
          <c:idx val="3"/>
          <c:order val="3"/>
          <c:tx>
            <c:strRef>
              <c:f>'Simulated Annealing'!$E$13</c:f>
              <c:strCache>
                <c:ptCount val="1"/>
                <c:pt idx="0">
                  <c:v>10^11, 0.90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'Simulated Annealing'!$A$3:$A$9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'Simulated Annealing'!$E$14:$E$20</c:f>
              <c:numCache>
                <c:formatCode>0.00%</c:formatCode>
                <c:ptCount val="7"/>
                <c:pt idx="0">
                  <c:v>0.6875</c:v>
                </c:pt>
                <c:pt idx="1">
                  <c:v>0.78229000000000004</c:v>
                </c:pt>
                <c:pt idx="2">
                  <c:v>0.77917000000000003</c:v>
                </c:pt>
                <c:pt idx="3">
                  <c:v>0.78542000000000001</c:v>
                </c:pt>
                <c:pt idx="4">
                  <c:v>0.78229000000000004</c:v>
                </c:pt>
                <c:pt idx="5">
                  <c:v>0.79271000000000003</c:v>
                </c:pt>
                <c:pt idx="6">
                  <c:v>0.79688000000000003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92-4688-80C7-A9A1464D0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935240"/>
        <c:axId val="394935896"/>
      </c:scatterChart>
      <c:valAx>
        <c:axId val="394935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35896"/>
        <c:crosses val="autoZero"/>
        <c:crossBetween val="midCat"/>
      </c:valAx>
      <c:valAx>
        <c:axId val="39493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35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90487</xdr:colOff>
      <xdr:row>1</xdr:row>
      <xdr:rowOff>152400</xdr:rowOff>
    </xdr:from>
    <xdr:to>
      <xdr:col>12</xdr:col>
      <xdr:colOff>395287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DA1C72-A5FC-4341-86CE-B6129067B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52387</xdr:colOff>
      <xdr:row>1</xdr:row>
      <xdr:rowOff>114300</xdr:rowOff>
    </xdr:from>
    <xdr:to>
      <xdr:col>20</xdr:col>
      <xdr:colOff>357187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582D38-B41A-4A96-B3D4-49E3B6B17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209550</xdr:colOff>
      <xdr:row>18</xdr:row>
      <xdr:rowOff>66675</xdr:rowOff>
    </xdr:from>
    <xdr:to>
      <xdr:col>12</xdr:col>
      <xdr:colOff>514350</xdr:colOff>
      <xdr:row>32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3C6780-BC8C-434E-8405-814EBCAEC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1</xdr:row>
      <xdr:rowOff>95250</xdr:rowOff>
    </xdr:from>
    <xdr:to>
      <xdr:col>13</xdr:col>
      <xdr:colOff>28575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699584-3B96-4757-9A15-DC8EA9A9E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352425</xdr:colOff>
      <xdr:row>16</xdr:row>
      <xdr:rowOff>123825</xdr:rowOff>
    </xdr:from>
    <xdr:to>
      <xdr:col>13</xdr:col>
      <xdr:colOff>47625</xdr:colOff>
      <xdr:row>31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7D27D5-B645-42CC-9AA8-EBCADD92E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133350</xdr:colOff>
      <xdr:row>3</xdr:row>
      <xdr:rowOff>114300</xdr:rowOff>
    </xdr:from>
    <xdr:to>
      <xdr:col>20</xdr:col>
      <xdr:colOff>438150</xdr:colOff>
      <xdr:row>18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E779AA-B46E-4075-BC7B-F3060C784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180975</xdr:rowOff>
    </xdr:from>
    <xdr:to>
      <xdr:col>20</xdr:col>
      <xdr:colOff>500063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326D9D-7585-4052-9773-CDF22663B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361949</xdr:colOff>
      <xdr:row>16</xdr:row>
      <xdr:rowOff>76200</xdr:rowOff>
    </xdr:from>
    <xdr:to>
      <xdr:col>20</xdr:col>
      <xdr:colOff>409574</xdr:colOff>
      <xdr:row>30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A43075-7D7E-4403-82BA-6B4A33BDA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G69" sqref="G69"/>
    </sheetView>
  </sheetViews>
  <sheetFormatPr defaultRowHeight="15" x14ac:dyDescent="0.25"/>
  <cols>
    <col min="1" max="1" width="15.140625" bestFit="1" customWidth="1"/>
    <col min="3" max="3" width="40" bestFit="1" customWidth="1"/>
    <col min="5" max="5" width="40" bestFit="1" customWidth="1"/>
    <col min="6" max="6" width="12" bestFit="1" customWidth="1"/>
    <col min="7" max="7" width="40" bestFit="1" customWidth="1"/>
    <col min="8" max="8" width="12" bestFit="1" customWidth="1"/>
    <col min="9" max="9" width="40" bestFit="1" customWidth="1"/>
    <col min="10" max="10" width="12" bestFit="1" customWidth="1"/>
    <col min="11" max="11" width="40" bestFit="1" customWidth="1"/>
    <col min="12" max="12" width="12" bestFit="1" customWidth="1"/>
    <col min="13" max="13" width="40" bestFit="1" customWidth="1"/>
    <col min="14" max="14" width="12" bestFit="1" customWidth="1"/>
    <col min="15" max="15" width="40" bestFit="1" customWidth="1"/>
    <col min="16" max="16" width="12" bestFit="1" customWidth="1"/>
    <col min="17" max="17" width="40" bestFit="1" customWidth="1"/>
    <col min="18" max="18" width="12" bestFit="1" customWidth="1"/>
    <col min="20" max="20" width="12" bestFit="1" customWidth="1"/>
  </cols>
  <sheetData>
    <row r="1" spans="1:17" x14ac:dyDescent="0.25">
      <c r="A1" t="s">
        <v>17</v>
      </c>
      <c r="C1" t="s">
        <v>13</v>
      </c>
      <c r="E1" t="s">
        <v>10</v>
      </c>
      <c r="G1" t="s">
        <v>11</v>
      </c>
      <c r="I1" t="s">
        <v>6</v>
      </c>
      <c r="K1" t="s">
        <v>14</v>
      </c>
      <c r="M1" t="s">
        <v>16</v>
      </c>
      <c r="O1" t="s">
        <v>20</v>
      </c>
      <c r="Q1" t="s">
        <v>21</v>
      </c>
    </row>
    <row r="3" spans="1:17" x14ac:dyDescent="0.25">
      <c r="A3" t="s">
        <v>7</v>
      </c>
      <c r="C3" t="s">
        <v>3</v>
      </c>
      <c r="E3" t="s">
        <v>3</v>
      </c>
      <c r="G3" t="s">
        <v>3</v>
      </c>
      <c r="I3" t="s">
        <v>3</v>
      </c>
      <c r="K3" t="s">
        <v>3</v>
      </c>
      <c r="M3" t="s">
        <v>3</v>
      </c>
      <c r="O3" t="s">
        <v>3</v>
      </c>
      <c r="Q3" t="s">
        <v>3</v>
      </c>
    </row>
    <row r="4" spans="1:17" x14ac:dyDescent="0.25">
      <c r="C4" t="s">
        <v>36</v>
      </c>
      <c r="E4" t="s">
        <v>58</v>
      </c>
      <c r="G4" t="s">
        <v>74</v>
      </c>
      <c r="I4" t="s">
        <v>87</v>
      </c>
      <c r="K4" t="s">
        <v>98</v>
      </c>
      <c r="M4" t="s">
        <v>112</v>
      </c>
      <c r="O4" t="s">
        <v>125</v>
      </c>
      <c r="Q4" t="s">
        <v>207</v>
      </c>
    </row>
    <row r="5" spans="1:17" x14ac:dyDescent="0.25">
      <c r="C5" t="s">
        <v>37</v>
      </c>
      <c r="E5" t="s">
        <v>59</v>
      </c>
      <c r="G5" t="s">
        <v>75</v>
      </c>
      <c r="I5" t="s">
        <v>88</v>
      </c>
      <c r="K5" t="s">
        <v>99</v>
      </c>
      <c r="M5" t="s">
        <v>113</v>
      </c>
      <c r="O5" t="s">
        <v>126</v>
      </c>
      <c r="Q5" t="s">
        <v>208</v>
      </c>
    </row>
    <row r="6" spans="1:17" x14ac:dyDescent="0.25">
      <c r="C6" t="s">
        <v>38</v>
      </c>
      <c r="E6" t="s">
        <v>60</v>
      </c>
      <c r="G6" t="s">
        <v>76</v>
      </c>
      <c r="I6" t="s">
        <v>89</v>
      </c>
      <c r="K6" t="s">
        <v>100</v>
      </c>
      <c r="M6" t="s">
        <v>114</v>
      </c>
      <c r="O6" t="s">
        <v>127</v>
      </c>
      <c r="Q6" t="s">
        <v>209</v>
      </c>
    </row>
    <row r="7" spans="1:17" x14ac:dyDescent="0.25">
      <c r="C7" t="s">
        <v>39</v>
      </c>
      <c r="E7" t="s">
        <v>61</v>
      </c>
      <c r="G7" t="s">
        <v>77</v>
      </c>
      <c r="I7" t="s">
        <v>77</v>
      </c>
      <c r="K7" t="s">
        <v>101</v>
      </c>
      <c r="M7" t="s">
        <v>115</v>
      </c>
      <c r="O7" t="s">
        <v>128</v>
      </c>
      <c r="Q7" t="s">
        <v>210</v>
      </c>
    </row>
    <row r="8" spans="1:17" x14ac:dyDescent="0.25">
      <c r="C8" t="s">
        <v>40</v>
      </c>
      <c r="E8" t="s">
        <v>62</v>
      </c>
      <c r="G8" t="s">
        <v>78</v>
      </c>
      <c r="I8" t="s">
        <v>78</v>
      </c>
      <c r="K8" t="s">
        <v>102</v>
      </c>
      <c r="M8" t="s">
        <v>116</v>
      </c>
      <c r="O8" t="s">
        <v>129</v>
      </c>
      <c r="Q8" t="s">
        <v>211</v>
      </c>
    </row>
    <row r="9" spans="1:17" x14ac:dyDescent="0.25">
      <c r="C9" t="s">
        <v>41</v>
      </c>
      <c r="E9" t="s">
        <v>63</v>
      </c>
      <c r="G9" t="s">
        <v>79</v>
      </c>
      <c r="I9" t="s">
        <v>90</v>
      </c>
      <c r="K9" t="s">
        <v>103</v>
      </c>
      <c r="M9" t="s">
        <v>117</v>
      </c>
      <c r="O9" t="s">
        <v>130</v>
      </c>
      <c r="Q9" t="s">
        <v>212</v>
      </c>
    </row>
    <row r="10" spans="1:17" x14ac:dyDescent="0.25">
      <c r="C10" t="s">
        <v>42</v>
      </c>
      <c r="E10" t="s">
        <v>64</v>
      </c>
      <c r="G10" t="s">
        <v>80</v>
      </c>
      <c r="I10" t="s">
        <v>80</v>
      </c>
      <c r="K10" t="s">
        <v>104</v>
      </c>
      <c r="M10" t="s">
        <v>50</v>
      </c>
      <c r="O10" t="s">
        <v>124</v>
      </c>
      <c r="Q10" t="s">
        <v>213</v>
      </c>
    </row>
    <row r="11" spans="1:17" x14ac:dyDescent="0.25">
      <c r="C11" t="s">
        <v>43</v>
      </c>
      <c r="E11" t="s">
        <v>65</v>
      </c>
      <c r="G11" t="s">
        <v>65</v>
      </c>
      <c r="I11" t="s">
        <v>65</v>
      </c>
      <c r="K11" t="s">
        <v>105</v>
      </c>
      <c r="M11" t="s">
        <v>65</v>
      </c>
      <c r="O11" t="s">
        <v>131</v>
      </c>
      <c r="Q11" t="s">
        <v>185</v>
      </c>
    </row>
    <row r="13" spans="1:17" x14ac:dyDescent="0.25">
      <c r="A13" t="s">
        <v>8</v>
      </c>
      <c r="C13" t="s">
        <v>4</v>
      </c>
      <c r="D13">
        <f>0.95^50</f>
        <v>7.6944975276713304E-2</v>
      </c>
      <c r="E13" t="s">
        <v>4</v>
      </c>
      <c r="F13">
        <f>0.95^100</f>
        <v>5.9205292203340209E-3</v>
      </c>
      <c r="G13" t="s">
        <v>4</v>
      </c>
      <c r="H13">
        <f>0.95^500</f>
        <v>7.2744915614391931E-12</v>
      </c>
      <c r="I13" t="s">
        <v>4</v>
      </c>
      <c r="J13">
        <f>0.95^1000</f>
        <v>5.2918227477450033E-23</v>
      </c>
      <c r="K13" t="s">
        <v>4</v>
      </c>
      <c r="L13">
        <f>0.95^2000</f>
        <v>2.8003387993551474E-45</v>
      </c>
      <c r="M13" t="s">
        <v>4</v>
      </c>
      <c r="N13">
        <f>0.95^5000</f>
        <v>4.1497931000095856E-112</v>
      </c>
      <c r="O13" t="s">
        <v>4</v>
      </c>
      <c r="P13">
        <f>0.95^10000</f>
        <v>1.7220782772887164E-223</v>
      </c>
    </row>
    <row r="14" spans="1:17" x14ac:dyDescent="0.25">
      <c r="A14">
        <v>11</v>
      </c>
      <c r="C14" t="s">
        <v>44</v>
      </c>
      <c r="D14">
        <f>$A14+LOG10(D13)</f>
        <v>9.8861802644423875</v>
      </c>
      <c r="E14" t="s">
        <v>66</v>
      </c>
      <c r="F14">
        <f>$A14+LOG10(F13)</f>
        <v>8.7723605288847768</v>
      </c>
      <c r="G14" t="s">
        <v>81</v>
      </c>
      <c r="H14">
        <f>$A14+LOG10(H13)</f>
        <v>-0.13819735557611779</v>
      </c>
      <c r="I14" t="s">
        <v>91</v>
      </c>
      <c r="J14">
        <f>$A14+LOG10(J13)</f>
        <v>-11.276394711152236</v>
      </c>
      <c r="K14" t="s">
        <v>106</v>
      </c>
      <c r="L14">
        <f>$A14+LOG10(L13)</f>
        <v>-33.552789422304471</v>
      </c>
      <c r="M14" t="s">
        <v>118</v>
      </c>
      <c r="N14">
        <f>$A14+LOG10(N13)</f>
        <v>-100.38197355576119</v>
      </c>
      <c r="O14" t="s">
        <v>98</v>
      </c>
      <c r="P14">
        <f>$A14+LOG10(P13)</f>
        <v>-211.76394711152238</v>
      </c>
    </row>
    <row r="15" spans="1:17" x14ac:dyDescent="0.25">
      <c r="C15" t="s">
        <v>45</v>
      </c>
      <c r="E15" t="s">
        <v>67</v>
      </c>
      <c r="G15" t="s">
        <v>82</v>
      </c>
      <c r="I15" t="s">
        <v>92</v>
      </c>
      <c r="K15" t="s">
        <v>107</v>
      </c>
      <c r="M15" t="s">
        <v>119</v>
      </c>
      <c r="O15" t="s">
        <v>99</v>
      </c>
    </row>
    <row r="16" spans="1:17" x14ac:dyDescent="0.25">
      <c r="C16" t="s">
        <v>46</v>
      </c>
      <c r="E16" t="s">
        <v>68</v>
      </c>
      <c r="G16" t="s">
        <v>83</v>
      </c>
      <c r="I16" t="s">
        <v>93</v>
      </c>
      <c r="K16" t="s">
        <v>108</v>
      </c>
      <c r="M16" t="s">
        <v>120</v>
      </c>
      <c r="O16" t="s">
        <v>100</v>
      </c>
    </row>
    <row r="17" spans="1:16" x14ac:dyDescent="0.25">
      <c r="C17" t="s">
        <v>47</v>
      </c>
      <c r="E17" t="s">
        <v>69</v>
      </c>
      <c r="G17" t="s">
        <v>84</v>
      </c>
      <c r="I17" t="s">
        <v>94</v>
      </c>
      <c r="K17" t="s">
        <v>109</v>
      </c>
      <c r="M17" t="s">
        <v>121</v>
      </c>
      <c r="O17" t="s">
        <v>121</v>
      </c>
    </row>
    <row r="18" spans="1:16" x14ac:dyDescent="0.25">
      <c r="C18" t="s">
        <v>48</v>
      </c>
      <c r="E18" t="s">
        <v>70</v>
      </c>
      <c r="G18" t="s">
        <v>85</v>
      </c>
      <c r="I18" t="s">
        <v>95</v>
      </c>
      <c r="K18" t="s">
        <v>110</v>
      </c>
      <c r="M18" t="s">
        <v>122</v>
      </c>
      <c r="O18" t="s">
        <v>122</v>
      </c>
    </row>
    <row r="19" spans="1:16" x14ac:dyDescent="0.25">
      <c r="C19" t="s">
        <v>49</v>
      </c>
      <c r="E19" t="s">
        <v>71</v>
      </c>
      <c r="G19" t="s">
        <v>86</v>
      </c>
      <c r="I19" t="s">
        <v>96</v>
      </c>
      <c r="K19" t="s">
        <v>111</v>
      </c>
      <c r="M19" t="s">
        <v>123</v>
      </c>
      <c r="O19" t="s">
        <v>132</v>
      </c>
    </row>
    <row r="20" spans="1:16" x14ac:dyDescent="0.25">
      <c r="C20" t="s">
        <v>50</v>
      </c>
      <c r="E20" t="s">
        <v>72</v>
      </c>
      <c r="G20" t="s">
        <v>80</v>
      </c>
      <c r="I20" t="s">
        <v>97</v>
      </c>
      <c r="K20" t="s">
        <v>57</v>
      </c>
      <c r="M20" t="s">
        <v>124</v>
      </c>
      <c r="O20" t="s">
        <v>133</v>
      </c>
    </row>
    <row r="21" spans="1:16" x14ac:dyDescent="0.25">
      <c r="C21" t="s">
        <v>35</v>
      </c>
      <c r="E21" t="s">
        <v>73</v>
      </c>
      <c r="G21" t="s">
        <v>65</v>
      </c>
      <c r="I21" t="s">
        <v>35</v>
      </c>
      <c r="K21" t="s">
        <v>12</v>
      </c>
      <c r="M21" t="s">
        <v>12</v>
      </c>
      <c r="O21" t="s">
        <v>131</v>
      </c>
    </row>
    <row r="23" spans="1:16" x14ac:dyDescent="0.25">
      <c r="A23" t="s">
        <v>18</v>
      </c>
      <c r="C23" t="s">
        <v>4</v>
      </c>
      <c r="D23">
        <f>0.95^50</f>
        <v>7.6944975276713304E-2</v>
      </c>
      <c r="E23" t="s">
        <v>4</v>
      </c>
      <c r="F23">
        <f>0.95^100</f>
        <v>5.9205292203340209E-3</v>
      </c>
      <c r="G23" t="s">
        <v>4</v>
      </c>
      <c r="H23">
        <f>0.95^500</f>
        <v>7.2744915614391931E-12</v>
      </c>
      <c r="I23" t="s">
        <v>4</v>
      </c>
      <c r="J23">
        <f>0.95^1000</f>
        <v>5.2918227477450033E-23</v>
      </c>
      <c r="K23" t="s">
        <v>4</v>
      </c>
      <c r="L23">
        <f>0.95^2000</f>
        <v>2.8003387993551474E-45</v>
      </c>
      <c r="M23" t="s">
        <v>4</v>
      </c>
      <c r="N23">
        <f>0.95^5000</f>
        <v>4.1497931000095856E-112</v>
      </c>
      <c r="O23" t="s">
        <v>4</v>
      </c>
      <c r="P23">
        <f>0.95^10000</f>
        <v>1.7220782772887164E-223</v>
      </c>
    </row>
    <row r="24" spans="1:16" x14ac:dyDescent="0.25">
      <c r="A24">
        <v>8</v>
      </c>
      <c r="C24" t="s">
        <v>134</v>
      </c>
      <c r="D24">
        <f>$A24+LOG10(D23)</f>
        <v>6.8861802644423884</v>
      </c>
      <c r="E24" t="s">
        <v>139</v>
      </c>
      <c r="F24">
        <f>$A24+LOG10(F23)</f>
        <v>5.7723605288847768</v>
      </c>
      <c r="G24" t="s">
        <v>145</v>
      </c>
      <c r="H24">
        <f>$A24+LOG10(H23)</f>
        <v>-3.1381973555761178</v>
      </c>
      <c r="I24" t="s">
        <v>151</v>
      </c>
      <c r="J24">
        <f>$A24+LOG10(J23)</f>
        <v>-14.276394711152236</v>
      </c>
      <c r="K24" t="s">
        <v>157</v>
      </c>
      <c r="L24">
        <f>$A24+LOG10(L23)</f>
        <v>-36.552789422304471</v>
      </c>
      <c r="M24" t="s">
        <v>214</v>
      </c>
      <c r="N24">
        <f>$A24+LOG10(N23)</f>
        <v>-103.38197355576119</v>
      </c>
      <c r="O24" t="s">
        <v>220</v>
      </c>
      <c r="P24">
        <f>$A24+LOG10(P23)</f>
        <v>-214.76394711152238</v>
      </c>
    </row>
    <row r="25" spans="1:16" x14ac:dyDescent="0.25">
      <c r="C25" t="s">
        <v>135</v>
      </c>
      <c r="E25" t="s">
        <v>140</v>
      </c>
      <c r="G25" t="s">
        <v>146</v>
      </c>
      <c r="I25" t="s">
        <v>152</v>
      </c>
      <c r="K25" t="s">
        <v>158</v>
      </c>
      <c r="M25" t="s">
        <v>215</v>
      </c>
      <c r="O25" t="s">
        <v>221</v>
      </c>
    </row>
    <row r="26" spans="1:16" x14ac:dyDescent="0.25">
      <c r="C26" t="s">
        <v>136</v>
      </c>
      <c r="E26" t="s">
        <v>141</v>
      </c>
      <c r="G26" t="s">
        <v>147</v>
      </c>
      <c r="I26" t="s">
        <v>153</v>
      </c>
      <c r="K26" t="s">
        <v>159</v>
      </c>
      <c r="M26" t="s">
        <v>216</v>
      </c>
      <c r="O26" t="s">
        <v>222</v>
      </c>
    </row>
    <row r="27" spans="1:16" x14ac:dyDescent="0.25">
      <c r="C27" t="s">
        <v>137</v>
      </c>
      <c r="E27" t="s">
        <v>142</v>
      </c>
      <c r="G27" t="s">
        <v>148</v>
      </c>
      <c r="I27" t="s">
        <v>154</v>
      </c>
      <c r="K27" t="s">
        <v>54</v>
      </c>
      <c r="M27" t="s">
        <v>217</v>
      </c>
      <c r="O27" t="s">
        <v>168</v>
      </c>
    </row>
    <row r="28" spans="1:16" x14ac:dyDescent="0.25">
      <c r="C28" t="s">
        <v>138</v>
      </c>
      <c r="E28" t="s">
        <v>143</v>
      </c>
      <c r="G28" t="s">
        <v>149</v>
      </c>
      <c r="I28" t="s">
        <v>155</v>
      </c>
      <c r="K28" t="s">
        <v>55</v>
      </c>
      <c r="M28" t="s">
        <v>218</v>
      </c>
      <c r="O28" t="s">
        <v>169</v>
      </c>
    </row>
    <row r="29" spans="1:16" x14ac:dyDescent="0.25">
      <c r="C29" t="s">
        <v>33</v>
      </c>
      <c r="E29" t="s">
        <v>144</v>
      </c>
      <c r="G29" t="s">
        <v>150</v>
      </c>
      <c r="I29" t="s">
        <v>156</v>
      </c>
      <c r="K29" t="s">
        <v>160</v>
      </c>
      <c r="M29" t="s">
        <v>219</v>
      </c>
      <c r="O29" t="s">
        <v>223</v>
      </c>
    </row>
    <row r="30" spans="1:16" x14ac:dyDescent="0.25">
      <c r="C30" t="s">
        <v>57</v>
      </c>
      <c r="E30" t="s">
        <v>50</v>
      </c>
      <c r="G30" t="s">
        <v>34</v>
      </c>
      <c r="I30" t="s">
        <v>133</v>
      </c>
      <c r="K30" t="s">
        <v>34</v>
      </c>
      <c r="M30" t="s">
        <v>104</v>
      </c>
      <c r="O30" t="s">
        <v>224</v>
      </c>
    </row>
    <row r="31" spans="1:16" x14ac:dyDescent="0.25">
      <c r="C31" t="s">
        <v>12</v>
      </c>
      <c r="E31" t="s">
        <v>65</v>
      </c>
      <c r="G31" t="s">
        <v>35</v>
      </c>
      <c r="I31" t="s">
        <v>65</v>
      </c>
      <c r="K31" t="s">
        <v>35</v>
      </c>
      <c r="M31" t="s">
        <v>131</v>
      </c>
      <c r="O31" t="s">
        <v>73</v>
      </c>
    </row>
    <row r="33" spans="1:20" x14ac:dyDescent="0.25">
      <c r="A33" t="s">
        <v>15</v>
      </c>
      <c r="C33" t="s">
        <v>4</v>
      </c>
      <c r="D33">
        <f>0.99^50</f>
        <v>0.60500606713753613</v>
      </c>
      <c r="E33" t="s">
        <v>4</v>
      </c>
      <c r="F33">
        <f>0.99^100</f>
        <v>0.36603234127322892</v>
      </c>
      <c r="G33" t="s">
        <v>4</v>
      </c>
      <c r="H33">
        <f>0.99^500</f>
        <v>6.5704830424145773E-3</v>
      </c>
      <c r="I33" t="s">
        <v>4</v>
      </c>
      <c r="J33">
        <f>0.99^1000</f>
        <v>4.317124741065751E-5</v>
      </c>
      <c r="K33" t="s">
        <v>4</v>
      </c>
      <c r="L33">
        <f>0.99^2000</f>
        <v>1.8637566029922025E-9</v>
      </c>
      <c r="M33" t="s">
        <v>4</v>
      </c>
      <c r="N33">
        <f>0.99^5000</f>
        <v>1.4995915609978919E-22</v>
      </c>
      <c r="O33" t="s">
        <v>4</v>
      </c>
      <c r="P33">
        <f>0.99^10000</f>
        <v>2.2487748498160938E-44</v>
      </c>
      <c r="Q33" t="s">
        <v>4</v>
      </c>
      <c r="R33">
        <f>0.99^20000</f>
        <v>5.0569883251653956E-88</v>
      </c>
      <c r="T33">
        <f>0.99^50000</f>
        <v>5.7508213645882257E-219</v>
      </c>
    </row>
    <row r="34" spans="1:20" x14ac:dyDescent="0.25">
      <c r="A34">
        <v>5</v>
      </c>
      <c r="C34" t="s">
        <v>106</v>
      </c>
      <c r="D34">
        <f>$A34+LOG10(D33)</f>
        <v>4.7817597298774954</v>
      </c>
      <c r="E34" t="s">
        <v>58</v>
      </c>
      <c r="F34">
        <f>$A34+LOG10(F33)</f>
        <v>4.5635194597549908</v>
      </c>
      <c r="G34" t="s">
        <v>28</v>
      </c>
      <c r="H34">
        <f>$A34+LOG10(H33)</f>
        <v>2.8175972987749538</v>
      </c>
      <c r="I34" t="s">
        <v>58</v>
      </c>
      <c r="J34">
        <f>$A34+LOG10(J33)</f>
        <v>0.63519459754990759</v>
      </c>
      <c r="K34" t="s">
        <v>112</v>
      </c>
      <c r="L34">
        <f>$A34+LOG10(L33)</f>
        <v>-3.7296108049001848</v>
      </c>
      <c r="M34" t="s">
        <v>51</v>
      </c>
      <c r="N34">
        <f>$A34+LOG10(N33)</f>
        <v>-16.824027012250461</v>
      </c>
      <c r="O34" t="s">
        <v>186</v>
      </c>
      <c r="P34">
        <f>$A34+LOG10(P33)</f>
        <v>-38.648054024500922</v>
      </c>
      <c r="Q34" t="s">
        <v>237</v>
      </c>
      <c r="R34">
        <f>$A34+LOG10(R33)</f>
        <v>-82.296108049001845</v>
      </c>
      <c r="T34">
        <f>$A34+LOG10(T33)</f>
        <v>-213.2402701225046</v>
      </c>
    </row>
    <row r="35" spans="1:20" x14ac:dyDescent="0.25">
      <c r="C35" t="s">
        <v>107</v>
      </c>
      <c r="E35" t="s">
        <v>59</v>
      </c>
      <c r="G35" t="s">
        <v>29</v>
      </c>
      <c r="I35" t="s">
        <v>59</v>
      </c>
      <c r="K35" t="s">
        <v>113</v>
      </c>
      <c r="M35" t="s">
        <v>52</v>
      </c>
      <c r="O35" t="s">
        <v>187</v>
      </c>
      <c r="Q35" t="s">
        <v>238</v>
      </c>
    </row>
    <row r="36" spans="1:20" x14ac:dyDescent="0.25">
      <c r="C36" t="s">
        <v>108</v>
      </c>
      <c r="E36" t="s">
        <v>60</v>
      </c>
      <c r="G36" t="s">
        <v>30</v>
      </c>
      <c r="I36" t="s">
        <v>60</v>
      </c>
      <c r="K36" t="s">
        <v>114</v>
      </c>
      <c r="M36" t="s">
        <v>53</v>
      </c>
      <c r="O36" t="s">
        <v>188</v>
      </c>
      <c r="Q36" t="s">
        <v>239</v>
      </c>
    </row>
    <row r="37" spans="1:20" x14ac:dyDescent="0.25">
      <c r="C37" t="s">
        <v>109</v>
      </c>
      <c r="E37" t="s">
        <v>61</v>
      </c>
      <c r="G37" t="s">
        <v>31</v>
      </c>
      <c r="I37" t="s">
        <v>61</v>
      </c>
      <c r="K37" t="s">
        <v>168</v>
      </c>
      <c r="M37" t="s">
        <v>189</v>
      </c>
      <c r="O37" t="s">
        <v>189</v>
      </c>
      <c r="Q37" t="s">
        <v>115</v>
      </c>
    </row>
    <row r="38" spans="1:20" x14ac:dyDescent="0.25">
      <c r="C38" t="s">
        <v>110</v>
      </c>
      <c r="E38" t="s">
        <v>62</v>
      </c>
      <c r="G38" t="s">
        <v>32</v>
      </c>
      <c r="I38" t="s">
        <v>62</v>
      </c>
      <c r="K38" t="s">
        <v>169</v>
      </c>
      <c r="M38" t="s">
        <v>190</v>
      </c>
      <c r="O38" t="s">
        <v>190</v>
      </c>
      <c r="Q38" t="s">
        <v>116</v>
      </c>
    </row>
    <row r="39" spans="1:20" x14ac:dyDescent="0.25">
      <c r="C39" t="s">
        <v>161</v>
      </c>
      <c r="E39" t="s">
        <v>163</v>
      </c>
      <c r="G39" t="s">
        <v>164</v>
      </c>
      <c r="I39" t="s">
        <v>166</v>
      </c>
      <c r="K39" t="s">
        <v>170</v>
      </c>
      <c r="M39" t="s">
        <v>235</v>
      </c>
      <c r="O39" t="s">
        <v>236</v>
      </c>
      <c r="Q39" t="s">
        <v>240</v>
      </c>
    </row>
    <row r="40" spans="1:20" x14ac:dyDescent="0.25">
      <c r="C40" t="s">
        <v>162</v>
      </c>
      <c r="E40" t="s">
        <v>50</v>
      </c>
      <c r="G40" t="s">
        <v>50</v>
      </c>
      <c r="I40" t="s">
        <v>167</v>
      </c>
      <c r="K40" t="s">
        <v>171</v>
      </c>
      <c r="M40" t="s">
        <v>80</v>
      </c>
      <c r="O40" t="s">
        <v>162</v>
      </c>
      <c r="Q40" t="s">
        <v>50</v>
      </c>
    </row>
    <row r="41" spans="1:20" x14ac:dyDescent="0.25">
      <c r="C41" t="s">
        <v>65</v>
      </c>
      <c r="E41" t="s">
        <v>35</v>
      </c>
      <c r="G41" t="s">
        <v>165</v>
      </c>
      <c r="I41" t="s">
        <v>131</v>
      </c>
      <c r="K41" t="s">
        <v>172</v>
      </c>
      <c r="M41" t="s">
        <v>185</v>
      </c>
      <c r="O41" t="s">
        <v>165</v>
      </c>
      <c r="Q41" t="s">
        <v>73</v>
      </c>
    </row>
    <row r="43" spans="1:20" x14ac:dyDescent="0.25">
      <c r="A43" t="s">
        <v>19</v>
      </c>
      <c r="C43" t="s">
        <v>4</v>
      </c>
      <c r="D43">
        <f>0.9^50</f>
        <v>5.1537752073201248E-3</v>
      </c>
      <c r="E43" t="s">
        <v>4</v>
      </c>
      <c r="F43">
        <f>0.9^100</f>
        <v>2.6561398887587605E-5</v>
      </c>
      <c r="G43" t="s">
        <v>4</v>
      </c>
      <c r="H43">
        <f>0.9^500</f>
        <v>1.3220708194808385E-23</v>
      </c>
      <c r="I43" t="s">
        <v>4</v>
      </c>
      <c r="J43">
        <f>0.9^1000</f>
        <v>1.7478712517227353E-46</v>
      </c>
      <c r="K43" t="s">
        <v>4</v>
      </c>
      <c r="L43">
        <f>0.9^2000</f>
        <v>3.0550539125988017E-92</v>
      </c>
      <c r="M43" t="s">
        <v>4</v>
      </c>
      <c r="N43">
        <f>0.9^5000</f>
        <v>1.6313501853430167E-229</v>
      </c>
      <c r="O43" t="s">
        <v>4</v>
      </c>
    </row>
    <row r="44" spans="1:20" x14ac:dyDescent="0.25">
      <c r="A44">
        <v>11</v>
      </c>
      <c r="C44" t="s">
        <v>173</v>
      </c>
      <c r="D44">
        <f>$A44+LOG10(D43)</f>
        <v>8.7121254719662442</v>
      </c>
      <c r="E44" t="s">
        <v>180</v>
      </c>
      <c r="F44">
        <f>$A44+LOG10(F43)</f>
        <v>6.4242509439324893</v>
      </c>
      <c r="G44" t="s">
        <v>186</v>
      </c>
      <c r="H44">
        <f>$A44+LOG10(H43)</f>
        <v>-11.878745280337551</v>
      </c>
      <c r="I44" t="s">
        <v>192</v>
      </c>
      <c r="J44">
        <f>$A44+LOG10(J43)</f>
        <v>-34.757490560675102</v>
      </c>
      <c r="K44" t="s">
        <v>180</v>
      </c>
      <c r="L44">
        <f>$A44+LOG10(L43)</f>
        <v>-80.514981121350203</v>
      </c>
      <c r="M44" t="s">
        <v>225</v>
      </c>
      <c r="N44">
        <f>$A44+LOG10(N43)</f>
        <v>-217.78745280337552</v>
      </c>
      <c r="O44" t="s">
        <v>231</v>
      </c>
    </row>
    <row r="45" spans="1:20" x14ac:dyDescent="0.25">
      <c r="C45" t="s">
        <v>174</v>
      </c>
      <c r="E45" t="s">
        <v>181</v>
      </c>
      <c r="G45" t="s">
        <v>187</v>
      </c>
      <c r="I45" t="s">
        <v>193</v>
      </c>
      <c r="K45" t="s">
        <v>181</v>
      </c>
      <c r="M45" t="s">
        <v>226</v>
      </c>
      <c r="O45" t="s">
        <v>232</v>
      </c>
    </row>
    <row r="46" spans="1:20" x14ac:dyDescent="0.25">
      <c r="C46" t="s">
        <v>175</v>
      </c>
      <c r="E46" t="s">
        <v>182</v>
      </c>
      <c r="G46" t="s">
        <v>188</v>
      </c>
      <c r="I46" t="s">
        <v>194</v>
      </c>
      <c r="K46" t="s">
        <v>182</v>
      </c>
      <c r="M46" t="s">
        <v>227</v>
      </c>
      <c r="O46" t="s">
        <v>233</v>
      </c>
    </row>
    <row r="47" spans="1:20" x14ac:dyDescent="0.25">
      <c r="C47" t="s">
        <v>176</v>
      </c>
      <c r="E47" t="s">
        <v>77</v>
      </c>
      <c r="G47" t="s">
        <v>189</v>
      </c>
      <c r="I47" t="s">
        <v>195</v>
      </c>
      <c r="K47" t="s">
        <v>77</v>
      </c>
      <c r="M47" t="s">
        <v>228</v>
      </c>
      <c r="O47" t="s">
        <v>168</v>
      </c>
    </row>
    <row r="48" spans="1:20" x14ac:dyDescent="0.25">
      <c r="C48" t="s">
        <v>177</v>
      </c>
      <c r="E48" t="s">
        <v>78</v>
      </c>
      <c r="G48" t="s">
        <v>190</v>
      </c>
      <c r="I48" t="s">
        <v>196</v>
      </c>
      <c r="K48" t="s">
        <v>78</v>
      </c>
      <c r="M48" t="s">
        <v>229</v>
      </c>
      <c r="O48" t="s">
        <v>169</v>
      </c>
    </row>
    <row r="49" spans="1:15" x14ac:dyDescent="0.25">
      <c r="C49" t="s">
        <v>178</v>
      </c>
      <c r="E49" t="s">
        <v>183</v>
      </c>
      <c r="G49" t="s">
        <v>191</v>
      </c>
      <c r="I49" t="s">
        <v>197</v>
      </c>
      <c r="K49" t="s">
        <v>199</v>
      </c>
      <c r="M49" t="s">
        <v>230</v>
      </c>
      <c r="O49" t="s">
        <v>234</v>
      </c>
    </row>
    <row r="50" spans="1:15" x14ac:dyDescent="0.25">
      <c r="C50" t="s">
        <v>179</v>
      </c>
      <c r="E50" t="s">
        <v>184</v>
      </c>
      <c r="G50" t="s">
        <v>50</v>
      </c>
      <c r="I50" t="s">
        <v>198</v>
      </c>
      <c r="K50" t="s">
        <v>198</v>
      </c>
      <c r="M50" t="s">
        <v>171</v>
      </c>
      <c r="O50" t="s">
        <v>42</v>
      </c>
    </row>
    <row r="51" spans="1:15" x14ac:dyDescent="0.25">
      <c r="C51" t="s">
        <v>172</v>
      </c>
      <c r="E51" t="s">
        <v>185</v>
      </c>
      <c r="G51" t="s">
        <v>172</v>
      </c>
      <c r="I51" t="s">
        <v>131</v>
      </c>
      <c r="K51" t="s">
        <v>105</v>
      </c>
      <c r="M51" t="s">
        <v>131</v>
      </c>
      <c r="O51" t="s">
        <v>35</v>
      </c>
    </row>
    <row r="53" spans="1:15" x14ac:dyDescent="0.25">
      <c r="A53" t="s">
        <v>9</v>
      </c>
      <c r="C53" t="s">
        <v>5</v>
      </c>
      <c r="E53" t="s">
        <v>5</v>
      </c>
      <c r="G53" t="s">
        <v>5</v>
      </c>
      <c r="I53" t="s">
        <v>5</v>
      </c>
    </row>
    <row r="54" spans="1:15" x14ac:dyDescent="0.25">
      <c r="C54" t="s">
        <v>51</v>
      </c>
      <c r="E54" t="s">
        <v>180</v>
      </c>
      <c r="G54" t="s">
        <v>180</v>
      </c>
      <c r="I54" t="s">
        <v>180</v>
      </c>
    </row>
    <row r="55" spans="1:15" x14ac:dyDescent="0.25">
      <c r="C55" t="s">
        <v>52</v>
      </c>
      <c r="E55" t="s">
        <v>181</v>
      </c>
      <c r="G55" t="s">
        <v>181</v>
      </c>
      <c r="I55" t="s">
        <v>181</v>
      </c>
    </row>
    <row r="56" spans="1:15" x14ac:dyDescent="0.25">
      <c r="C56" t="s">
        <v>53</v>
      </c>
      <c r="E56" t="s">
        <v>182</v>
      </c>
      <c r="G56" t="s">
        <v>182</v>
      </c>
      <c r="I56" t="s">
        <v>182</v>
      </c>
    </row>
    <row r="57" spans="1:15" x14ac:dyDescent="0.25">
      <c r="C57" t="s">
        <v>54</v>
      </c>
      <c r="E57" t="s">
        <v>77</v>
      </c>
      <c r="G57" t="s">
        <v>77</v>
      </c>
      <c r="I57" t="s">
        <v>77</v>
      </c>
    </row>
    <row r="58" spans="1:15" x14ac:dyDescent="0.25">
      <c r="C58" t="s">
        <v>55</v>
      </c>
      <c r="E58" t="s">
        <v>78</v>
      </c>
      <c r="G58" t="s">
        <v>78</v>
      </c>
      <c r="I58" t="s">
        <v>78</v>
      </c>
    </row>
    <row r="59" spans="1:15" x14ac:dyDescent="0.25">
      <c r="C59" t="s">
        <v>56</v>
      </c>
      <c r="E59" t="s">
        <v>200</v>
      </c>
      <c r="G59" t="s">
        <v>203</v>
      </c>
      <c r="I59" t="s">
        <v>205</v>
      </c>
    </row>
    <row r="60" spans="1:15" x14ac:dyDescent="0.25">
      <c r="C60" t="s">
        <v>57</v>
      </c>
      <c r="E60" t="s">
        <v>133</v>
      </c>
      <c r="G60" t="s">
        <v>198</v>
      </c>
      <c r="I60" t="s">
        <v>206</v>
      </c>
    </row>
    <row r="61" spans="1:15" x14ac:dyDescent="0.25">
      <c r="C61" t="s">
        <v>35</v>
      </c>
      <c r="E61" t="s">
        <v>73</v>
      </c>
      <c r="G61" t="s">
        <v>204</v>
      </c>
      <c r="I61" t="s">
        <v>172</v>
      </c>
    </row>
    <row r="63" spans="1:15" x14ac:dyDescent="0.25">
      <c r="A63" t="s">
        <v>241</v>
      </c>
      <c r="C63" t="s">
        <v>5</v>
      </c>
      <c r="E63" t="s">
        <v>5</v>
      </c>
      <c r="G63" t="s">
        <v>5</v>
      </c>
    </row>
    <row r="64" spans="1:15" x14ac:dyDescent="0.25">
      <c r="C64" t="s">
        <v>186</v>
      </c>
      <c r="E64" t="s">
        <v>243</v>
      </c>
      <c r="G64" t="s">
        <v>180</v>
      </c>
    </row>
    <row r="65" spans="3:7" x14ac:dyDescent="0.25">
      <c r="C65" t="s">
        <v>187</v>
      </c>
      <c r="E65" t="s">
        <v>244</v>
      </c>
      <c r="G65" t="s">
        <v>181</v>
      </c>
    </row>
    <row r="66" spans="3:7" x14ac:dyDescent="0.25">
      <c r="C66" t="s">
        <v>188</v>
      </c>
      <c r="E66" t="s">
        <v>245</v>
      </c>
      <c r="G66" t="s">
        <v>182</v>
      </c>
    </row>
    <row r="67" spans="3:7" x14ac:dyDescent="0.25">
      <c r="C67" t="s">
        <v>189</v>
      </c>
      <c r="E67" t="s">
        <v>195</v>
      </c>
      <c r="G67" t="s">
        <v>77</v>
      </c>
    </row>
    <row r="68" spans="3:7" x14ac:dyDescent="0.25">
      <c r="C68" t="s">
        <v>190</v>
      </c>
      <c r="E68" t="s">
        <v>196</v>
      </c>
      <c r="G68" t="s">
        <v>78</v>
      </c>
    </row>
    <row r="69" spans="3:7" x14ac:dyDescent="0.25">
      <c r="C69" t="s">
        <v>242</v>
      </c>
      <c r="E69" t="s">
        <v>246</v>
      </c>
      <c r="G69" t="s">
        <v>247</v>
      </c>
    </row>
    <row r="70" spans="3:7" x14ac:dyDescent="0.25">
      <c r="C70" t="s">
        <v>133</v>
      </c>
      <c r="E70" t="s">
        <v>179</v>
      </c>
      <c r="G70" t="s">
        <v>248</v>
      </c>
    </row>
    <row r="71" spans="3:7" x14ac:dyDescent="0.25">
      <c r="C71" t="s">
        <v>172</v>
      </c>
      <c r="E71" t="s">
        <v>172</v>
      </c>
      <c r="G71" t="s">
        <v>12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workbookViewId="0">
      <selection activeCell="O29" sqref="O29"/>
    </sheetView>
  </sheetViews>
  <sheetFormatPr defaultRowHeight="15" x14ac:dyDescent="0.25"/>
  <cols>
    <col min="1" max="1" width="11.140625" customWidth="1"/>
    <col min="2" max="2" width="12.7109375" bestFit="1" customWidth="1"/>
    <col min="3" max="3" width="11.42578125" bestFit="1" customWidth="1"/>
    <col min="4" max="4" width="11.7109375" bestFit="1" customWidth="1"/>
    <col min="15" max="15" width="16.42578125" bestFit="1" customWidth="1"/>
    <col min="16" max="16" width="15.85546875" bestFit="1" customWidth="1"/>
    <col min="17" max="19" width="10.42578125" customWidth="1"/>
  </cols>
  <sheetData>
    <row r="1" spans="1:4" x14ac:dyDescent="0.25">
      <c r="A1" t="s">
        <v>201</v>
      </c>
    </row>
    <row r="2" spans="1:4" x14ac:dyDescent="0.25">
      <c r="A2" t="s">
        <v>22</v>
      </c>
      <c r="B2" t="s">
        <v>0</v>
      </c>
      <c r="C2" t="s">
        <v>1</v>
      </c>
      <c r="D2" t="s">
        <v>2</v>
      </c>
    </row>
    <row r="3" spans="1:4" x14ac:dyDescent="0.25">
      <c r="A3">
        <v>50</v>
      </c>
      <c r="B3" s="1">
        <v>0.67811999999999995</v>
      </c>
      <c r="C3" s="1">
        <v>0.55713999999999997</v>
      </c>
      <c r="D3" s="1">
        <v>0.76919999999999999</v>
      </c>
    </row>
    <row r="4" spans="1:4" x14ac:dyDescent="0.25">
      <c r="A4">
        <v>100</v>
      </c>
      <c r="B4" s="1">
        <v>0.24954999999999999</v>
      </c>
      <c r="C4" s="1">
        <v>0.73526999999999998</v>
      </c>
      <c r="D4" s="1">
        <v>0.76829999999999998</v>
      </c>
    </row>
    <row r="5" spans="1:4" x14ac:dyDescent="0.25">
      <c r="A5">
        <v>500</v>
      </c>
      <c r="B5" s="1">
        <v>0.76963999999999999</v>
      </c>
      <c r="C5" s="1">
        <v>0.55357000000000001</v>
      </c>
      <c r="D5" s="1">
        <v>0.76829999999999998</v>
      </c>
    </row>
    <row r="6" spans="1:4" x14ac:dyDescent="0.25">
      <c r="A6">
        <v>1000</v>
      </c>
      <c r="B6" s="1">
        <v>0.77009000000000005</v>
      </c>
      <c r="C6" s="1">
        <v>0.75</v>
      </c>
      <c r="D6" s="1">
        <v>0.76829999999999998</v>
      </c>
    </row>
    <row r="7" spans="1:4" x14ac:dyDescent="0.25">
      <c r="A7">
        <v>2000</v>
      </c>
      <c r="B7" s="1">
        <v>0.78213999999999995</v>
      </c>
      <c r="C7" s="1">
        <v>0.77678999999999998</v>
      </c>
      <c r="D7" s="1"/>
    </row>
    <row r="8" spans="1:4" x14ac:dyDescent="0.25">
      <c r="A8">
        <v>5000</v>
      </c>
      <c r="B8" s="1">
        <v>0.78795000000000004</v>
      </c>
      <c r="C8" s="1">
        <v>0.80625000000000002</v>
      </c>
      <c r="D8" s="1"/>
    </row>
    <row r="9" spans="1:4" x14ac:dyDescent="0.25">
      <c r="A9">
        <v>10000</v>
      </c>
      <c r="B9" s="1">
        <v>0.80311999999999995</v>
      </c>
      <c r="C9" s="1">
        <v>0.79196</v>
      </c>
      <c r="D9" s="1"/>
    </row>
    <row r="10" spans="1:4" x14ac:dyDescent="0.25">
      <c r="A10">
        <v>20000</v>
      </c>
      <c r="B10" s="1">
        <v>0.83079999999999998</v>
      </c>
      <c r="C10" s="1"/>
      <c r="D10" s="1"/>
    </row>
    <row r="12" spans="1:4" x14ac:dyDescent="0.25">
      <c r="A12" t="s">
        <v>202</v>
      </c>
    </row>
    <row r="13" spans="1:4" x14ac:dyDescent="0.25">
      <c r="A13" t="s">
        <v>22</v>
      </c>
      <c r="B13" t="s">
        <v>0</v>
      </c>
      <c r="C13" t="s">
        <v>1</v>
      </c>
      <c r="D13" t="s">
        <v>2</v>
      </c>
    </row>
    <row r="14" spans="1:4" x14ac:dyDescent="0.25">
      <c r="A14">
        <v>50</v>
      </c>
      <c r="B14" s="1">
        <v>0.69479000000000002</v>
      </c>
      <c r="C14" s="1">
        <v>0.57396000000000003</v>
      </c>
      <c r="D14" s="1">
        <v>0.78437999999999997</v>
      </c>
    </row>
    <row r="15" spans="1:4" x14ac:dyDescent="0.25">
      <c r="A15">
        <v>100</v>
      </c>
      <c r="B15" s="1">
        <v>0.24479000000000001</v>
      </c>
      <c r="C15" s="1">
        <v>0.73853999999999997</v>
      </c>
      <c r="D15" s="1">
        <v>0.78229000000000004</v>
      </c>
    </row>
    <row r="16" spans="1:4" x14ac:dyDescent="0.25">
      <c r="A16">
        <v>500</v>
      </c>
      <c r="B16" s="1">
        <v>0.78229000000000004</v>
      </c>
      <c r="C16" s="1">
        <v>0.53437999999999997</v>
      </c>
      <c r="D16" s="1">
        <v>0.78229000000000004</v>
      </c>
    </row>
    <row r="17" spans="1:19" x14ac:dyDescent="0.25">
      <c r="A17">
        <v>1000</v>
      </c>
      <c r="B17" s="1">
        <v>0.78229000000000004</v>
      </c>
      <c r="C17" s="1">
        <v>0.75207999999999997</v>
      </c>
      <c r="D17" s="1">
        <v>0.78229000000000004</v>
      </c>
    </row>
    <row r="18" spans="1:19" x14ac:dyDescent="0.25">
      <c r="A18">
        <v>2000</v>
      </c>
      <c r="B18" s="1">
        <v>0.79061999999999999</v>
      </c>
      <c r="C18" s="1">
        <v>0.78437999999999997</v>
      </c>
      <c r="D18" s="1"/>
    </row>
    <row r="19" spans="1:19" x14ac:dyDescent="0.25">
      <c r="A19">
        <v>5000</v>
      </c>
      <c r="B19" s="1">
        <v>0.79896</v>
      </c>
      <c r="C19" s="1">
        <v>0.77395999999999998</v>
      </c>
      <c r="D19" s="1"/>
    </row>
    <row r="20" spans="1:19" x14ac:dyDescent="0.25">
      <c r="A20">
        <v>10000</v>
      </c>
      <c r="B20" s="1">
        <v>0.80103999999999997</v>
      </c>
      <c r="C20" s="1">
        <v>0.79688000000000003</v>
      </c>
      <c r="D20" s="1"/>
    </row>
    <row r="21" spans="1:19" x14ac:dyDescent="0.25">
      <c r="A21">
        <v>20000</v>
      </c>
      <c r="B21" s="1">
        <v>0.80937999999999999</v>
      </c>
      <c r="C21" s="1"/>
      <c r="D21" s="1"/>
      <c r="O21" s="17" t="s">
        <v>249</v>
      </c>
      <c r="P21" s="17" t="s">
        <v>252</v>
      </c>
      <c r="Q21" s="17" t="s">
        <v>0</v>
      </c>
      <c r="R21" s="17" t="s">
        <v>1</v>
      </c>
      <c r="S21" s="17" t="s">
        <v>2</v>
      </c>
    </row>
    <row r="22" spans="1:19" x14ac:dyDescent="0.25">
      <c r="O22" s="17" t="s">
        <v>250</v>
      </c>
      <c r="P22" s="15">
        <v>0.86799999999999999</v>
      </c>
      <c r="Q22" s="15">
        <v>0.83079999999999998</v>
      </c>
      <c r="R22" s="15">
        <v>0.79196</v>
      </c>
      <c r="S22" s="15">
        <v>0.76829999999999998</v>
      </c>
    </row>
    <row r="23" spans="1:19" x14ac:dyDescent="0.25">
      <c r="A23" t="s">
        <v>23</v>
      </c>
      <c r="O23" s="17" t="s">
        <v>202</v>
      </c>
      <c r="P23" s="15">
        <v>0.83499999999999996</v>
      </c>
      <c r="Q23" s="15">
        <v>0.80937999999999999</v>
      </c>
      <c r="R23" s="15">
        <v>0.79688000000000003</v>
      </c>
      <c r="S23" s="15">
        <v>0.78229000000000004</v>
      </c>
    </row>
    <row r="24" spans="1:19" x14ac:dyDescent="0.25">
      <c r="A24" t="s">
        <v>22</v>
      </c>
      <c r="B24" t="s">
        <v>0</v>
      </c>
      <c r="C24" t="s">
        <v>1</v>
      </c>
      <c r="D24" t="s">
        <v>2</v>
      </c>
      <c r="O24" s="17" t="s">
        <v>251</v>
      </c>
      <c r="P24" s="16" t="s">
        <v>256</v>
      </c>
      <c r="Q24" s="16" t="s">
        <v>255</v>
      </c>
      <c r="R24" s="16" t="s">
        <v>254</v>
      </c>
      <c r="S24" s="16" t="s">
        <v>253</v>
      </c>
    </row>
    <row r="25" spans="1:19" x14ac:dyDescent="0.25">
      <c r="A25">
        <v>50</v>
      </c>
      <c r="B25">
        <v>1.599</v>
      </c>
      <c r="C25">
        <v>1.639</v>
      </c>
      <c r="D25">
        <v>28.61</v>
      </c>
    </row>
    <row r="26" spans="1:19" x14ac:dyDescent="0.25">
      <c r="A26">
        <v>100</v>
      </c>
      <c r="B26">
        <v>3.3220000000000001</v>
      </c>
      <c r="C26">
        <v>3.2530000000000001</v>
      </c>
      <c r="D26">
        <v>58.511000000000003</v>
      </c>
    </row>
    <row r="27" spans="1:19" x14ac:dyDescent="0.25">
      <c r="A27">
        <v>500</v>
      </c>
      <c r="B27">
        <v>15.954000000000001</v>
      </c>
      <c r="C27">
        <v>15.5</v>
      </c>
      <c r="D27">
        <v>344.06799999999998</v>
      </c>
    </row>
    <row r="28" spans="1:19" x14ac:dyDescent="0.25">
      <c r="A28">
        <v>1000</v>
      </c>
      <c r="B28">
        <v>32.823</v>
      </c>
      <c r="C28">
        <v>31.59</v>
      </c>
      <c r="D28">
        <v>706.55600000000004</v>
      </c>
    </row>
    <row r="29" spans="1:19" x14ac:dyDescent="0.25">
      <c r="A29">
        <v>2000</v>
      </c>
      <c r="B29">
        <v>69.572999999999993</v>
      </c>
      <c r="C29">
        <v>72.631</v>
      </c>
    </row>
    <row r="30" spans="1:19" x14ac:dyDescent="0.25">
      <c r="A30">
        <v>5000</v>
      </c>
      <c r="B30">
        <v>155.691</v>
      </c>
      <c r="C30">
        <v>166.80600000000001</v>
      </c>
    </row>
    <row r="31" spans="1:19" x14ac:dyDescent="0.25">
      <c r="A31">
        <v>10000</v>
      </c>
      <c r="B31">
        <v>364.86700000000002</v>
      </c>
      <c r="C31">
        <v>376.69799999999998</v>
      </c>
    </row>
    <row r="32" spans="1:19" x14ac:dyDescent="0.25">
      <c r="A32">
        <v>20000</v>
      </c>
      <c r="B32">
        <v>834.851</v>
      </c>
    </row>
    <row r="34" spans="2:3" x14ac:dyDescent="0.25">
      <c r="B34">
        <f>B32/60</f>
        <v>13.914183333333334</v>
      </c>
      <c r="C34">
        <f>C31/60</f>
        <v>6.2782999999999998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12" sqref="C12"/>
    </sheetView>
  </sheetViews>
  <sheetFormatPr defaultRowHeight="15" x14ac:dyDescent="0.25"/>
  <cols>
    <col min="2" max="2" width="13.7109375" bestFit="1" customWidth="1"/>
    <col min="3" max="3" width="12.85546875" bestFit="1" customWidth="1"/>
  </cols>
  <sheetData>
    <row r="1" spans="1:4" x14ac:dyDescent="0.25">
      <c r="A1" t="s">
        <v>22</v>
      </c>
      <c r="B1" t="s">
        <v>201</v>
      </c>
      <c r="C1" t="s">
        <v>202</v>
      </c>
      <c r="D1" t="s">
        <v>23</v>
      </c>
    </row>
    <row r="2" spans="1:4" x14ac:dyDescent="0.25">
      <c r="A2">
        <v>50</v>
      </c>
      <c r="B2" s="1">
        <v>0.67811999999999995</v>
      </c>
      <c r="C2" s="1">
        <v>0.69479000000000002</v>
      </c>
      <c r="D2">
        <v>1.599</v>
      </c>
    </row>
    <row r="3" spans="1:4" x14ac:dyDescent="0.25">
      <c r="A3">
        <v>100</v>
      </c>
      <c r="B3" s="1">
        <v>0.24954999999999999</v>
      </c>
      <c r="C3" s="1">
        <v>0.24479000000000001</v>
      </c>
      <c r="D3">
        <v>3.3220000000000001</v>
      </c>
    </row>
    <row r="4" spans="1:4" x14ac:dyDescent="0.25">
      <c r="A4">
        <v>500</v>
      </c>
      <c r="B4" s="1">
        <v>0.76963999999999999</v>
      </c>
      <c r="C4" s="1">
        <v>0.78229000000000004</v>
      </c>
      <c r="D4">
        <v>15.954000000000001</v>
      </c>
    </row>
    <row r="5" spans="1:4" x14ac:dyDescent="0.25">
      <c r="A5">
        <v>1000</v>
      </c>
      <c r="B5" s="1">
        <v>0.77009000000000005</v>
      </c>
      <c r="C5" s="1">
        <v>0.78229000000000004</v>
      </c>
      <c r="D5">
        <v>32.823</v>
      </c>
    </row>
    <row r="6" spans="1:4" x14ac:dyDescent="0.25">
      <c r="A6">
        <v>2000</v>
      </c>
      <c r="B6" s="1">
        <v>0.78213999999999995</v>
      </c>
      <c r="C6" s="1">
        <v>0.79061999999999999</v>
      </c>
      <c r="D6">
        <v>69.572999999999993</v>
      </c>
    </row>
    <row r="7" spans="1:4" x14ac:dyDescent="0.25">
      <c r="A7">
        <v>5000</v>
      </c>
      <c r="B7" s="1">
        <v>0.78795000000000004</v>
      </c>
      <c r="C7" s="1">
        <v>0.79896</v>
      </c>
      <c r="D7">
        <v>155.691</v>
      </c>
    </row>
    <row r="8" spans="1:4" x14ac:dyDescent="0.25">
      <c r="A8">
        <v>10000</v>
      </c>
      <c r="B8" s="1">
        <v>0.80311999999999995</v>
      </c>
      <c r="C8" s="1">
        <v>0.80103999999999997</v>
      </c>
      <c r="D8">
        <v>364.86700000000002</v>
      </c>
    </row>
    <row r="9" spans="1:4" x14ac:dyDescent="0.25">
      <c r="A9">
        <v>20000</v>
      </c>
      <c r="B9" s="1">
        <v>0.83079999999999998</v>
      </c>
      <c r="C9" s="1">
        <v>0.80937999999999999</v>
      </c>
      <c r="D9">
        <v>834.851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A23" sqref="A23:E31"/>
    </sheetView>
  </sheetViews>
  <sheetFormatPr defaultRowHeight="15" x14ac:dyDescent="0.25"/>
  <cols>
    <col min="1" max="1" width="7.7109375" bestFit="1" customWidth="1"/>
    <col min="2" max="2" width="11.28515625" bestFit="1" customWidth="1"/>
    <col min="3" max="4" width="8.28515625" bestFit="1" customWidth="1"/>
    <col min="5" max="5" width="9.140625" bestFit="1" customWidth="1"/>
    <col min="6" max="9" width="12.85546875" bestFit="1" customWidth="1"/>
    <col min="10" max="10" width="10.5703125" bestFit="1" customWidth="1"/>
    <col min="11" max="12" width="9.5703125" bestFit="1" customWidth="1"/>
    <col min="13" max="13" width="10.5703125" bestFit="1" customWidth="1"/>
  </cols>
  <sheetData>
    <row r="1" spans="1:5" x14ac:dyDescent="0.25">
      <c r="A1" s="2"/>
      <c r="B1" s="3" t="s">
        <v>201</v>
      </c>
      <c r="C1" s="4"/>
      <c r="D1" s="4"/>
      <c r="E1" s="5"/>
    </row>
    <row r="2" spans="1:5" x14ac:dyDescent="0.25">
      <c r="A2" s="2" t="s">
        <v>22</v>
      </c>
      <c r="B2" s="2" t="s">
        <v>24</v>
      </c>
      <c r="C2" s="2" t="s">
        <v>25</v>
      </c>
      <c r="D2" s="2" t="s">
        <v>26</v>
      </c>
      <c r="E2" s="2" t="s">
        <v>27</v>
      </c>
    </row>
    <row r="3" spans="1:5" x14ac:dyDescent="0.25">
      <c r="A3" s="2">
        <v>50</v>
      </c>
      <c r="B3" s="10">
        <v>0.75088999999999995</v>
      </c>
      <c r="C3" s="10">
        <v>0.55713999999999997</v>
      </c>
      <c r="D3" s="10">
        <v>0.75044999999999995</v>
      </c>
      <c r="E3" s="10">
        <v>0.68661000000000005</v>
      </c>
    </row>
    <row r="4" spans="1:5" x14ac:dyDescent="0.25">
      <c r="A4" s="2">
        <v>100</v>
      </c>
      <c r="B4" s="10">
        <v>0.74195999999999995</v>
      </c>
      <c r="C4" s="10">
        <v>0.73526999999999998</v>
      </c>
      <c r="D4" s="10">
        <v>0.24954999999999999</v>
      </c>
      <c r="E4" s="10">
        <v>0.76829999999999998</v>
      </c>
    </row>
    <row r="5" spans="1:5" x14ac:dyDescent="0.25">
      <c r="A5" s="2">
        <v>500</v>
      </c>
      <c r="B5" s="10">
        <v>0.25357000000000002</v>
      </c>
      <c r="C5" s="10">
        <v>0.55357000000000001</v>
      </c>
      <c r="D5" s="10">
        <v>0.23169999999999999</v>
      </c>
      <c r="E5" s="10">
        <v>0.76785999999999999</v>
      </c>
    </row>
    <row r="6" spans="1:5" x14ac:dyDescent="0.25">
      <c r="A6" s="2">
        <v>1000</v>
      </c>
      <c r="B6" s="10">
        <v>0.34866000000000003</v>
      </c>
      <c r="C6" s="10">
        <v>0.75</v>
      </c>
      <c r="D6" s="10">
        <v>0.24954999999999999</v>
      </c>
      <c r="E6" s="10">
        <v>0.77054</v>
      </c>
    </row>
    <row r="7" spans="1:5" x14ac:dyDescent="0.25">
      <c r="A7" s="2">
        <v>2000</v>
      </c>
      <c r="B7" s="10">
        <v>0.75044999999999995</v>
      </c>
      <c r="C7" s="10">
        <v>0.77678999999999998</v>
      </c>
      <c r="D7" s="10">
        <v>0.78795000000000004</v>
      </c>
      <c r="E7" s="10">
        <v>0.76829999999999998</v>
      </c>
    </row>
    <row r="8" spans="1:5" x14ac:dyDescent="0.25">
      <c r="A8" s="2">
        <v>5000</v>
      </c>
      <c r="B8" s="10">
        <v>0.78661000000000003</v>
      </c>
      <c r="C8" s="10">
        <v>0.80625000000000002</v>
      </c>
      <c r="D8" s="10">
        <v>0.76919999999999999</v>
      </c>
      <c r="E8" s="10">
        <v>0.78571000000000002</v>
      </c>
    </row>
    <row r="9" spans="1:5" x14ac:dyDescent="0.25">
      <c r="A9" s="2">
        <v>10000</v>
      </c>
      <c r="B9" s="10">
        <v>0.78213999999999995</v>
      </c>
      <c r="C9" s="10">
        <v>0.79196</v>
      </c>
      <c r="D9" s="10">
        <v>0.76785999999999999</v>
      </c>
      <c r="E9" s="10">
        <v>0.79152</v>
      </c>
    </row>
    <row r="10" spans="1:5" x14ac:dyDescent="0.25">
      <c r="A10" s="7"/>
      <c r="B10" s="7"/>
      <c r="C10" s="7"/>
      <c r="D10" s="8"/>
      <c r="E10" s="7"/>
    </row>
    <row r="11" spans="1:5" x14ac:dyDescent="0.25">
      <c r="A11" s="7"/>
      <c r="B11" s="7"/>
      <c r="C11" s="7"/>
      <c r="D11" s="7"/>
      <c r="E11" s="7"/>
    </row>
    <row r="12" spans="1:5" x14ac:dyDescent="0.25">
      <c r="A12" s="9"/>
      <c r="B12" s="3" t="s">
        <v>202</v>
      </c>
      <c r="C12" s="4"/>
      <c r="D12" s="4"/>
      <c r="E12" s="5"/>
    </row>
    <row r="13" spans="1:5" x14ac:dyDescent="0.25">
      <c r="A13" s="2" t="s">
        <v>22</v>
      </c>
      <c r="B13" s="2" t="s">
        <v>24</v>
      </c>
      <c r="C13" s="2" t="s">
        <v>25</v>
      </c>
      <c r="D13" s="2" t="s">
        <v>26</v>
      </c>
      <c r="E13" s="2" t="s">
        <v>27</v>
      </c>
    </row>
    <row r="14" spans="1:5" x14ac:dyDescent="0.25">
      <c r="A14" s="2">
        <v>50</v>
      </c>
      <c r="B14" s="6">
        <v>0.75417000000000001</v>
      </c>
      <c r="C14" s="6">
        <v>0.57396000000000003</v>
      </c>
      <c r="D14" s="6">
        <v>0.75521000000000005</v>
      </c>
      <c r="E14" s="6">
        <v>0.6875</v>
      </c>
    </row>
    <row r="15" spans="1:5" x14ac:dyDescent="0.25">
      <c r="A15" s="2">
        <v>100</v>
      </c>
      <c r="B15" s="6">
        <v>0.73958000000000002</v>
      </c>
      <c r="C15" s="6">
        <v>0.73853999999999997</v>
      </c>
      <c r="D15" s="6">
        <v>0.24479000000000001</v>
      </c>
      <c r="E15" s="6">
        <v>0.78229000000000004</v>
      </c>
    </row>
    <row r="16" spans="1:5" x14ac:dyDescent="0.25">
      <c r="A16" s="2">
        <v>500</v>
      </c>
      <c r="B16" s="6">
        <v>0.25</v>
      </c>
      <c r="C16" s="6">
        <v>0.53437999999999997</v>
      </c>
      <c r="D16" s="6">
        <v>0.21770999999999999</v>
      </c>
      <c r="E16" s="6">
        <v>0.77917000000000003</v>
      </c>
    </row>
    <row r="17" spans="1:5" x14ac:dyDescent="0.25">
      <c r="A17" s="2">
        <v>1000</v>
      </c>
      <c r="B17" s="6">
        <v>0.32188</v>
      </c>
      <c r="C17" s="6">
        <v>0.75207999999999997</v>
      </c>
      <c r="D17" s="6">
        <v>0.24479000000000001</v>
      </c>
      <c r="E17" s="6">
        <v>0.78542000000000001</v>
      </c>
    </row>
    <row r="18" spans="1:5" x14ac:dyDescent="0.25">
      <c r="A18" s="2">
        <v>2000</v>
      </c>
      <c r="B18" s="6">
        <v>0.75521000000000005</v>
      </c>
      <c r="C18" s="6">
        <v>0.78437999999999997</v>
      </c>
      <c r="D18" s="6">
        <v>0.79688000000000003</v>
      </c>
      <c r="E18" s="6">
        <v>0.78229000000000004</v>
      </c>
    </row>
    <row r="19" spans="1:5" x14ac:dyDescent="0.25">
      <c r="A19" s="2">
        <v>5000</v>
      </c>
      <c r="B19" s="6">
        <v>0.79374999999999996</v>
      </c>
      <c r="C19" s="6">
        <v>0.77395999999999998</v>
      </c>
      <c r="D19" s="6">
        <v>0.77917000000000003</v>
      </c>
      <c r="E19" s="6">
        <v>0.79271000000000003</v>
      </c>
    </row>
    <row r="20" spans="1:5" x14ac:dyDescent="0.25">
      <c r="A20" s="2">
        <v>10000</v>
      </c>
      <c r="B20" s="6">
        <v>0.79374999999999996</v>
      </c>
      <c r="C20" s="6">
        <v>0.79688000000000003</v>
      </c>
      <c r="D20" s="6">
        <v>0.77917000000000003</v>
      </c>
      <c r="E20" s="6">
        <v>0.79688000000000003</v>
      </c>
    </row>
    <row r="21" spans="1:5" x14ac:dyDescent="0.25">
      <c r="A21" s="7"/>
      <c r="B21" s="7"/>
      <c r="C21" s="7"/>
      <c r="D21" s="7"/>
      <c r="E21" s="7"/>
    </row>
    <row r="22" spans="1:5" x14ac:dyDescent="0.25">
      <c r="A22" s="7"/>
      <c r="B22" s="7"/>
      <c r="C22" s="7"/>
      <c r="D22" s="7"/>
      <c r="E22" s="7"/>
    </row>
    <row r="23" spans="1:5" x14ac:dyDescent="0.25">
      <c r="A23" s="9"/>
      <c r="B23" s="3" t="s">
        <v>23</v>
      </c>
      <c r="C23" s="4"/>
      <c r="D23" s="4"/>
      <c r="E23" s="5"/>
    </row>
    <row r="24" spans="1:5" x14ac:dyDescent="0.25">
      <c r="A24" s="2" t="s">
        <v>22</v>
      </c>
      <c r="B24" s="2" t="s">
        <v>24</v>
      </c>
      <c r="C24" s="2" t="s">
        <v>25</v>
      </c>
      <c r="D24" s="2" t="s">
        <v>26</v>
      </c>
      <c r="E24" s="2" t="s">
        <v>27</v>
      </c>
    </row>
    <row r="25" spans="1:5" x14ac:dyDescent="0.25">
      <c r="A25" s="2">
        <v>50</v>
      </c>
      <c r="B25" s="9">
        <v>1.639</v>
      </c>
      <c r="C25" s="9">
        <v>1.603</v>
      </c>
      <c r="D25" s="9">
        <v>1.665</v>
      </c>
      <c r="E25" s="9">
        <v>1.625</v>
      </c>
    </row>
    <row r="26" spans="1:5" x14ac:dyDescent="0.25">
      <c r="A26" s="2">
        <v>100</v>
      </c>
      <c r="B26" s="9">
        <v>3.2530000000000001</v>
      </c>
      <c r="C26" s="9">
        <v>3.3769999999999998</v>
      </c>
      <c r="D26" s="9">
        <v>3.5760000000000001</v>
      </c>
      <c r="E26" s="9">
        <v>3.2360000000000002</v>
      </c>
    </row>
    <row r="27" spans="1:5" x14ac:dyDescent="0.25">
      <c r="A27" s="2">
        <v>500</v>
      </c>
      <c r="B27" s="9">
        <v>15.5</v>
      </c>
      <c r="C27" s="9">
        <v>15.971</v>
      </c>
      <c r="D27" s="9">
        <v>16.207000000000001</v>
      </c>
      <c r="E27" s="9">
        <v>16.587</v>
      </c>
    </row>
    <row r="28" spans="1:5" x14ac:dyDescent="0.25">
      <c r="A28" s="2">
        <v>1000</v>
      </c>
      <c r="B28" s="9">
        <v>31.59</v>
      </c>
      <c r="C28" s="9">
        <v>31.890999999999998</v>
      </c>
      <c r="D28" s="9">
        <v>32.026000000000003</v>
      </c>
      <c r="E28" s="9">
        <v>33.889000000000003</v>
      </c>
    </row>
    <row r="29" spans="1:5" x14ac:dyDescent="0.25">
      <c r="A29" s="2">
        <v>2000</v>
      </c>
      <c r="B29" s="9">
        <v>72.631</v>
      </c>
      <c r="C29" s="9">
        <v>67.173000000000002</v>
      </c>
      <c r="D29" s="9">
        <v>66.495999999999995</v>
      </c>
      <c r="E29" s="9">
        <v>64.846999999999994</v>
      </c>
    </row>
    <row r="30" spans="1:5" x14ac:dyDescent="0.25">
      <c r="A30" s="2">
        <v>5000</v>
      </c>
      <c r="B30" s="9">
        <v>166.80600000000001</v>
      </c>
      <c r="C30" s="9">
        <v>172.21799999999999</v>
      </c>
      <c r="D30" s="9">
        <v>232.083</v>
      </c>
      <c r="E30" s="9">
        <v>166.185</v>
      </c>
    </row>
    <row r="31" spans="1:5" x14ac:dyDescent="0.25">
      <c r="A31" s="2">
        <v>10000</v>
      </c>
      <c r="B31" s="9">
        <v>376.69799999999998</v>
      </c>
      <c r="C31" s="9">
        <v>383.36500000000001</v>
      </c>
      <c r="D31" s="9">
        <v>399.79899999999998</v>
      </c>
      <c r="E31" s="9">
        <v>359.03300000000002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3"/>
  <sheetViews>
    <sheetView workbookViewId="0">
      <selection activeCell="L26" sqref="L26"/>
    </sheetView>
  </sheetViews>
  <sheetFormatPr defaultRowHeight="15" x14ac:dyDescent="0.25"/>
  <cols>
    <col min="2" max="2" width="9.5703125" bestFit="1" customWidth="1"/>
    <col min="3" max="4" width="13.7109375" bestFit="1" customWidth="1"/>
    <col min="5" max="6" width="12.85546875" bestFit="1" customWidth="1"/>
    <col min="7" max="7" width="11" bestFit="1" customWidth="1"/>
    <col min="8" max="8" width="12" bestFit="1" customWidth="1"/>
  </cols>
  <sheetData>
    <row r="2" spans="2:6" x14ac:dyDescent="0.25">
      <c r="B2" s="11"/>
      <c r="C2" s="13" t="s">
        <v>201</v>
      </c>
      <c r="D2" s="14"/>
    </row>
    <row r="3" spans="2:6" x14ac:dyDescent="0.25">
      <c r="B3" s="11" t="s">
        <v>22</v>
      </c>
      <c r="C3" s="11" t="s">
        <v>9</v>
      </c>
      <c r="D3" s="11" t="s">
        <v>241</v>
      </c>
    </row>
    <row r="4" spans="2:6" x14ac:dyDescent="0.25">
      <c r="B4" s="11">
        <v>50</v>
      </c>
      <c r="C4" s="12">
        <v>0.76919999999999999</v>
      </c>
      <c r="D4" s="12">
        <v>0.76785999999999999</v>
      </c>
    </row>
    <row r="5" spans="2:6" x14ac:dyDescent="0.25">
      <c r="B5" s="11">
        <v>100</v>
      </c>
      <c r="C5" s="12">
        <v>0.76829999999999998</v>
      </c>
      <c r="D5" s="12">
        <v>0.77188000000000001</v>
      </c>
    </row>
    <row r="6" spans="2:6" x14ac:dyDescent="0.25">
      <c r="B6" s="11">
        <v>500</v>
      </c>
      <c r="C6" s="12">
        <v>0.76829999999999998</v>
      </c>
      <c r="D6" s="12">
        <v>0.76829999999999998</v>
      </c>
    </row>
    <row r="7" spans="2:6" x14ac:dyDescent="0.25">
      <c r="B7" s="11">
        <v>1000</v>
      </c>
      <c r="C7" s="12">
        <v>0.76829999999999998</v>
      </c>
      <c r="D7" s="12"/>
    </row>
    <row r="8" spans="2:6" x14ac:dyDescent="0.25">
      <c r="C8" s="1"/>
      <c r="D8" s="1"/>
      <c r="E8" s="1"/>
      <c r="F8" s="1"/>
    </row>
    <row r="9" spans="2:6" x14ac:dyDescent="0.25">
      <c r="C9" s="1"/>
      <c r="D9" s="1"/>
      <c r="E9" s="1"/>
      <c r="F9" s="1"/>
    </row>
    <row r="10" spans="2:6" x14ac:dyDescent="0.25">
      <c r="B10" s="11"/>
      <c r="C10" s="13" t="s">
        <v>202</v>
      </c>
      <c r="D10" s="14"/>
      <c r="E10" s="1"/>
      <c r="F10" s="1"/>
    </row>
    <row r="11" spans="2:6" x14ac:dyDescent="0.25">
      <c r="B11" s="11" t="s">
        <v>22</v>
      </c>
      <c r="C11" s="11" t="s">
        <v>9</v>
      </c>
      <c r="D11" s="11" t="s">
        <v>241</v>
      </c>
    </row>
    <row r="12" spans="2:6" x14ac:dyDescent="0.25">
      <c r="B12" s="11">
        <v>50</v>
      </c>
      <c r="C12" s="12">
        <v>0.78437999999999997</v>
      </c>
      <c r="D12" s="12">
        <v>0.77917000000000003</v>
      </c>
    </row>
    <row r="13" spans="2:6" x14ac:dyDescent="0.25">
      <c r="B13" s="11">
        <v>100</v>
      </c>
      <c r="C13" s="12">
        <v>0.78229000000000004</v>
      </c>
      <c r="D13" s="12">
        <v>0.78542000000000001</v>
      </c>
    </row>
    <row r="14" spans="2:6" x14ac:dyDescent="0.25">
      <c r="B14" s="11">
        <v>500</v>
      </c>
      <c r="C14" s="12">
        <v>0.78229000000000004</v>
      </c>
      <c r="D14" s="12">
        <v>0.78229000000000004</v>
      </c>
    </row>
    <row r="15" spans="2:6" x14ac:dyDescent="0.25">
      <c r="B15" s="11">
        <v>1000</v>
      </c>
      <c r="C15" s="12">
        <v>0.78229000000000004</v>
      </c>
      <c r="D15" s="12"/>
    </row>
    <row r="18" spans="2:4" x14ac:dyDescent="0.25">
      <c r="B18" s="11"/>
      <c r="C18" s="13" t="s">
        <v>23</v>
      </c>
      <c r="D18" s="14"/>
    </row>
    <row r="19" spans="2:4" x14ac:dyDescent="0.25">
      <c r="B19" s="11" t="s">
        <v>22</v>
      </c>
      <c r="C19" s="11" t="s">
        <v>9</v>
      </c>
      <c r="D19" s="11" t="s">
        <v>241</v>
      </c>
    </row>
    <row r="20" spans="2:4" x14ac:dyDescent="0.25">
      <c r="B20" s="11">
        <v>50</v>
      </c>
      <c r="C20" s="11">
        <v>28.61</v>
      </c>
      <c r="D20" s="11">
        <v>53.881999999999998</v>
      </c>
    </row>
    <row r="21" spans="2:4" x14ac:dyDescent="0.25">
      <c r="B21" s="11">
        <v>100</v>
      </c>
      <c r="C21" s="11">
        <v>58.511000000000003</v>
      </c>
      <c r="D21" s="11">
        <v>107.89700000000001</v>
      </c>
    </row>
    <row r="22" spans="2:4" x14ac:dyDescent="0.25">
      <c r="B22" s="11">
        <v>500</v>
      </c>
      <c r="C22" s="11">
        <v>344.06799999999998</v>
      </c>
      <c r="D22" s="11">
        <v>601.41899999999998</v>
      </c>
    </row>
    <row r="23" spans="2:4" x14ac:dyDescent="0.25">
      <c r="B23" s="11">
        <v>1000</v>
      </c>
      <c r="C23" s="11">
        <v>706.55600000000004</v>
      </c>
      <c r="D23" s="11"/>
    </row>
  </sheetData>
  <mergeCells count="3">
    <mergeCell ref="C2:D2"/>
    <mergeCell ref="C10:D10"/>
    <mergeCell ref="C18:D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</vt:lpstr>
      <vt:lpstr>Combined Results</vt:lpstr>
      <vt:lpstr>Random Hill Climbing</vt:lpstr>
      <vt:lpstr>Simulated Annealing</vt:lpstr>
      <vt:lpstr>Genetic Algorithm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Myles</dc:creator>
  <cp:lastModifiedBy>Myles</cp:lastModifiedBy>
  <dcterms:created xsi:type="dcterms:W3CDTF">2017-03-12T13:25:15Z</dcterms:created>
  <dcterms:modified xsi:type="dcterms:W3CDTF">2017-03-13T02:46:29Z</dcterms:modified>
</cp:coreProperties>
</file>