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esktop\Brain Corp Visualization Exercise\"/>
    </mc:Choice>
  </mc:AlternateContent>
  <bookViews>
    <workbookView xWindow="0" yWindow="0" windowWidth="21570" windowHeight="7485"/>
  </bookViews>
  <sheets>
    <sheet name="Results" sheetId="2" r:id="rId1"/>
    <sheet name="Raw data" sheetId="1" r:id="rId2"/>
    <sheet name="Data Transformations" sheetId="5" r:id="rId3"/>
    <sheet name="Chart Data Group" sheetId="3" r:id="rId4"/>
  </sheets>
  <definedNames>
    <definedName name="_xlnm._FilterDatabase" localSheetId="3" hidden="1">'Chart Data Group'!$A$1:$F$1</definedName>
    <definedName name="_xlnm._FilterDatabase" localSheetId="2" hidden="1">'Data Transformations'!$N$1:$P$1</definedName>
    <definedName name="_xlnm._FilterDatabase" localSheetId="1" hidden="1">'Raw data'!$A$1:$K$1584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2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2" i="5"/>
  <c r="U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2" i="5"/>
  <c r="U3" i="5"/>
  <c r="U4" i="5"/>
  <c r="U5" i="5"/>
  <c r="U5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" i="5"/>
  <c r="V3" i="5"/>
  <c r="V4" i="5"/>
  <c r="V5" i="5"/>
  <c r="V6" i="5"/>
  <c r="V7" i="5"/>
  <c r="V8" i="5"/>
  <c r="V9" i="5"/>
  <c r="V10" i="5"/>
  <c r="Z10" i="5" s="1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Z23" i="5" s="1"/>
  <c r="V24" i="5"/>
  <c r="Z24" i="5" s="1"/>
  <c r="V25" i="5"/>
  <c r="V26" i="5"/>
  <c r="V27" i="5"/>
  <c r="Z27" i="5" s="1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Z40" i="5" s="1"/>
  <c r="V41" i="5"/>
  <c r="V42" i="5"/>
  <c r="V43" i="5"/>
  <c r="V44" i="5"/>
  <c r="V45" i="5"/>
  <c r="Z45" i="5" s="1"/>
  <c r="V46" i="5"/>
  <c r="V47" i="5"/>
  <c r="V48" i="5"/>
  <c r="Z48" i="5" s="1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Z69" i="5" s="1"/>
  <c r="V70" i="5"/>
  <c r="V71" i="5"/>
  <c r="Z71" i="5" s="1"/>
  <c r="V72" i="5"/>
  <c r="V73" i="5"/>
  <c r="V74" i="5"/>
  <c r="V75" i="5"/>
  <c r="V76" i="5"/>
  <c r="V77" i="5"/>
  <c r="V78" i="5"/>
  <c r="V79" i="5"/>
  <c r="Z79" i="5" s="1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Z93" i="5" s="1"/>
  <c r="V94" i="5"/>
  <c r="V95" i="5"/>
  <c r="V96" i="5"/>
  <c r="V97" i="5"/>
  <c r="V98" i="5"/>
  <c r="V99" i="5"/>
  <c r="V100" i="5"/>
  <c r="V101" i="5"/>
  <c r="Z101" i="5" s="1"/>
  <c r="V102" i="5"/>
  <c r="V103" i="5"/>
  <c r="V104" i="5"/>
  <c r="V105" i="5"/>
  <c r="Z105" i="5" s="1"/>
  <c r="V106" i="5"/>
  <c r="V107" i="5"/>
  <c r="V108" i="5"/>
  <c r="V109" i="5"/>
  <c r="Z109" i="5" s="1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Z122" i="5" s="1"/>
  <c r="V123" i="5"/>
  <c r="V124" i="5"/>
  <c r="V125" i="5"/>
  <c r="Z125" i="5" s="1"/>
  <c r="V126" i="5"/>
  <c r="V127" i="5"/>
  <c r="V128" i="5"/>
  <c r="V129" i="5"/>
  <c r="V130" i="5"/>
  <c r="V131" i="5"/>
  <c r="V132" i="5"/>
  <c r="V133" i="5"/>
  <c r="Z133" i="5" s="1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Z147" i="5" s="1"/>
  <c r="V148" i="5"/>
  <c r="V149" i="5"/>
  <c r="V150" i="5"/>
  <c r="V151" i="5"/>
  <c r="V152" i="5"/>
  <c r="V153" i="5"/>
  <c r="V154" i="5"/>
  <c r="Z154" i="5" s="1"/>
  <c r="V155" i="5"/>
  <c r="V156" i="5"/>
  <c r="V157" i="5"/>
  <c r="Z157" i="5" s="1"/>
  <c r="V158" i="5"/>
  <c r="Z158" i="5" s="1"/>
  <c r="V159" i="5"/>
  <c r="Z159" i="5" s="1"/>
  <c r="V160" i="5"/>
  <c r="Z160" i="5" s="1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Z177" i="5" s="1"/>
  <c r="V178" i="5"/>
  <c r="V179" i="5"/>
  <c r="V180" i="5"/>
  <c r="Z180" i="5" s="1"/>
  <c r="V181" i="5"/>
  <c r="Z181" i="5" s="1"/>
  <c r="V182" i="5"/>
  <c r="V183" i="5"/>
  <c r="V184" i="5"/>
  <c r="V185" i="5"/>
  <c r="V186" i="5"/>
  <c r="V187" i="5"/>
  <c r="V188" i="5"/>
  <c r="V189" i="5"/>
  <c r="V190" i="5"/>
  <c r="Z190" i="5" s="1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Z225" i="5" s="1"/>
  <c r="V226" i="5"/>
  <c r="V227" i="5"/>
  <c r="V228" i="5"/>
  <c r="Z228" i="5" s="1"/>
  <c r="V229" i="5"/>
  <c r="V230" i="5"/>
  <c r="V231" i="5"/>
  <c r="Z231" i="5" s="1"/>
  <c r="V232" i="5"/>
  <c r="V233" i="5"/>
  <c r="V234" i="5"/>
  <c r="V235" i="5"/>
  <c r="V236" i="5"/>
  <c r="V237" i="5"/>
  <c r="Z237" i="5" s="1"/>
  <c r="V238" i="5"/>
  <c r="Z238" i="5" s="1"/>
  <c r="V239" i="5"/>
  <c r="V240" i="5"/>
  <c r="V241" i="5"/>
  <c r="V242" i="5"/>
  <c r="Z242" i="5" s="1"/>
  <c r="V243" i="5"/>
  <c r="V244" i="5"/>
  <c r="V245" i="5"/>
  <c r="V246" i="5"/>
  <c r="V247" i="5"/>
  <c r="V248" i="5"/>
  <c r="V249" i="5"/>
  <c r="V250" i="5"/>
  <c r="V251" i="5"/>
  <c r="Z251" i="5" s="1"/>
  <c r="V252" i="5"/>
  <c r="V253" i="5"/>
  <c r="Z253" i="5" s="1"/>
  <c r="V254" i="5"/>
  <c r="V255" i="5"/>
  <c r="V256" i="5"/>
  <c r="V257" i="5"/>
  <c r="V258" i="5"/>
  <c r="Z258" i="5" s="1"/>
  <c r="V259" i="5"/>
  <c r="V260" i="5"/>
  <c r="V261" i="5"/>
  <c r="V262" i="5"/>
  <c r="V263" i="5"/>
  <c r="V264" i="5"/>
  <c r="V265" i="5"/>
  <c r="V266" i="5"/>
  <c r="Z266" i="5" s="1"/>
  <c r="V267" i="5"/>
  <c r="V268" i="5"/>
  <c r="V269" i="5"/>
  <c r="V2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H268" i="5"/>
  <c r="H128" i="5"/>
  <c r="H100" i="5"/>
  <c r="H228" i="5"/>
  <c r="H30" i="5"/>
  <c r="H85" i="5"/>
  <c r="H29" i="5"/>
  <c r="H186" i="5"/>
  <c r="H262" i="5"/>
  <c r="H218" i="5"/>
  <c r="H63" i="5"/>
  <c r="H122" i="5"/>
  <c r="H213" i="5"/>
  <c r="H217" i="5"/>
  <c r="H150" i="5"/>
  <c r="H83" i="5"/>
  <c r="H88" i="5"/>
  <c r="H123" i="5"/>
  <c r="H205" i="5"/>
  <c r="H49" i="5"/>
  <c r="H170" i="5"/>
  <c r="H257" i="5"/>
  <c r="H130" i="5"/>
  <c r="H17" i="5"/>
  <c r="H115" i="5"/>
  <c r="H231" i="5"/>
  <c r="H229" i="5"/>
  <c r="H22" i="5"/>
  <c r="H12" i="5"/>
  <c r="H158" i="5"/>
  <c r="H159" i="5"/>
  <c r="H21" i="5"/>
  <c r="H212" i="5"/>
  <c r="H178" i="5"/>
  <c r="H134" i="5"/>
  <c r="H51" i="5"/>
  <c r="H151" i="5"/>
  <c r="H223" i="5"/>
  <c r="H182" i="5"/>
  <c r="H154" i="5"/>
  <c r="H132" i="5"/>
  <c r="H267" i="5"/>
  <c r="H176" i="5"/>
  <c r="H184" i="5"/>
  <c r="H64" i="5"/>
  <c r="H86" i="5"/>
  <c r="H94" i="5"/>
  <c r="H165" i="5"/>
  <c r="H32" i="5"/>
  <c r="H168" i="5"/>
  <c r="H46" i="5"/>
  <c r="H121" i="5"/>
  <c r="H36" i="5"/>
  <c r="H204" i="5"/>
  <c r="H237" i="5"/>
  <c r="H221" i="5"/>
  <c r="H19" i="5"/>
  <c r="H89" i="5"/>
  <c r="H149" i="5"/>
  <c r="H226" i="5"/>
  <c r="H253" i="5"/>
  <c r="H57" i="5"/>
  <c r="H28" i="5"/>
  <c r="H99" i="5"/>
  <c r="H75" i="5"/>
  <c r="H181" i="5"/>
  <c r="H113" i="5"/>
  <c r="H252" i="5"/>
  <c r="H235" i="5"/>
  <c r="H93" i="5"/>
  <c r="H74" i="5"/>
  <c r="H164" i="5"/>
  <c r="H79" i="5"/>
  <c r="H11" i="5"/>
  <c r="H91" i="5"/>
  <c r="H138" i="5"/>
  <c r="H55" i="5"/>
  <c r="H112" i="5"/>
  <c r="H4" i="5"/>
  <c r="H60" i="5"/>
  <c r="H16" i="5"/>
  <c r="H125" i="5"/>
  <c r="H27" i="5"/>
  <c r="H6" i="5"/>
  <c r="H183" i="5"/>
  <c r="H239" i="5"/>
  <c r="H188" i="5"/>
  <c r="H264" i="5"/>
  <c r="H127" i="5"/>
  <c r="H194" i="5"/>
  <c r="H209" i="5"/>
  <c r="H193" i="5"/>
  <c r="H25" i="5"/>
  <c r="H269" i="5"/>
  <c r="H131" i="5"/>
  <c r="H136" i="5"/>
  <c r="H102" i="5"/>
  <c r="H73" i="5"/>
  <c r="H255" i="5"/>
  <c r="H266" i="5"/>
  <c r="H68" i="5"/>
  <c r="H42" i="5"/>
  <c r="H247" i="5"/>
  <c r="H265" i="5"/>
  <c r="H26" i="5"/>
  <c r="H7" i="5"/>
  <c r="H98" i="5"/>
  <c r="H50" i="5"/>
  <c r="H38" i="5"/>
  <c r="H90" i="5"/>
  <c r="H54" i="5"/>
  <c r="H254" i="5"/>
  <c r="H107" i="5"/>
  <c r="H187" i="5"/>
  <c r="H96" i="5"/>
  <c r="H56" i="5"/>
  <c r="H148" i="5"/>
  <c r="H227" i="5"/>
  <c r="H202" i="5"/>
  <c r="H109" i="5"/>
  <c r="H116" i="5"/>
  <c r="H45" i="5"/>
  <c r="H92" i="5"/>
  <c r="H261" i="5"/>
  <c r="H153" i="5"/>
  <c r="H256" i="5"/>
  <c r="H58" i="5"/>
  <c r="H189" i="5"/>
  <c r="H119" i="5"/>
  <c r="H167" i="5"/>
  <c r="H173" i="5"/>
  <c r="H124" i="5"/>
  <c r="H144" i="5"/>
  <c r="H160" i="5"/>
  <c r="H143" i="5"/>
  <c r="H251" i="5"/>
  <c r="H69" i="5"/>
  <c r="H246" i="5"/>
  <c r="H222" i="5"/>
  <c r="H48" i="5"/>
  <c r="H219" i="5"/>
  <c r="H118" i="5"/>
  <c r="H206" i="5"/>
  <c r="H67" i="5"/>
  <c r="H190" i="5"/>
  <c r="H133" i="5"/>
  <c r="H140" i="5"/>
  <c r="H66" i="5"/>
  <c r="H18" i="5"/>
  <c r="H147" i="5"/>
  <c r="H31" i="5"/>
  <c r="H197" i="5"/>
  <c r="H155" i="5"/>
  <c r="H23" i="5"/>
  <c r="H34" i="5"/>
  <c r="H203" i="5"/>
  <c r="H224" i="5"/>
  <c r="H198" i="5"/>
  <c r="H117" i="5"/>
  <c r="H87" i="5"/>
  <c r="H33" i="5"/>
  <c r="H152" i="5"/>
  <c r="H20" i="5"/>
  <c r="H172" i="5"/>
  <c r="H196" i="5"/>
  <c r="H41" i="5"/>
  <c r="H157" i="5"/>
  <c r="H52" i="5"/>
  <c r="H245" i="5"/>
  <c r="H179" i="5"/>
  <c r="H61" i="5"/>
  <c r="H180" i="5"/>
  <c r="H171" i="5"/>
  <c r="H207" i="5"/>
  <c r="H191" i="5"/>
  <c r="H258" i="5"/>
  <c r="H230" i="5"/>
  <c r="H192" i="5"/>
  <c r="H2" i="5"/>
  <c r="H39" i="5"/>
  <c r="H215" i="5"/>
  <c r="H35" i="5"/>
  <c r="H214" i="5"/>
  <c r="H76" i="5"/>
  <c r="H146" i="5"/>
  <c r="H84" i="5"/>
  <c r="H59" i="5"/>
  <c r="H238" i="5"/>
  <c r="H169" i="5"/>
  <c r="H210" i="5"/>
  <c r="H40" i="5"/>
  <c r="H185" i="5"/>
  <c r="H9" i="5"/>
  <c r="H65" i="5"/>
  <c r="H240" i="5"/>
  <c r="H82" i="5"/>
  <c r="H47" i="5"/>
  <c r="H248" i="5"/>
  <c r="H53" i="5"/>
  <c r="H241" i="5"/>
  <c r="H220" i="5"/>
  <c r="H108" i="5"/>
  <c r="H10" i="5"/>
  <c r="H43" i="5"/>
  <c r="H211" i="5"/>
  <c r="H135" i="5"/>
  <c r="H139" i="5"/>
  <c r="H97" i="5"/>
  <c r="H5" i="5"/>
  <c r="H163" i="5"/>
  <c r="H260" i="5"/>
  <c r="H225" i="5"/>
  <c r="H62" i="5"/>
  <c r="H249" i="5"/>
  <c r="H208" i="5"/>
  <c r="H103" i="5"/>
  <c r="H142" i="5"/>
  <c r="H250" i="5"/>
  <c r="H174" i="5"/>
  <c r="H244" i="5"/>
  <c r="H236" i="5"/>
  <c r="H13" i="5"/>
  <c r="H166" i="5"/>
  <c r="H80" i="5"/>
  <c r="H161" i="5"/>
  <c r="H137" i="5"/>
  <c r="H3" i="5"/>
  <c r="H114" i="5"/>
  <c r="H126" i="5"/>
  <c r="H111" i="5"/>
  <c r="H233" i="5"/>
  <c r="H141" i="5"/>
  <c r="H95" i="5"/>
  <c r="H72" i="5"/>
  <c r="H177" i="5"/>
  <c r="H106" i="5"/>
  <c r="H234" i="5"/>
  <c r="H195" i="5"/>
  <c r="H259" i="5"/>
  <c r="H71" i="5"/>
  <c r="H81" i="5"/>
  <c r="H162" i="5"/>
  <c r="H156" i="5"/>
  <c r="H105" i="5"/>
  <c r="H70" i="5"/>
  <c r="H8" i="5"/>
  <c r="H129" i="5"/>
  <c r="H37" i="5"/>
  <c r="H243" i="5"/>
  <c r="H110" i="5"/>
  <c r="H200" i="5"/>
  <c r="H120" i="5"/>
  <c r="H101" i="5"/>
  <c r="H14" i="5"/>
  <c r="H24" i="5"/>
  <c r="H145" i="5"/>
  <c r="H44" i="5"/>
  <c r="H15" i="5"/>
  <c r="H201" i="5"/>
  <c r="H199" i="5"/>
  <c r="H78" i="5"/>
  <c r="H104" i="5"/>
  <c r="H175" i="5"/>
  <c r="H263" i="5"/>
  <c r="H232" i="5"/>
  <c r="H242" i="5"/>
  <c r="H77" i="5"/>
  <c r="H216" i="5"/>
  <c r="Z3" i="5" l="1"/>
  <c r="Y3" i="5"/>
  <c r="Z4" i="5"/>
  <c r="Z5" i="5"/>
  <c r="Z15" i="5"/>
  <c r="Z46" i="5"/>
  <c r="Z34" i="5"/>
  <c r="Z22" i="5"/>
  <c r="Y266" i="5"/>
  <c r="Y254" i="5"/>
  <c r="Y242" i="5"/>
  <c r="Y230" i="5"/>
  <c r="Y218" i="5"/>
  <c r="Y206" i="5"/>
  <c r="Y194" i="5"/>
  <c r="Y182" i="5"/>
  <c r="Y170" i="5"/>
  <c r="Y181" i="5"/>
  <c r="Y37" i="5"/>
  <c r="Y158" i="5"/>
  <c r="Y146" i="5"/>
  <c r="Y134" i="5"/>
  <c r="Y122" i="5"/>
  <c r="Y110" i="5"/>
  <c r="Y98" i="5"/>
  <c r="Y86" i="5"/>
  <c r="Y74" i="5"/>
  <c r="Y62" i="5"/>
  <c r="Y50" i="5"/>
  <c r="Y38" i="5"/>
  <c r="Y26" i="5"/>
  <c r="Y14" i="5"/>
  <c r="Y265" i="5"/>
  <c r="Y253" i="5"/>
  <c r="Y241" i="5"/>
  <c r="Y229" i="5"/>
  <c r="Y217" i="5"/>
  <c r="Y205" i="5"/>
  <c r="Y193" i="5"/>
  <c r="Y169" i="5"/>
  <c r="Y157" i="5"/>
  <c r="Y145" i="5"/>
  <c r="Y133" i="5"/>
  <c r="Y121" i="5"/>
  <c r="Y109" i="5"/>
  <c r="Y97" i="5"/>
  <c r="Y85" i="5"/>
  <c r="Y73" i="5"/>
  <c r="Y61" i="5"/>
  <c r="Y49" i="5"/>
  <c r="Y25" i="5"/>
  <c r="Y13" i="5"/>
  <c r="Z267" i="5"/>
  <c r="Z255" i="5"/>
  <c r="Z243" i="5"/>
  <c r="Z219" i="5"/>
  <c r="Z207" i="5"/>
  <c r="Z195" i="5"/>
  <c r="Z183" i="5"/>
  <c r="Z171" i="5"/>
  <c r="Z135" i="5"/>
  <c r="Z123" i="5"/>
  <c r="Z111" i="5"/>
  <c r="Z99" i="5"/>
  <c r="Z87" i="5"/>
  <c r="Z75" i="5"/>
  <c r="Z63" i="5"/>
  <c r="Z51" i="5"/>
  <c r="Z39" i="5"/>
  <c r="Y4" i="5"/>
  <c r="D83" i="2"/>
  <c r="B83" i="2" s="1"/>
  <c r="C83" i="2" s="1"/>
  <c r="Y2" i="5"/>
  <c r="Z2" i="5"/>
  <c r="Z262" i="5"/>
  <c r="Z130" i="5"/>
  <c r="Z250" i="5"/>
  <c r="Z118" i="5"/>
  <c r="Z261" i="5"/>
  <c r="Z249" i="5"/>
  <c r="Z213" i="5"/>
  <c r="Z201" i="5"/>
  <c r="Z189" i="5"/>
  <c r="Z165" i="5"/>
  <c r="Z153" i="5"/>
  <c r="Z141" i="5"/>
  <c r="Z129" i="5"/>
  <c r="Z117" i="5"/>
  <c r="Z81" i="5"/>
  <c r="Z57" i="5"/>
  <c r="Z33" i="5"/>
  <c r="Z21" i="5"/>
  <c r="Z9" i="5"/>
  <c r="D69" i="2"/>
  <c r="B69" i="2" s="1"/>
  <c r="C69" i="2" s="1"/>
  <c r="D78" i="2"/>
  <c r="B78" i="2" s="1"/>
  <c r="C78" i="2" s="1"/>
  <c r="D84" i="2"/>
  <c r="B84" i="2" s="1"/>
  <c r="C84" i="2" s="1"/>
  <c r="Z106" i="5"/>
  <c r="Z260" i="5"/>
  <c r="Z248" i="5"/>
  <c r="Z236" i="5"/>
  <c r="Z224" i="5"/>
  <c r="Z212" i="5"/>
  <c r="Z200" i="5"/>
  <c r="Z188" i="5"/>
  <c r="Z176" i="5"/>
  <c r="Z164" i="5"/>
  <c r="Z152" i="5"/>
  <c r="Z140" i="5"/>
  <c r="Z128" i="5"/>
  <c r="Z116" i="5"/>
  <c r="Z104" i="5"/>
  <c r="Z92" i="5"/>
  <c r="Z80" i="5"/>
  <c r="Z68" i="5"/>
  <c r="Z56" i="5"/>
  <c r="Z44" i="5"/>
  <c r="Z32" i="5"/>
  <c r="Z20" i="5"/>
  <c r="Z8" i="5"/>
  <c r="Y264" i="5"/>
  <c r="Y252" i="5"/>
  <c r="Y240" i="5"/>
  <c r="Y228" i="5"/>
  <c r="Y216" i="5"/>
  <c r="Y204" i="5"/>
  <c r="Y192" i="5"/>
  <c r="Y180" i="5"/>
  <c r="Y168" i="5"/>
  <c r="Y156" i="5"/>
  <c r="Y144" i="5"/>
  <c r="Y132" i="5"/>
  <c r="Y120" i="5"/>
  <c r="Y108" i="5"/>
  <c r="Y96" i="5"/>
  <c r="Y84" i="5"/>
  <c r="Y72" i="5"/>
  <c r="Y60" i="5"/>
  <c r="Y48" i="5"/>
  <c r="Y36" i="5"/>
  <c r="Y24" i="5"/>
  <c r="Y12" i="5"/>
  <c r="Z166" i="5"/>
  <c r="Z259" i="5"/>
  <c r="Z247" i="5"/>
  <c r="Z235" i="5"/>
  <c r="Z223" i="5"/>
  <c r="Z211" i="5"/>
  <c r="Z199" i="5"/>
  <c r="Z187" i="5"/>
  <c r="Z175" i="5"/>
  <c r="Z163" i="5"/>
  <c r="Z151" i="5"/>
  <c r="Z139" i="5"/>
  <c r="Z127" i="5"/>
  <c r="Z115" i="5"/>
  <c r="Z103" i="5"/>
  <c r="Z91" i="5"/>
  <c r="Z67" i="5"/>
  <c r="Z55" i="5"/>
  <c r="Z43" i="5"/>
  <c r="Z31" i="5"/>
  <c r="Z19" i="5"/>
  <c r="Z7" i="5"/>
  <c r="Y263" i="5"/>
  <c r="Y251" i="5"/>
  <c r="Y239" i="5"/>
  <c r="Y227" i="5"/>
  <c r="Y215" i="5"/>
  <c r="Y203" i="5"/>
  <c r="Y191" i="5"/>
  <c r="Y179" i="5"/>
  <c r="Y167" i="5"/>
  <c r="Y155" i="5"/>
  <c r="Y143" i="5"/>
  <c r="Y131" i="5"/>
  <c r="Y119" i="5"/>
  <c r="Y107" i="5"/>
  <c r="Y95" i="5"/>
  <c r="Y83" i="5"/>
  <c r="Y71" i="5"/>
  <c r="Y59" i="5"/>
  <c r="Y47" i="5"/>
  <c r="Y35" i="5"/>
  <c r="Y23" i="5"/>
  <c r="Y11" i="5"/>
  <c r="D64" i="2"/>
  <c r="B64" i="2" s="1"/>
  <c r="C64" i="2" s="1"/>
  <c r="D70" i="2"/>
  <c r="B70" i="2" s="1"/>
  <c r="C70" i="2" s="1"/>
  <c r="D79" i="2"/>
  <c r="B79" i="2" s="1"/>
  <c r="C79" i="2" s="1"/>
  <c r="D85" i="2"/>
  <c r="B85" i="2" s="1"/>
  <c r="C85" i="2" s="1"/>
  <c r="Z214" i="5"/>
  <c r="Z82" i="5"/>
  <c r="Z246" i="5"/>
  <c r="Z234" i="5"/>
  <c r="Z222" i="5"/>
  <c r="Z210" i="5"/>
  <c r="Z198" i="5"/>
  <c r="Z186" i="5"/>
  <c r="Z174" i="5"/>
  <c r="Z162" i="5"/>
  <c r="Z150" i="5"/>
  <c r="Z138" i="5"/>
  <c r="Z126" i="5"/>
  <c r="Z114" i="5"/>
  <c r="Z102" i="5"/>
  <c r="Z90" i="5"/>
  <c r="Z78" i="5"/>
  <c r="Z66" i="5"/>
  <c r="Z54" i="5"/>
  <c r="Z42" i="5"/>
  <c r="Z30" i="5"/>
  <c r="Z18" i="5"/>
  <c r="Z6" i="5"/>
  <c r="Y262" i="5"/>
  <c r="Y250" i="5"/>
  <c r="Y238" i="5"/>
  <c r="Y226" i="5"/>
  <c r="Y214" i="5"/>
  <c r="Y202" i="5"/>
  <c r="Y190" i="5"/>
  <c r="Y178" i="5"/>
  <c r="Y166" i="5"/>
  <c r="Y154" i="5"/>
  <c r="Y142" i="5"/>
  <c r="Y130" i="5"/>
  <c r="Y118" i="5"/>
  <c r="Y106" i="5"/>
  <c r="Y94" i="5"/>
  <c r="Y82" i="5"/>
  <c r="Y70" i="5"/>
  <c r="Y58" i="5"/>
  <c r="Y46" i="5"/>
  <c r="Y34" i="5"/>
  <c r="Y22" i="5"/>
  <c r="Y10" i="5"/>
  <c r="Z178" i="5"/>
  <c r="Z269" i="5"/>
  <c r="Z257" i="5"/>
  <c r="Z245" i="5"/>
  <c r="Z233" i="5"/>
  <c r="Z221" i="5"/>
  <c r="Z209" i="5"/>
  <c r="Z197" i="5"/>
  <c r="Z185" i="5"/>
  <c r="Z173" i="5"/>
  <c r="Z161" i="5"/>
  <c r="Z149" i="5"/>
  <c r="Z137" i="5"/>
  <c r="Z113" i="5"/>
  <c r="Z89" i="5"/>
  <c r="Z77" i="5"/>
  <c r="Z65" i="5"/>
  <c r="Z53" i="5"/>
  <c r="Z41" i="5"/>
  <c r="Z29" i="5"/>
  <c r="Z17" i="5"/>
  <c r="Y261" i="5"/>
  <c r="Y249" i="5"/>
  <c r="Y237" i="5"/>
  <c r="Y225" i="5"/>
  <c r="Y213" i="5"/>
  <c r="Y201" i="5"/>
  <c r="Y189" i="5"/>
  <c r="Y177" i="5"/>
  <c r="Y165" i="5"/>
  <c r="Y153" i="5"/>
  <c r="Y141" i="5"/>
  <c r="Y129" i="5"/>
  <c r="Y117" i="5"/>
  <c r="Y105" i="5"/>
  <c r="Y93" i="5"/>
  <c r="Y81" i="5"/>
  <c r="Y69" i="5"/>
  <c r="Y57" i="5"/>
  <c r="Y45" i="5"/>
  <c r="Y33" i="5"/>
  <c r="Y21" i="5"/>
  <c r="Y9" i="5"/>
  <c r="D65" i="2"/>
  <c r="B65" i="2" s="1"/>
  <c r="C65" i="2" s="1"/>
  <c r="D71" i="2"/>
  <c r="B71" i="2" s="1"/>
  <c r="C71" i="2" s="1"/>
  <c r="D80" i="2"/>
  <c r="B80" i="2" s="1"/>
  <c r="C80" i="2" s="1"/>
  <c r="D86" i="2"/>
  <c r="B86" i="2" s="1"/>
  <c r="C86" i="2" s="1"/>
  <c r="Z268" i="5"/>
  <c r="Z256" i="5"/>
  <c r="Z244" i="5"/>
  <c r="Z232" i="5"/>
  <c r="Z220" i="5"/>
  <c r="Z208" i="5"/>
  <c r="Z196" i="5"/>
  <c r="Z184" i="5"/>
  <c r="Z172" i="5"/>
  <c r="Z148" i="5"/>
  <c r="Z136" i="5"/>
  <c r="Z124" i="5"/>
  <c r="Z112" i="5"/>
  <c r="Z100" i="5"/>
  <c r="Z88" i="5"/>
  <c r="Z76" i="5"/>
  <c r="Z64" i="5"/>
  <c r="Z52" i="5"/>
  <c r="Z28" i="5"/>
  <c r="Z16" i="5"/>
  <c r="Y260" i="5"/>
  <c r="Y248" i="5"/>
  <c r="Y236" i="5"/>
  <c r="Y224" i="5"/>
  <c r="Y212" i="5"/>
  <c r="Y200" i="5"/>
  <c r="Y188" i="5"/>
  <c r="Y176" i="5"/>
  <c r="Y164" i="5"/>
  <c r="Y152" i="5"/>
  <c r="Y140" i="5"/>
  <c r="Y128" i="5"/>
  <c r="Y116" i="5"/>
  <c r="Y104" i="5"/>
  <c r="Y92" i="5"/>
  <c r="Y80" i="5"/>
  <c r="Y68" i="5"/>
  <c r="Y56" i="5"/>
  <c r="Y44" i="5"/>
  <c r="Y32" i="5"/>
  <c r="Y20" i="5"/>
  <c r="Y8" i="5"/>
  <c r="Z142" i="5"/>
  <c r="Y259" i="5"/>
  <c r="Y247" i="5"/>
  <c r="Y235" i="5"/>
  <c r="Y223" i="5"/>
  <c r="Y211" i="5"/>
  <c r="Y199" i="5"/>
  <c r="Y187" i="5"/>
  <c r="Y175" i="5"/>
  <c r="Y163" i="5"/>
  <c r="Y151" i="5"/>
  <c r="Y139" i="5"/>
  <c r="Y127" i="5"/>
  <c r="Y115" i="5"/>
  <c r="Y103" i="5"/>
  <c r="Y91" i="5"/>
  <c r="Y79" i="5"/>
  <c r="Y67" i="5"/>
  <c r="Y55" i="5"/>
  <c r="Y43" i="5"/>
  <c r="Y31" i="5"/>
  <c r="Y19" i="5"/>
  <c r="Y7" i="5"/>
  <c r="D66" i="2"/>
  <c r="B66" i="2" s="1"/>
  <c r="C66" i="2" s="1"/>
  <c r="D72" i="2"/>
  <c r="B72" i="2" s="1"/>
  <c r="C72" i="2" s="1"/>
  <c r="D81" i="2"/>
  <c r="B81" i="2" s="1"/>
  <c r="C81" i="2" s="1"/>
  <c r="Z58" i="5"/>
  <c r="Z254" i="5"/>
  <c r="Z230" i="5"/>
  <c r="Z218" i="5"/>
  <c r="Z206" i="5"/>
  <c r="Z194" i="5"/>
  <c r="Z182" i="5"/>
  <c r="Z170" i="5"/>
  <c r="Z146" i="5"/>
  <c r="Z134" i="5"/>
  <c r="Z110" i="5"/>
  <c r="Z98" i="5"/>
  <c r="Z86" i="5"/>
  <c r="Z74" i="5"/>
  <c r="Z62" i="5"/>
  <c r="Z50" i="5"/>
  <c r="Z38" i="5"/>
  <c r="Z26" i="5"/>
  <c r="Z14" i="5"/>
  <c r="Y258" i="5"/>
  <c r="Y246" i="5"/>
  <c r="Y234" i="5"/>
  <c r="Y222" i="5"/>
  <c r="Y210" i="5"/>
  <c r="Y198" i="5"/>
  <c r="Y186" i="5"/>
  <c r="Y174" i="5"/>
  <c r="Y162" i="5"/>
  <c r="Y150" i="5"/>
  <c r="Y138" i="5"/>
  <c r="Y126" i="5"/>
  <c r="Y114" i="5"/>
  <c r="Y102" i="5"/>
  <c r="Y90" i="5"/>
  <c r="Y78" i="5"/>
  <c r="Y66" i="5"/>
  <c r="Y54" i="5"/>
  <c r="Y42" i="5"/>
  <c r="Y30" i="5"/>
  <c r="Y18" i="5"/>
  <c r="Y6" i="5"/>
  <c r="Z202" i="5"/>
  <c r="Z70" i="5"/>
  <c r="Z265" i="5"/>
  <c r="Z241" i="5"/>
  <c r="Z229" i="5"/>
  <c r="Z217" i="5"/>
  <c r="Z205" i="5"/>
  <c r="Z193" i="5"/>
  <c r="Z169" i="5"/>
  <c r="Z145" i="5"/>
  <c r="Z121" i="5"/>
  <c r="Z97" i="5"/>
  <c r="Z85" i="5"/>
  <c r="Z73" i="5"/>
  <c r="Z61" i="5"/>
  <c r="Z49" i="5"/>
  <c r="Z37" i="5"/>
  <c r="Z25" i="5"/>
  <c r="Z13" i="5"/>
  <c r="Y269" i="5"/>
  <c r="Y257" i="5"/>
  <c r="Y245" i="5"/>
  <c r="Y233" i="5"/>
  <c r="Y221" i="5"/>
  <c r="Y209" i="5"/>
  <c r="Y197" i="5"/>
  <c r="Y185" i="5"/>
  <c r="Y173" i="5"/>
  <c r="Y161" i="5"/>
  <c r="Y149" i="5"/>
  <c r="Y137" i="5"/>
  <c r="Y125" i="5"/>
  <c r="Y113" i="5"/>
  <c r="Y101" i="5"/>
  <c r="Y89" i="5"/>
  <c r="Y77" i="5"/>
  <c r="Y65" i="5"/>
  <c r="Y53" i="5"/>
  <c r="Y41" i="5"/>
  <c r="Y29" i="5"/>
  <c r="Y17" i="5"/>
  <c r="Y5" i="5"/>
  <c r="D67" i="2"/>
  <c r="B67" i="2" s="1"/>
  <c r="C67" i="2" s="1"/>
  <c r="D73" i="2"/>
  <c r="B73" i="2" s="1"/>
  <c r="C73" i="2" s="1"/>
  <c r="D82" i="2"/>
  <c r="B82" i="2" s="1"/>
  <c r="C82" i="2" s="1"/>
  <c r="Z226" i="5"/>
  <c r="Z94" i="5"/>
  <c r="Z264" i="5"/>
  <c r="Z252" i="5"/>
  <c r="Z240" i="5"/>
  <c r="Z216" i="5"/>
  <c r="Z204" i="5"/>
  <c r="Z192" i="5"/>
  <c r="Z168" i="5"/>
  <c r="Z156" i="5"/>
  <c r="Z144" i="5"/>
  <c r="Z132" i="5"/>
  <c r="Z120" i="5"/>
  <c r="Z108" i="5"/>
  <c r="Z96" i="5"/>
  <c r="Z84" i="5"/>
  <c r="Z72" i="5"/>
  <c r="Z60" i="5"/>
  <c r="Z36" i="5"/>
  <c r="Z12" i="5"/>
  <c r="Y268" i="5"/>
  <c r="Y256" i="5"/>
  <c r="Y244" i="5"/>
  <c r="Y232" i="5"/>
  <c r="Y220" i="5"/>
  <c r="Y208" i="5"/>
  <c r="Y196" i="5"/>
  <c r="Y184" i="5"/>
  <c r="Y172" i="5"/>
  <c r="Y160" i="5"/>
  <c r="Y148" i="5"/>
  <c r="Y136" i="5"/>
  <c r="Y124" i="5"/>
  <c r="Y112" i="5"/>
  <c r="Y100" i="5"/>
  <c r="Y88" i="5"/>
  <c r="Y76" i="5"/>
  <c r="Y64" i="5"/>
  <c r="Y52" i="5"/>
  <c r="Y40" i="5"/>
  <c r="Y28" i="5"/>
  <c r="Y16" i="5"/>
  <c r="Z263" i="5"/>
  <c r="Z239" i="5"/>
  <c r="Z227" i="5"/>
  <c r="Z215" i="5"/>
  <c r="Z203" i="5"/>
  <c r="Z191" i="5"/>
  <c r="Z179" i="5"/>
  <c r="Z167" i="5"/>
  <c r="Z155" i="5"/>
  <c r="Z143" i="5"/>
  <c r="Z131" i="5"/>
  <c r="Z119" i="5"/>
  <c r="Z107" i="5"/>
  <c r="Z95" i="5"/>
  <c r="Z83" i="5"/>
  <c r="Z59" i="5"/>
  <c r="Z47" i="5"/>
  <c r="Z35" i="5"/>
  <c r="Z11" i="5"/>
  <c r="Y267" i="5"/>
  <c r="Y255" i="5"/>
  <c r="Y243" i="5"/>
  <c r="Y231" i="5"/>
  <c r="Y219" i="5"/>
  <c r="Y207" i="5"/>
  <c r="Y195" i="5"/>
  <c r="Y183" i="5"/>
  <c r="Y171" i="5"/>
  <c r="Y159" i="5"/>
  <c r="Y147" i="5"/>
  <c r="Y135" i="5"/>
  <c r="Y123" i="5"/>
  <c r="Y111" i="5"/>
  <c r="Y99" i="5"/>
  <c r="Y87" i="5"/>
  <c r="Y75" i="5"/>
  <c r="Y63" i="5"/>
  <c r="Y51" i="5"/>
  <c r="Y39" i="5"/>
  <c r="Y27" i="5"/>
  <c r="Y15" i="5"/>
  <c r="D68" i="2"/>
  <c r="B68" i="2" s="1"/>
  <c r="C68" i="2" s="1"/>
  <c r="D77" i="2"/>
  <c r="B77" i="2" s="1"/>
  <c r="C77" i="2" s="1"/>
  <c r="AD376" i="5"/>
  <c r="AD27" i="5"/>
  <c r="AD2" i="5"/>
  <c r="AD124" i="5"/>
  <c r="AD28" i="5"/>
  <c r="AD181" i="5"/>
  <c r="AD320" i="5"/>
  <c r="AD360" i="5"/>
  <c r="AD612" i="5"/>
  <c r="AD505" i="5"/>
  <c r="AD123" i="5"/>
  <c r="G132" i="5" s="1"/>
  <c r="AD150" i="5"/>
  <c r="AD454" i="5"/>
  <c r="AD534" i="5"/>
  <c r="AD305" i="5"/>
  <c r="AD120" i="5"/>
  <c r="AD32" i="5"/>
  <c r="AD382" i="5"/>
  <c r="AD574" i="5"/>
  <c r="AD559" i="5"/>
  <c r="AD56" i="5"/>
  <c r="AD96" i="5"/>
  <c r="AD300" i="5"/>
  <c r="AD394" i="5"/>
  <c r="AD361" i="5"/>
  <c r="AD362" i="5"/>
  <c r="AD790" i="5"/>
  <c r="AD558" i="5"/>
  <c r="AD799" i="5"/>
  <c r="AD177" i="5"/>
  <c r="AD700" i="5"/>
  <c r="AD607" i="5"/>
  <c r="AD560" i="5"/>
  <c r="AD542" i="5"/>
  <c r="AD587" i="5"/>
  <c r="AD149" i="5"/>
  <c r="AD366" i="5"/>
  <c r="AD764" i="5"/>
  <c r="AD53" i="5"/>
  <c r="AD189" i="5"/>
  <c r="AD335" i="5"/>
  <c r="AD766" i="5"/>
  <c r="AD536" i="5"/>
  <c r="AD110" i="5"/>
  <c r="AD390" i="5"/>
  <c r="AD381" i="5"/>
  <c r="AD161" i="5"/>
  <c r="AD218" i="5"/>
  <c r="AD79" i="5"/>
  <c r="AD227" i="5"/>
  <c r="AD694" i="5"/>
  <c r="AD295" i="5"/>
  <c r="AD709" i="5"/>
  <c r="AD473" i="5"/>
  <c r="AD425" i="5"/>
  <c r="AD359" i="5"/>
  <c r="AD323" i="5"/>
  <c r="AD440" i="5"/>
  <c r="AD288" i="5"/>
  <c r="AD141" i="5"/>
  <c r="AD756" i="5"/>
  <c r="AD324" i="5"/>
  <c r="AD620" i="5"/>
  <c r="AD100" i="5"/>
  <c r="AD185" i="5"/>
  <c r="AD173" i="5"/>
  <c r="AD478" i="5"/>
  <c r="AD626" i="5"/>
  <c r="AD74" i="5"/>
  <c r="AD226" i="5"/>
  <c r="AD174" i="5"/>
  <c r="AD9" i="5"/>
  <c r="AD378" i="5"/>
  <c r="AD680" i="5"/>
  <c r="AD506" i="5"/>
  <c r="AD157" i="5"/>
  <c r="AD306" i="5"/>
  <c r="AD302" i="5"/>
  <c r="AD94" i="5"/>
  <c r="AD437" i="5"/>
  <c r="G143" i="5" s="1"/>
  <c r="AD166" i="5"/>
  <c r="AD40" i="5"/>
  <c r="AD301" i="5"/>
  <c r="AD758" i="5"/>
  <c r="AD136" i="5"/>
  <c r="AD316" i="5"/>
  <c r="AD18" i="5"/>
  <c r="AD232" i="5"/>
  <c r="AD283" i="5"/>
  <c r="AD184" i="5"/>
  <c r="AD247" i="5"/>
  <c r="AD357" i="5"/>
  <c r="AD757" i="5"/>
  <c r="AD52" i="5"/>
  <c r="AD453" i="5"/>
  <c r="AD789" i="5"/>
  <c r="AD801" i="5"/>
  <c r="AD60" i="5"/>
  <c r="AD62" i="5"/>
  <c r="AD754" i="5"/>
  <c r="AD64" i="5"/>
  <c r="AD735" i="5"/>
  <c r="AD748" i="5"/>
  <c r="AD410" i="5"/>
  <c r="AD233" i="5"/>
  <c r="AD89" i="5"/>
  <c r="AD93" i="5"/>
  <c r="G158" i="5" s="1"/>
  <c r="AD687" i="5"/>
  <c r="AD61" i="5"/>
  <c r="AD715" i="5"/>
  <c r="AD769" i="5"/>
  <c r="AD426" i="5"/>
  <c r="AD156" i="5"/>
  <c r="AD276" i="5"/>
  <c r="AD285" i="5"/>
  <c r="AD409" i="5"/>
  <c r="AD737" i="5"/>
  <c r="AD701" i="5"/>
  <c r="AD575" i="5"/>
  <c r="AD98" i="5"/>
  <c r="AD604" i="5"/>
  <c r="AD346" i="5"/>
  <c r="AD7" i="5"/>
  <c r="AD522" i="5"/>
  <c r="AD287" i="5"/>
  <c r="AD690" i="5"/>
  <c r="AD759" i="5"/>
  <c r="AD676" i="5"/>
  <c r="AD668" i="5"/>
  <c r="AD291" i="5"/>
  <c r="AD400" i="5"/>
  <c r="AD148" i="5"/>
  <c r="AD315" i="5"/>
  <c r="AD782" i="5"/>
  <c r="AD82" i="5"/>
  <c r="AD741" i="5"/>
  <c r="AD728" i="5"/>
  <c r="AD732" i="5"/>
  <c r="AD245" i="5"/>
  <c r="AD631" i="5"/>
  <c r="AD603" i="5"/>
  <c r="AD583" i="5"/>
  <c r="AD414" i="5"/>
  <c r="AD448" i="5"/>
  <c r="AD445" i="5"/>
  <c r="AD681" i="5"/>
  <c r="AD712" i="5"/>
  <c r="AD753" i="5"/>
  <c r="AD714" i="5"/>
  <c r="AD55" i="5"/>
  <c r="AD533" i="5"/>
  <c r="AD85" i="5"/>
  <c r="AD186" i="5"/>
  <c r="AD608" i="5"/>
  <c r="AD572" i="5"/>
  <c r="AD116" i="5"/>
  <c r="AD121" i="5"/>
  <c r="AD708" i="5"/>
  <c r="AD351" i="5"/>
  <c r="AD312" i="5"/>
  <c r="AD739" i="5"/>
  <c r="AD692" i="5"/>
  <c r="AD144" i="5"/>
  <c r="AD647" i="5"/>
  <c r="AD639" i="5"/>
  <c r="AD235" i="5"/>
  <c r="AD367" i="5"/>
  <c r="AD738" i="5"/>
  <c r="AD152" i="5"/>
  <c r="AD770" i="5"/>
  <c r="AD408" i="5"/>
  <c r="AD724" i="5"/>
  <c r="AD307" i="5"/>
  <c r="AD298" i="5"/>
  <c r="AD132" i="5"/>
  <c r="AD601" i="5"/>
  <c r="AD23" i="5"/>
  <c r="AD222" i="5"/>
  <c r="AD763" i="5"/>
  <c r="AD411" i="5"/>
  <c r="AD514" i="5"/>
  <c r="AD256" i="5"/>
  <c r="AD179" i="5"/>
  <c r="AD438" i="5"/>
  <c r="AD585" i="5"/>
  <c r="AD294" i="5"/>
  <c r="AD183" i="5"/>
  <c r="AD605" i="5"/>
  <c r="AD710" i="5"/>
  <c r="AD637" i="5"/>
  <c r="AD622" i="5"/>
  <c r="AD485" i="5"/>
  <c r="G155" i="5" s="1"/>
  <c r="AD663" i="5"/>
  <c r="AD682" i="5"/>
  <c r="AD684" i="5"/>
  <c r="AD73" i="5"/>
  <c r="AD125" i="5"/>
  <c r="AD368" i="5"/>
  <c r="AD336" i="5"/>
  <c r="AD693" i="5"/>
  <c r="AD228" i="5"/>
  <c r="AD275" i="5"/>
  <c r="AD658" i="5"/>
  <c r="AD742" i="5"/>
  <c r="AD244" i="5"/>
  <c r="AD106" i="5"/>
  <c r="AD87" i="5"/>
  <c r="AD405" i="5"/>
  <c r="AD88" i="5"/>
  <c r="AD213" i="5"/>
  <c r="AD176" i="5"/>
  <c r="AD164" i="5"/>
  <c r="AD95" i="5"/>
  <c r="AD641" i="5"/>
  <c r="AD762" i="5"/>
  <c r="AD105" i="5"/>
  <c r="AD340" i="5"/>
  <c r="AD54" i="5"/>
  <c r="AD678" i="5"/>
  <c r="AD138" i="5"/>
  <c r="AD259" i="5"/>
  <c r="AD50" i="5"/>
  <c r="AD518" i="5"/>
  <c r="AD325" i="5"/>
  <c r="AD446" i="5"/>
  <c r="AD588" i="5"/>
  <c r="AD667" i="5"/>
  <c r="AD443" i="5"/>
  <c r="AD644" i="5"/>
  <c r="AD420" i="5"/>
  <c r="AD261" i="5"/>
  <c r="AD187" i="5"/>
  <c r="AD231" i="5"/>
  <c r="AD314" i="5"/>
  <c r="AD46" i="5"/>
  <c r="AD566" i="5"/>
  <c r="AD168" i="5"/>
  <c r="AD423" i="5"/>
  <c r="AD434" i="5"/>
  <c r="AD537" i="5"/>
  <c r="AD761" i="5"/>
  <c r="AD21" i="5"/>
  <c r="AD462" i="5"/>
  <c r="AD577" i="5"/>
  <c r="AD413" i="5"/>
  <c r="AD151" i="5"/>
  <c r="AD201" i="5"/>
  <c r="AD691" i="5"/>
  <c r="AD765" i="5"/>
  <c r="AD776" i="5"/>
  <c r="AD330" i="5"/>
  <c r="AD600" i="5"/>
  <c r="AD350" i="5"/>
  <c r="AD553" i="5"/>
  <c r="AD230" i="5"/>
  <c r="AD500" i="5"/>
  <c r="AD722" i="5"/>
  <c r="AD707" i="5"/>
  <c r="AD540" i="5"/>
  <c r="AD501" i="5"/>
  <c r="AD578" i="5"/>
  <c r="AD627" i="5"/>
  <c r="AD210" i="5"/>
  <c r="AD281" i="5"/>
  <c r="AD158" i="5"/>
  <c r="AD439" i="5"/>
  <c r="AD182" i="5"/>
  <c r="AD516" i="5"/>
  <c r="AD479" i="5"/>
  <c r="AD145" i="5"/>
  <c r="AD384" i="5"/>
  <c r="AD664" i="5"/>
  <c r="AD303" i="5"/>
  <c r="AD190" i="5"/>
  <c r="AD541" i="5"/>
  <c r="AD669" i="5"/>
  <c r="AD424" i="5"/>
  <c r="AD84" i="5"/>
  <c r="AD3" i="5"/>
  <c r="AD243" i="5"/>
  <c r="AD24" i="5"/>
  <c r="AD147" i="5"/>
  <c r="AD442" i="5"/>
  <c r="AD395" i="5"/>
  <c r="AD447" i="5"/>
  <c r="AD418" i="5"/>
  <c r="AD430" i="5"/>
  <c r="AD455" i="5"/>
  <c r="AD591" i="5"/>
  <c r="AD464" i="5"/>
  <c r="AD499" i="5"/>
  <c r="AD224" i="5"/>
  <c r="AD91" i="5"/>
  <c r="AD564" i="5"/>
  <c r="AD772" i="5"/>
  <c r="AD660" i="5"/>
  <c r="AD178" i="5"/>
  <c r="G149" i="5" s="1"/>
  <c r="AD511" i="5"/>
  <c r="AD122" i="5"/>
  <c r="AD606" i="5"/>
  <c r="AD49" i="5"/>
  <c r="AD6" i="5"/>
  <c r="AD561" i="5"/>
  <c r="AD584" i="5"/>
  <c r="AD393" i="5"/>
  <c r="AD482" i="5"/>
  <c r="AD422" i="5"/>
  <c r="AD465" i="5"/>
  <c r="AD528" i="5"/>
  <c r="AD269" i="5"/>
  <c r="AD39" i="5"/>
  <c r="AD657" i="5"/>
  <c r="AD634" i="5"/>
  <c r="AD65" i="5"/>
  <c r="AD648" i="5"/>
  <c r="AD251" i="5"/>
  <c r="AD672" i="5"/>
  <c r="AD223" i="5"/>
  <c r="AD781" i="5"/>
  <c r="AD30" i="5"/>
  <c r="AD592" i="5"/>
  <c r="AD78" i="5"/>
  <c r="AD118" i="5"/>
  <c r="AD538" i="5"/>
  <c r="AD472" i="5"/>
  <c r="AD5" i="5"/>
  <c r="AD486" i="5"/>
  <c r="AD114" i="5"/>
  <c r="AD417" i="5"/>
  <c r="AD743" i="5"/>
  <c r="AD304" i="5"/>
  <c r="AD582" i="5"/>
  <c r="AD162" i="5"/>
  <c r="AD755" i="5"/>
  <c r="AD175" i="5"/>
  <c r="AD702" i="5"/>
  <c r="AD586" i="5"/>
  <c r="AD35" i="5"/>
  <c r="AD419" i="5"/>
  <c r="AD488" i="5"/>
  <c r="AD369" i="5"/>
  <c r="AD580" i="5"/>
  <c r="AD135" i="5"/>
  <c r="AD509" i="5"/>
  <c r="AD635" i="5"/>
  <c r="AD496" i="5"/>
  <c r="AD661" i="5"/>
  <c r="AD290" i="5"/>
  <c r="AD134" i="5"/>
  <c r="AD493" i="5"/>
  <c r="AD792" i="5"/>
  <c r="AD745" i="5"/>
  <c r="AD319" i="5"/>
  <c r="AD377" i="5"/>
  <c r="AD602" i="5"/>
  <c r="AD481" i="5"/>
  <c r="AD308" i="5"/>
  <c r="AD795" i="5"/>
  <c r="AD34" i="5"/>
  <c r="AD590" i="5"/>
  <c r="AD517" i="5"/>
  <c r="AD774" i="5"/>
  <c r="AD543" i="5"/>
  <c r="AD59" i="5"/>
  <c r="AD47" i="5"/>
  <c r="AD317" i="5"/>
  <c r="AD415" i="5"/>
  <c r="AD297" i="5"/>
  <c r="AD167" i="5"/>
  <c r="AD169" i="5"/>
  <c r="AD515" i="5"/>
  <c r="AD205" i="5"/>
  <c r="AD17" i="5"/>
  <c r="AD154" i="5"/>
  <c r="AD452" i="5"/>
  <c r="AD292" i="5"/>
  <c r="AD619" i="5"/>
  <c r="AD299" i="5"/>
  <c r="AD209" i="5"/>
  <c r="AD778" i="5"/>
  <c r="AD86" i="5"/>
  <c r="AD8" i="5"/>
  <c r="AD328" i="5"/>
  <c r="AD160" i="5"/>
  <c r="AD76" i="5"/>
  <c r="AD322" i="5"/>
  <c r="AD487" i="5"/>
  <c r="AD51" i="5"/>
  <c r="AD520" i="5"/>
  <c r="AD725" i="5"/>
  <c r="AD131" i="5"/>
  <c r="AD344" i="5"/>
  <c r="AD371" i="5"/>
  <c r="AD255" i="5"/>
  <c r="AD258" i="5"/>
  <c r="AD204" i="5"/>
  <c r="AD636" i="5"/>
  <c r="AD246" i="5"/>
  <c r="AD632" i="5"/>
  <c r="AD416" i="5"/>
  <c r="AD532" i="5"/>
  <c r="AD380" i="5"/>
  <c r="AD624" i="5"/>
  <c r="AD718" i="5"/>
  <c r="AD719" i="5"/>
  <c r="AD321" i="5"/>
  <c r="AD197" i="5"/>
  <c r="AD744" i="5"/>
  <c r="AD474" i="5"/>
  <c r="AD523" i="5"/>
  <c r="AD31" i="5"/>
  <c r="AD203" i="5"/>
  <c r="AD239" i="5"/>
  <c r="AD396" i="5"/>
  <c r="AD373" i="5"/>
  <c r="AD677" i="5"/>
  <c r="AD43" i="5"/>
  <c r="AD97" i="5"/>
  <c r="AD431" i="5"/>
  <c r="AD104" i="5"/>
  <c r="AD37" i="5"/>
  <c r="AD234" i="5"/>
  <c r="AD798" i="5"/>
  <c r="AD651" i="5"/>
  <c r="AD457" i="5"/>
  <c r="AD20" i="5"/>
  <c r="AD734" i="5"/>
  <c r="AD397" i="5"/>
  <c r="AD468" i="5"/>
  <c r="AD613" i="5"/>
  <c r="AD99" i="5"/>
  <c r="AD29" i="5"/>
  <c r="AD343" i="5"/>
  <c r="AD80" i="5"/>
  <c r="AD250" i="5"/>
  <c r="AD731" i="5"/>
  <c r="AD460" i="5"/>
  <c r="AD237" i="5"/>
  <c r="AD111" i="5"/>
  <c r="AD113" i="5"/>
  <c r="G151" i="5" s="1"/>
  <c r="AD618" i="5"/>
  <c r="AD696" i="5"/>
  <c r="AD616" i="5"/>
  <c r="AD155" i="5"/>
  <c r="AD318" i="5"/>
  <c r="AD544" i="5"/>
  <c r="AD471" i="5"/>
  <c r="AD101" i="5"/>
  <c r="AD546" i="5"/>
  <c r="AD788" i="5"/>
  <c r="AD44" i="5"/>
  <c r="AD429" i="5"/>
  <c r="AD137" i="5"/>
  <c r="AD502" i="5"/>
  <c r="AD679" i="5"/>
  <c r="AD4" i="5"/>
  <c r="AD355" i="5"/>
  <c r="AD242" i="5"/>
  <c r="AD638" i="5"/>
  <c r="AD697" i="5"/>
  <c r="AD483" i="5"/>
  <c r="AD70" i="5"/>
  <c r="AD656" i="5"/>
  <c r="AD450" i="5"/>
  <c r="AD48" i="5"/>
  <c r="AD451" i="5"/>
  <c r="AD625" i="5"/>
  <c r="AD589" i="5"/>
  <c r="AD787" i="5"/>
  <c r="AD581" i="5"/>
  <c r="AD563" i="5"/>
  <c r="AD221" i="5"/>
  <c r="AD727" i="5"/>
  <c r="AD270" i="5"/>
  <c r="AD171" i="5"/>
  <c r="AD206" i="5"/>
  <c r="AD736" i="5"/>
  <c r="AD796" i="5"/>
  <c r="AD459" i="5"/>
  <c r="AD721" i="5"/>
  <c r="AD370" i="5"/>
  <c r="AD216" i="5"/>
  <c r="AD387" i="5"/>
  <c r="AD57" i="5"/>
  <c r="AD238" i="5"/>
  <c r="AD498" i="5"/>
  <c r="AD109" i="5"/>
  <c r="AD463" i="5"/>
  <c r="AD645" i="5"/>
  <c r="AD449" i="5"/>
  <c r="AD441" i="5"/>
  <c r="AD569" i="5"/>
  <c r="AD706" i="5"/>
  <c r="AD274" i="5"/>
  <c r="AD670" i="5"/>
  <c r="AD202" i="5"/>
  <c r="AD264" i="5"/>
  <c r="AD103" i="5"/>
  <c r="AD786" i="5"/>
  <c r="AD652" i="5"/>
  <c r="AD375" i="5"/>
  <c r="AD19" i="5"/>
  <c r="AD69" i="5"/>
  <c r="AD621" i="5"/>
  <c r="AD127" i="5"/>
  <c r="AD341" i="5"/>
  <c r="AD650" i="5"/>
  <c r="AD334" i="5"/>
  <c r="AD271" i="5"/>
  <c r="AD254" i="5"/>
  <c r="AD284" i="5"/>
  <c r="AD524" i="5"/>
  <c r="AD568" i="5"/>
  <c r="AD749" i="5"/>
  <c r="AD565" i="5"/>
  <c r="AD628" i="5"/>
  <c r="AD329" i="5"/>
  <c r="AD535" i="5"/>
  <c r="AD25" i="5"/>
  <c r="AD289" i="5"/>
  <c r="AD458" i="5"/>
  <c r="AD779" i="5"/>
  <c r="AD83" i="5"/>
  <c r="AD126" i="5"/>
  <c r="AD398" i="5"/>
  <c r="AD491" i="5"/>
  <c r="AD683" i="5"/>
  <c r="AD71" i="5"/>
  <c r="AD262" i="5"/>
  <c r="AD347" i="5"/>
  <c r="AD402" i="5"/>
  <c r="AD198" i="5"/>
  <c r="AD623" i="5"/>
  <c r="AD108" i="5"/>
  <c r="AD630" i="5"/>
  <c r="AD599" i="5"/>
  <c r="AD428" i="5"/>
  <c r="AD45" i="5"/>
  <c r="AD331" i="5"/>
  <c r="AD77" i="5"/>
  <c r="AD13" i="5"/>
  <c r="AD277" i="5"/>
  <c r="AD249" i="5"/>
  <c r="AD90" i="5"/>
  <c r="AD352" i="5"/>
  <c r="AD217" i="5"/>
  <c r="AD713" i="5"/>
  <c r="AD614" i="5"/>
  <c r="AD773" i="5"/>
  <c r="AD68" i="5"/>
  <c r="AD272" i="5"/>
  <c r="AD659" i="5"/>
  <c r="AD11" i="5"/>
  <c r="AD385" i="5"/>
  <c r="AD170" i="5"/>
  <c r="AD492" i="5"/>
  <c r="AD720" i="5"/>
  <c r="AD767" i="5"/>
  <c r="AD194" i="5"/>
  <c r="AD266" i="5"/>
  <c r="AD477" i="5"/>
  <c r="AD188" i="5"/>
  <c r="AD726" i="5"/>
  <c r="AD143" i="5"/>
  <c r="AD404" i="5"/>
  <c r="AD310" i="5"/>
  <c r="AD180" i="5"/>
  <c r="AD412" i="5"/>
  <c r="AD280" i="5"/>
  <c r="AD554" i="5"/>
  <c r="AD768" i="5"/>
  <c r="AD671" i="5"/>
  <c r="AD435" i="5"/>
  <c r="AD389" i="5"/>
  <c r="AD513" i="5"/>
  <c r="AD504" i="5"/>
  <c r="AD326" i="5"/>
  <c r="AD649" i="5"/>
  <c r="AD67" i="5"/>
  <c r="AD747" i="5"/>
  <c r="AD358" i="5"/>
  <c r="AD364" i="5"/>
  <c r="AD689" i="5"/>
  <c r="AD427" i="5"/>
  <c r="AD466" i="5"/>
  <c r="AD595" i="5"/>
  <c r="AD519" i="5"/>
  <c r="AD555" i="5"/>
  <c r="AD791" i="5"/>
  <c r="AD803" i="5"/>
  <c r="AD780" i="5"/>
  <c r="AD273" i="5"/>
  <c r="AD374" i="5"/>
  <c r="AD557" i="5"/>
  <c r="AD140" i="5"/>
  <c r="AD510" i="5"/>
  <c r="AD646" i="5"/>
  <c r="AD695" i="5"/>
  <c r="AD192" i="5"/>
  <c r="AD311" i="5"/>
  <c r="AD711" i="5"/>
  <c r="AD211" i="5"/>
  <c r="AD215" i="5"/>
  <c r="AD267" i="5"/>
  <c r="AD153" i="5"/>
  <c r="AD629" i="5"/>
  <c r="AD10" i="5"/>
  <c r="AD494" i="5"/>
  <c r="AD339" i="5"/>
  <c r="AD379" i="5"/>
  <c r="AD642" i="5"/>
  <c r="AD279" i="5"/>
  <c r="AD484" i="5"/>
  <c r="AD643" i="5"/>
  <c r="AD527" i="5"/>
  <c r="AD480" i="5"/>
  <c r="AD139" i="5"/>
  <c r="AD66" i="5"/>
  <c r="AD282" i="5"/>
  <c r="AD615" i="5"/>
  <c r="AD746" i="5"/>
  <c r="AD525" i="5"/>
  <c r="AD654" i="5"/>
  <c r="AD526" i="5"/>
  <c r="AD115" i="5"/>
  <c r="AD611" i="5"/>
  <c r="AD42" i="5"/>
  <c r="AD293" i="5"/>
  <c r="AD785" i="5"/>
  <c r="AD470" i="5"/>
  <c r="AD36" i="5"/>
  <c r="AD252" i="5"/>
  <c r="AD399" i="5"/>
  <c r="AD508" i="5"/>
  <c r="AD265" i="5"/>
  <c r="AD403" i="5"/>
  <c r="AD666" i="5"/>
  <c r="AD699" i="5"/>
  <c r="AD547" i="5"/>
  <c r="AD263" i="5"/>
  <c r="AD512" i="5"/>
  <c r="AD286" i="5"/>
  <c r="AD129" i="5"/>
  <c r="AD191" i="5"/>
  <c r="AD107" i="5"/>
  <c r="AD784" i="5"/>
  <c r="AD383" i="5"/>
  <c r="AD240" i="5"/>
  <c r="AD119" i="5"/>
  <c r="AD117" i="5"/>
  <c r="AD675" i="5"/>
  <c r="AD717" i="5"/>
  <c r="AD407" i="5"/>
  <c r="AD573" i="5"/>
  <c r="AD327" i="5"/>
  <c r="AD802" i="5"/>
  <c r="AD548" i="5"/>
  <c r="AD38" i="5"/>
  <c r="AD309" i="5"/>
  <c r="AD12" i="5"/>
  <c r="AD507" i="5"/>
  <c r="AD337" i="5"/>
  <c r="AD214" i="5"/>
  <c r="AD26" i="5"/>
  <c r="AD489" i="5"/>
  <c r="AD313" i="5"/>
  <c r="AD550" i="5"/>
  <c r="AD793" i="5"/>
  <c r="AD200" i="5"/>
  <c r="AD278" i="5"/>
  <c r="AD392" i="5"/>
  <c r="AD598" i="5"/>
  <c r="AD750" i="5"/>
  <c r="AD730" i="5"/>
  <c r="AD673" i="5"/>
  <c r="AD102" i="5"/>
  <c r="AD729" i="5"/>
  <c r="AD752" i="5"/>
  <c r="AD665" i="5"/>
  <c r="AD705" i="5"/>
  <c r="AD41" i="5"/>
  <c r="AD33" i="5"/>
  <c r="AD195" i="5"/>
  <c r="AD433" i="5"/>
  <c r="AD253" i="5"/>
  <c r="AD571" i="5"/>
  <c r="AD751" i="5"/>
  <c r="AD521" i="5"/>
  <c r="AD225" i="5"/>
  <c r="AD220" i="5"/>
  <c r="AD363" i="5"/>
  <c r="AD146" i="5"/>
  <c r="AD444" i="5"/>
  <c r="AD594" i="5"/>
  <c r="AD199" i="5"/>
  <c r="AD401" i="5"/>
  <c r="AD597" i="5"/>
  <c r="AD338" i="5"/>
  <c r="AD716" i="5"/>
  <c r="AD15" i="5"/>
  <c r="AD552" i="5"/>
  <c r="AD469" i="5"/>
  <c r="AD461" i="5"/>
  <c r="AD596" i="5"/>
  <c r="AD723" i="5"/>
  <c r="AD75" i="5"/>
  <c r="AD391" i="5"/>
  <c r="AD207" i="5"/>
  <c r="AD208" i="5"/>
  <c r="AD16" i="5"/>
  <c r="AD549" i="5"/>
  <c r="AD760" i="5"/>
  <c r="AD529" i="5"/>
  <c r="AD610" i="5"/>
  <c r="AD576" i="5"/>
  <c r="AD567" i="5"/>
  <c r="AD193" i="5"/>
  <c r="AD674" i="5"/>
  <c r="AD733" i="5"/>
  <c r="AD640" i="5"/>
  <c r="AD800" i="5"/>
  <c r="AD530" i="5"/>
  <c r="AD771" i="5"/>
  <c r="AD354" i="5"/>
  <c r="AD570" i="5"/>
  <c r="AD497" i="5"/>
  <c r="AD703" i="5"/>
  <c r="AD172" i="5"/>
  <c r="AD388" i="5"/>
  <c r="AD165" i="5"/>
  <c r="AD421" i="5"/>
  <c r="AD562" i="5"/>
  <c r="AD22" i="5"/>
  <c r="AD617" i="5"/>
  <c r="AD653" i="5"/>
  <c r="AD342" i="5"/>
  <c r="AD406" i="5"/>
  <c r="AD740" i="5"/>
  <c r="AD112" i="5"/>
  <c r="AD345" i="5"/>
  <c r="AD545" i="5"/>
  <c r="AD14" i="5"/>
  <c r="AD704" i="5"/>
  <c r="AD456" i="5"/>
  <c r="AD229" i="5"/>
  <c r="AD260" i="5"/>
  <c r="AD539" i="5"/>
  <c r="AD163" i="5"/>
  <c r="AD579" i="5"/>
  <c r="AD196" i="5"/>
  <c r="AD130" i="5"/>
  <c r="AD467" i="5"/>
  <c r="AD58" i="5"/>
  <c r="AD556" i="5"/>
  <c r="AD662" i="5"/>
  <c r="AD531" i="5"/>
  <c r="AD349" i="5"/>
  <c r="AD783" i="5"/>
  <c r="AD688" i="5"/>
  <c r="AD159" i="5"/>
  <c r="AD268" i="5"/>
  <c r="AD593" i="5"/>
  <c r="AD128" i="5"/>
  <c r="AD219" i="5"/>
  <c r="AD503" i="5"/>
  <c r="AD348" i="5"/>
  <c r="AD775" i="5"/>
  <c r="AD63" i="5"/>
  <c r="AD797" i="5"/>
  <c r="AD495" i="5"/>
  <c r="AD609" i="5"/>
  <c r="AD633" i="5"/>
  <c r="AD777" i="5"/>
  <c r="AD372" i="5"/>
  <c r="AD133" i="5"/>
  <c r="AD241" i="5"/>
  <c r="AD353" i="5"/>
  <c r="AD386" i="5"/>
  <c r="AD475" i="5"/>
  <c r="AD685" i="5"/>
  <c r="AD332" i="5"/>
  <c r="AD794" i="5"/>
  <c r="AD804" i="5"/>
  <c r="AD476" i="5"/>
  <c r="AD81" i="5"/>
  <c r="AD551" i="5"/>
  <c r="AD490" i="5"/>
  <c r="AD436" i="5"/>
  <c r="AD296" i="5"/>
  <c r="AD72" i="5"/>
  <c r="AD333" i="5"/>
  <c r="AD655" i="5"/>
  <c r="AD356" i="5"/>
  <c r="AD686" i="5"/>
  <c r="AD248" i="5"/>
  <c r="AD698" i="5"/>
  <c r="AD432" i="5"/>
  <c r="AD257" i="5"/>
  <c r="AD212" i="5"/>
  <c r="AD236" i="5"/>
  <c r="G138" i="5" s="1"/>
  <c r="AD142" i="5"/>
  <c r="AD92" i="5"/>
  <c r="AG811" i="5"/>
  <c r="AG812" i="5"/>
  <c r="AG813" i="5"/>
  <c r="AG814" i="5"/>
  <c r="AG815" i="5"/>
  <c r="AG816" i="5"/>
  <c r="AG817" i="5"/>
  <c r="AG818" i="5"/>
  <c r="AG819" i="5"/>
  <c r="AG820" i="5"/>
  <c r="AG821" i="5"/>
  <c r="AG822" i="5"/>
  <c r="AG823" i="5"/>
  <c r="AG824" i="5"/>
  <c r="AG825" i="5"/>
  <c r="AG826" i="5"/>
  <c r="AG827" i="5"/>
  <c r="AG828" i="5"/>
  <c r="AG829" i="5"/>
  <c r="AG830" i="5"/>
  <c r="AG831" i="5"/>
  <c r="AG832" i="5"/>
  <c r="AG833" i="5"/>
  <c r="AG834" i="5"/>
  <c r="AG835" i="5"/>
  <c r="AG836" i="5"/>
  <c r="AG837" i="5"/>
  <c r="AG838" i="5"/>
  <c r="AG839" i="5"/>
  <c r="AG840" i="5"/>
  <c r="AG841" i="5"/>
  <c r="AD365" i="5"/>
  <c r="B45" i="5"/>
  <c r="B32" i="5"/>
  <c r="B39" i="5"/>
  <c r="B43" i="5"/>
  <c r="B113" i="5"/>
  <c r="B28" i="5"/>
  <c r="B92" i="5"/>
  <c r="B10" i="5"/>
  <c r="B94" i="5"/>
  <c r="B97" i="5"/>
  <c r="B87" i="5"/>
  <c r="B30" i="5"/>
  <c r="B85" i="5"/>
  <c r="B6" i="5"/>
  <c r="B27" i="5"/>
  <c r="B74" i="5"/>
  <c r="B106" i="5"/>
  <c r="B56" i="5"/>
  <c r="B63" i="5"/>
  <c r="B34" i="5"/>
  <c r="B38" i="5"/>
  <c r="B12" i="5"/>
  <c r="B17" i="5"/>
  <c r="B71" i="5"/>
  <c r="B4" i="5"/>
  <c r="B9" i="5"/>
  <c r="B16" i="5"/>
  <c r="B110" i="5"/>
  <c r="B100" i="5"/>
  <c r="B49" i="5"/>
  <c r="B53" i="5"/>
  <c r="B18" i="5"/>
  <c r="B57" i="5"/>
  <c r="B79" i="5"/>
  <c r="B7" i="5"/>
  <c r="B101" i="5"/>
  <c r="B58" i="5"/>
  <c r="B90" i="5"/>
  <c r="B23" i="5"/>
  <c r="B82" i="5"/>
  <c r="B89" i="5"/>
  <c r="B76" i="5"/>
  <c r="B46" i="5"/>
  <c r="B8" i="5"/>
  <c r="B102" i="5"/>
  <c r="B69" i="5"/>
  <c r="B26" i="5"/>
  <c r="B50" i="5"/>
  <c r="B95" i="5"/>
  <c r="B111" i="5"/>
  <c r="B36" i="5"/>
  <c r="B44" i="5"/>
  <c r="B24" i="5"/>
  <c r="B15" i="5"/>
  <c r="B91" i="5"/>
  <c r="B5" i="5"/>
  <c r="B31" i="5"/>
  <c r="B22" i="5"/>
  <c r="B33" i="5"/>
  <c r="B67" i="5"/>
  <c r="B60" i="5"/>
  <c r="B59" i="5"/>
  <c r="B64" i="5"/>
  <c r="B88" i="5"/>
  <c r="B48" i="5"/>
  <c r="B20" i="5"/>
  <c r="B83" i="5"/>
  <c r="B40" i="5"/>
  <c r="B19" i="5"/>
  <c r="B2" i="5"/>
  <c r="B80" i="5"/>
  <c r="B37" i="5"/>
  <c r="B93" i="5"/>
  <c r="B109" i="5"/>
  <c r="B99" i="5"/>
  <c r="B114" i="5"/>
  <c r="B96" i="5"/>
  <c r="B62" i="5"/>
  <c r="B29" i="5"/>
  <c r="B54" i="5"/>
  <c r="B13" i="5"/>
  <c r="B104" i="5"/>
  <c r="B98" i="5"/>
  <c r="B103" i="5"/>
  <c r="B52" i="5"/>
  <c r="B108" i="5"/>
  <c r="B42" i="5"/>
  <c r="B55" i="5"/>
  <c r="B112" i="5"/>
  <c r="B107" i="5"/>
  <c r="B25" i="5"/>
  <c r="B21" i="5"/>
  <c r="B72" i="5"/>
  <c r="B70" i="5"/>
  <c r="B11" i="5"/>
  <c r="B75" i="5"/>
  <c r="B3" i="5"/>
  <c r="B105" i="5"/>
  <c r="B66" i="5"/>
  <c r="B65" i="5"/>
  <c r="B86" i="5"/>
  <c r="B84" i="5"/>
  <c r="B81" i="5"/>
  <c r="B51" i="5"/>
  <c r="B73" i="5"/>
  <c r="B77" i="5"/>
  <c r="B47" i="5"/>
  <c r="B41" i="5"/>
  <c r="B35" i="5"/>
  <c r="B68" i="5"/>
  <c r="B78" i="5"/>
  <c r="B61" i="5"/>
  <c r="B14" i="5"/>
  <c r="M35" i="3"/>
  <c r="M69" i="3"/>
  <c r="M105" i="3"/>
  <c r="M92" i="3"/>
  <c r="M10" i="3"/>
  <c r="M43" i="3"/>
  <c r="M54" i="3"/>
  <c r="M32" i="3"/>
  <c r="M12" i="3"/>
  <c r="M33" i="3"/>
  <c r="M78" i="3"/>
  <c r="M83" i="3"/>
  <c r="M66" i="3"/>
  <c r="M104" i="3"/>
  <c r="M52" i="3"/>
  <c r="M3" i="3"/>
  <c r="M67" i="3"/>
  <c r="M22" i="3"/>
  <c r="M36" i="3"/>
  <c r="M39" i="3"/>
  <c r="M27" i="3"/>
  <c r="M106" i="3"/>
  <c r="M20" i="3"/>
  <c r="M62" i="3"/>
  <c r="M58" i="3"/>
  <c r="M9" i="3"/>
  <c r="M89" i="3"/>
  <c r="M85" i="3"/>
  <c r="M19" i="3"/>
  <c r="M29" i="3"/>
  <c r="M79" i="3"/>
  <c r="M48" i="3"/>
  <c r="M65" i="3"/>
  <c r="M86" i="3"/>
  <c r="M101" i="3"/>
  <c r="M90" i="3"/>
  <c r="M113" i="3"/>
  <c r="M111" i="3"/>
  <c r="M87" i="3"/>
  <c r="M13" i="3"/>
  <c r="M50" i="3"/>
  <c r="M71" i="3"/>
  <c r="M102" i="3"/>
  <c r="M8" i="3"/>
  <c r="M98" i="3"/>
  <c r="M49" i="3"/>
  <c r="M56" i="3"/>
  <c r="M41" i="3"/>
  <c r="M28" i="3"/>
  <c r="M21" i="3"/>
  <c r="M80" i="3"/>
  <c r="M73" i="3"/>
  <c r="M59" i="3"/>
  <c r="M70" i="3"/>
  <c r="M108" i="3"/>
  <c r="M14" i="3"/>
  <c r="M100" i="3"/>
  <c r="M25" i="3"/>
  <c r="M60" i="3"/>
  <c r="M31" i="3"/>
  <c r="M45" i="3"/>
  <c r="M34" i="3"/>
  <c r="M99" i="3"/>
  <c r="M94" i="3"/>
  <c r="M107" i="3"/>
  <c r="M42" i="3"/>
  <c r="M23" i="3"/>
  <c r="M40" i="3"/>
  <c r="M77" i="3"/>
  <c r="M97" i="3"/>
  <c r="M4" i="3"/>
  <c r="M76" i="3"/>
  <c r="M114" i="3"/>
  <c r="M37" i="3"/>
  <c r="M96" i="3"/>
  <c r="M44" i="3"/>
  <c r="M57" i="3"/>
  <c r="M112" i="3"/>
  <c r="M18" i="3"/>
  <c r="M95" i="3"/>
  <c r="M84" i="3"/>
  <c r="M47" i="3"/>
  <c r="M91" i="3"/>
  <c r="M109" i="3"/>
  <c r="M2" i="3"/>
  <c r="M61" i="3"/>
  <c r="M63" i="3"/>
  <c r="M30" i="3"/>
  <c r="M81" i="3"/>
  <c r="M26" i="3"/>
  <c r="M46" i="3"/>
  <c r="M5" i="3"/>
  <c r="M53" i="3"/>
  <c r="M11" i="3"/>
  <c r="M38" i="3"/>
  <c r="M74" i="3"/>
  <c r="M93" i="3"/>
  <c r="M6" i="3"/>
  <c r="M68" i="3"/>
  <c r="M15" i="3"/>
  <c r="M110" i="3"/>
  <c r="M64" i="3"/>
  <c r="M75" i="3"/>
  <c r="M103" i="3"/>
  <c r="M72" i="3"/>
  <c r="M55" i="3"/>
  <c r="M7" i="3"/>
  <c r="M82" i="3"/>
  <c r="M51" i="3"/>
  <c r="M17" i="3"/>
  <c r="M88" i="3"/>
  <c r="M16" i="3"/>
  <c r="M2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2" i="3"/>
  <c r="C331" i="3"/>
  <c r="C344" i="3"/>
  <c r="C805" i="3"/>
  <c r="C745" i="3"/>
  <c r="C770" i="3"/>
  <c r="C527" i="3"/>
  <c r="C315" i="3"/>
  <c r="C94" i="3"/>
  <c r="C144" i="3"/>
  <c r="C346" i="3"/>
  <c r="C837" i="3"/>
  <c r="C766" i="3"/>
  <c r="C484" i="3"/>
  <c r="C556" i="3"/>
  <c r="C426" i="3"/>
  <c r="C558" i="3"/>
  <c r="C104" i="3"/>
  <c r="C26" i="3"/>
  <c r="C473" i="3"/>
  <c r="C217" i="3"/>
  <c r="C145" i="3"/>
  <c r="C608" i="3"/>
  <c r="C676" i="3"/>
  <c r="C775" i="3"/>
  <c r="C235" i="3"/>
  <c r="C146" i="3"/>
  <c r="C616" i="3"/>
  <c r="C347" i="3"/>
  <c r="C348" i="3"/>
  <c r="C349" i="3"/>
  <c r="C350" i="3"/>
  <c r="C457" i="3"/>
  <c r="C625" i="3"/>
  <c r="C656" i="3"/>
  <c r="C284" i="3"/>
  <c r="C236" i="3"/>
  <c r="C351" i="3"/>
  <c r="C459" i="3"/>
  <c r="C752" i="3"/>
  <c r="C528" i="3"/>
  <c r="C313" i="3"/>
  <c r="C147" i="3"/>
  <c r="C352" i="3"/>
  <c r="C664" i="3"/>
  <c r="C481" i="3"/>
  <c r="C295" i="3"/>
  <c r="C148" i="3"/>
  <c r="C257" i="3"/>
  <c r="C355" i="3"/>
  <c r="C127" i="3"/>
  <c r="C69" i="3"/>
  <c r="C460" i="3"/>
  <c r="C733" i="3"/>
  <c r="C285" i="3"/>
  <c r="C482" i="3"/>
  <c r="C268" i="3"/>
  <c r="C111" i="3"/>
  <c r="C477" i="3"/>
  <c r="C34" i="3"/>
  <c r="C356" i="3"/>
  <c r="C306" i="3"/>
  <c r="C82" i="3"/>
  <c r="C598" i="3"/>
  <c r="C149" i="3"/>
  <c r="C634" i="3"/>
  <c r="C44" i="3"/>
  <c r="C98" i="3"/>
  <c r="C529" i="3"/>
  <c r="C359" i="3"/>
  <c r="C509" i="3"/>
  <c r="C319" i="3"/>
  <c r="C539" i="3"/>
  <c r="C549" i="3"/>
  <c r="C708" i="3"/>
  <c r="C597" i="3"/>
  <c r="C490" i="3"/>
  <c r="C604" i="3"/>
  <c r="C433" i="3"/>
  <c r="C808" i="3"/>
  <c r="C798" i="3"/>
  <c r="C683" i="3"/>
  <c r="C135" i="3"/>
  <c r="C530" i="3"/>
  <c r="C150" i="3"/>
  <c r="C136" i="3"/>
  <c r="C645" i="3"/>
  <c r="C317" i="3"/>
  <c r="C222" i="3"/>
  <c r="C478" i="3"/>
  <c r="C151" i="3"/>
  <c r="C357" i="3"/>
  <c r="C6" i="3"/>
  <c r="C71" i="3"/>
  <c r="C816" i="3"/>
  <c r="C671" i="3"/>
  <c r="C789" i="3"/>
  <c r="C704" i="3"/>
  <c r="C714" i="3"/>
  <c r="C650" i="3"/>
  <c r="C114" i="3"/>
  <c r="C186" i="3"/>
  <c r="C599" i="3"/>
  <c r="C36" i="3"/>
  <c r="C77" i="3"/>
  <c r="C710" i="3"/>
  <c r="C812" i="3"/>
  <c r="C674" i="3"/>
  <c r="C22" i="3"/>
  <c r="C612" i="3"/>
  <c r="C622" i="3"/>
  <c r="C46" i="3"/>
  <c r="C497" i="3"/>
  <c r="C318" i="3"/>
  <c r="C358" i="3"/>
  <c r="C95" i="3"/>
  <c r="C128" i="3"/>
  <c r="C531" i="3"/>
  <c r="C700" i="3"/>
  <c r="C791" i="3"/>
  <c r="C237" i="3"/>
  <c r="C115" i="3"/>
  <c r="C360" i="3"/>
  <c r="C96" i="3"/>
  <c r="C780" i="3"/>
  <c r="C750" i="3"/>
  <c r="C520" i="3"/>
  <c r="C532" i="3"/>
  <c r="C153" i="3"/>
  <c r="C635" i="3"/>
  <c r="C270" i="3"/>
  <c r="C66" i="5" s="1"/>
  <c r="C269" i="3"/>
  <c r="C105" i="5" s="1"/>
  <c r="C740" i="3"/>
  <c r="K18" i="3" s="1"/>
  <c r="C361" i="3"/>
  <c r="C362" i="3"/>
  <c r="C363" i="3"/>
  <c r="C154" i="3"/>
  <c r="C405" i="3"/>
  <c r="C184" i="3"/>
  <c r="C406" i="3"/>
  <c r="C424" i="3"/>
  <c r="C440" i="3"/>
  <c r="C206" i="3"/>
  <c r="C701" i="3"/>
  <c r="C712" i="3"/>
  <c r="C590" i="3"/>
  <c r="C748" i="3"/>
  <c r="C302" i="3"/>
  <c r="C498" i="3"/>
  <c r="C87" i="3"/>
  <c r="C155" i="3"/>
  <c r="C365" i="3"/>
  <c r="C666" i="3"/>
  <c r="C713" i="3"/>
  <c r="C287" i="3"/>
  <c r="C366" i="3"/>
  <c r="C605" i="3"/>
  <c r="C266" i="3"/>
  <c r="C118" i="3"/>
  <c r="C88" i="3"/>
  <c r="C761" i="3"/>
  <c r="C533" i="3"/>
  <c r="C449" i="3"/>
  <c r="C636" i="3"/>
  <c r="C500" i="3"/>
  <c r="C367" i="3"/>
  <c r="C696" i="3"/>
  <c r="C667" i="3"/>
  <c r="C697" i="3"/>
  <c r="C629" i="3"/>
  <c r="C368" i="3"/>
  <c r="C119" i="3"/>
  <c r="C156" i="3"/>
  <c r="C260" i="3"/>
  <c r="C483" i="3"/>
  <c r="C81" i="3"/>
  <c r="C600" i="3"/>
  <c r="C322" i="3"/>
  <c r="C702" i="3"/>
  <c r="C819" i="3"/>
  <c r="C685" i="3"/>
  <c r="C722" i="3"/>
  <c r="C725" i="3"/>
  <c r="C817" i="3"/>
  <c r="C757" i="3"/>
  <c r="C707" i="3"/>
  <c r="C737" i="3"/>
  <c r="C691" i="3"/>
  <c r="C353" i="3"/>
  <c r="C301" i="3"/>
  <c r="C286" i="3"/>
  <c r="C369" i="3"/>
  <c r="C271" i="3"/>
  <c r="C7" i="3"/>
  <c r="C305" i="3"/>
  <c r="C89" i="3"/>
  <c r="C157" i="3"/>
  <c r="C39" i="3"/>
  <c r="C259" i="3"/>
  <c r="C28" i="3"/>
  <c r="C234" i="3"/>
  <c r="C518" i="3"/>
  <c r="C781" i="3"/>
  <c r="C644" i="3"/>
  <c r="C326" i="3"/>
  <c r="C158" i="3"/>
  <c r="C116" i="3"/>
  <c r="C485" i="3"/>
  <c r="C371" i="3"/>
  <c r="C510" i="3"/>
  <c r="C643" i="3"/>
  <c r="C372" i="3"/>
  <c r="C159" i="3"/>
  <c r="C373" i="3"/>
  <c r="C461" i="3"/>
  <c r="C160" i="3"/>
  <c r="C653" i="3"/>
  <c r="C341" i="3"/>
  <c r="C466" i="3"/>
  <c r="C374" i="3"/>
  <c r="C799" i="3"/>
  <c r="C800" i="3"/>
  <c r="C486" i="3"/>
  <c r="C161" i="3"/>
  <c r="C375" i="3"/>
  <c r="C376" i="3"/>
  <c r="C784" i="3"/>
  <c r="C162" i="3"/>
  <c r="C663" i="3"/>
  <c r="C519" i="3"/>
  <c r="C45" i="3"/>
  <c r="C332" i="3"/>
  <c r="C383" i="3"/>
  <c r="C166" i="3"/>
  <c r="C225" i="3"/>
  <c r="C49" i="3"/>
  <c r="C31" i="3"/>
  <c r="C167" i="3"/>
  <c r="C72" i="3"/>
  <c r="C785" i="3"/>
  <c r="C487" i="3"/>
  <c r="C168" i="3"/>
  <c r="C384" i="3"/>
  <c r="C50" i="3"/>
  <c r="C226" i="3"/>
  <c r="C535" i="3"/>
  <c r="C59" i="3"/>
  <c r="C169" i="3"/>
  <c r="C35" i="3"/>
  <c r="C552" i="3"/>
  <c r="C681" i="3"/>
  <c r="C445" i="3"/>
  <c r="C47" i="3"/>
  <c r="C99" i="3"/>
  <c r="C474" i="3"/>
  <c r="C65" i="3"/>
  <c r="C311" i="3"/>
  <c r="C579" i="3"/>
  <c r="C170" i="3"/>
  <c r="C385" i="3"/>
  <c r="C615" i="3"/>
  <c r="C278" i="3"/>
  <c r="C200" i="3"/>
  <c r="C574" i="3"/>
  <c r="C626" i="3"/>
  <c r="C16" i="3"/>
  <c r="C669" i="3"/>
  <c r="C8" i="3"/>
  <c r="C120" i="3"/>
  <c r="C501" i="3"/>
  <c r="C93" i="3"/>
  <c r="C171" i="3"/>
  <c r="C323" i="3"/>
  <c r="C386" i="3"/>
  <c r="C583" i="3"/>
  <c r="C678" i="3"/>
  <c r="C610" i="3"/>
  <c r="K34" i="3" s="1"/>
  <c r="C538" i="3"/>
  <c r="C657" i="3"/>
  <c r="C677" i="3"/>
  <c r="C297" i="3"/>
  <c r="C24" i="3"/>
  <c r="C699" i="3"/>
  <c r="C729" i="3"/>
  <c r="C495" i="3"/>
  <c r="C698" i="3"/>
  <c r="C73" i="3"/>
  <c r="C389" i="3"/>
  <c r="C637" i="3"/>
  <c r="C172" i="3"/>
  <c r="C592" i="3"/>
  <c r="C261" i="3"/>
  <c r="C739" i="3"/>
  <c r="C686" i="3"/>
  <c r="C390" i="3"/>
  <c r="C480" i="3"/>
  <c r="C465" i="3"/>
  <c r="C391" i="3"/>
  <c r="C354" i="3"/>
  <c r="C289" i="3"/>
  <c r="C393" i="3"/>
  <c r="C540" i="3"/>
  <c r="C174" i="3"/>
  <c r="C74" i="3"/>
  <c r="C521" i="3"/>
  <c r="C727" i="3"/>
  <c r="C275" i="3"/>
  <c r="C541" i="3"/>
  <c r="C100" i="3"/>
  <c r="C25" i="3"/>
  <c r="C562" i="3"/>
  <c r="C571" i="3"/>
  <c r="C458" i="3"/>
  <c r="C17" i="3"/>
  <c r="C10" i="3"/>
  <c r="C86" i="3"/>
  <c r="C623" i="3"/>
  <c r="C764" i="3"/>
  <c r="C51" i="3"/>
  <c r="C277" i="3"/>
  <c r="C542" i="3"/>
  <c r="C113" i="3"/>
  <c r="C66" i="3"/>
  <c r="C511" i="3"/>
  <c r="C18" i="3"/>
  <c r="C320" i="3"/>
  <c r="C218" i="3"/>
  <c r="C394" i="3"/>
  <c r="C121" i="3"/>
  <c r="C5" i="3"/>
  <c r="C175" i="3"/>
  <c r="C64" i="3"/>
  <c r="C802" i="3"/>
  <c r="C177" i="3"/>
  <c r="C308" i="3"/>
  <c r="C40" i="3"/>
  <c r="C84" i="3"/>
  <c r="C294" i="3"/>
  <c r="C795" i="3"/>
  <c r="C523" i="3"/>
  <c r="C782" i="3"/>
  <c r="C522" i="3"/>
  <c r="C282" i="3"/>
  <c r="C262" i="3"/>
  <c r="C75" i="3"/>
  <c r="C632" i="3"/>
  <c r="C279" i="3"/>
  <c r="C822" i="3"/>
  <c r="C773" i="3"/>
  <c r="C839" i="3"/>
  <c r="C227" i="3"/>
  <c r="C679" i="3"/>
  <c r="C508" i="3"/>
  <c r="C397" i="3"/>
  <c r="C309" i="3"/>
  <c r="C178" i="3"/>
  <c r="C52" i="3"/>
  <c r="C682" i="3"/>
  <c r="C836" i="3"/>
  <c r="C832" i="3"/>
  <c r="C830" i="3"/>
  <c r="C831" i="3"/>
  <c r="C783" i="3"/>
  <c r="C658" i="3"/>
  <c r="C716" i="3"/>
  <c r="C747" i="3"/>
  <c r="C584" i="3"/>
  <c r="K46" i="3" s="1"/>
  <c r="C299" i="3"/>
  <c r="C475" i="3"/>
  <c r="C398" i="3"/>
  <c r="C537" i="3"/>
  <c r="C387" i="3"/>
  <c r="C776" i="3"/>
  <c r="C19" i="3"/>
  <c r="C649" i="3"/>
  <c r="C60" i="3"/>
  <c r="C576" i="3"/>
  <c r="C179" i="3"/>
  <c r="C580" i="3"/>
  <c r="C20" i="5" s="1"/>
  <c r="C97" i="3"/>
  <c r="C132" i="3"/>
  <c r="C589" i="3"/>
  <c r="C820" i="3"/>
  <c r="C718" i="3"/>
  <c r="C675" i="3"/>
  <c r="C797" i="3"/>
  <c r="C342" i="3"/>
  <c r="C180" i="3"/>
  <c r="C400" i="3"/>
  <c r="C88" i="5" s="1"/>
  <c r="C165" i="3"/>
  <c r="C307" i="3"/>
  <c r="C504" i="3"/>
  <c r="C382" i="3"/>
  <c r="C455" i="3"/>
  <c r="C536" i="3"/>
  <c r="C238" i="3"/>
  <c r="C117" i="3"/>
  <c r="C181" i="3"/>
  <c r="C606" i="3"/>
  <c r="C463" i="3"/>
  <c r="C416" i="3"/>
  <c r="C620" i="3"/>
  <c r="C572" i="3"/>
  <c r="C803" i="3"/>
  <c r="C730" i="3"/>
  <c r="C273" i="3"/>
  <c r="C182" i="3"/>
  <c r="C633" i="3"/>
  <c r="C283" i="3"/>
  <c r="C143" i="3"/>
  <c r="C345" i="3"/>
  <c r="C790" i="3"/>
  <c r="C774" i="3"/>
  <c r="C741" i="3"/>
  <c r="C684" i="3"/>
  <c r="C648" i="3"/>
  <c r="C829" i="3"/>
  <c r="C726" i="3"/>
  <c r="C661" i="3"/>
  <c r="C642" i="3"/>
  <c r="C274" i="3"/>
  <c r="C327" i="3"/>
  <c r="C499" i="3"/>
  <c r="C11" i="3"/>
  <c r="C131" i="3"/>
  <c r="C378" i="3"/>
  <c r="C30" i="3"/>
  <c r="C83" i="3"/>
  <c r="C402" i="3"/>
  <c r="C467" i="3"/>
  <c r="C298" i="3"/>
  <c r="C223" i="3"/>
  <c r="C183" i="3"/>
  <c r="C290" i="3"/>
  <c r="C403" i="3"/>
  <c r="C244" i="3"/>
  <c r="C624" i="3"/>
  <c r="C494" i="3"/>
  <c r="C321" i="3"/>
  <c r="C453" i="3"/>
  <c r="C239" i="3"/>
  <c r="C638" i="3"/>
  <c r="C404" i="3"/>
  <c r="K56" i="3" s="1"/>
  <c r="C291" i="3"/>
  <c r="C771" i="3"/>
  <c r="C407" i="3"/>
  <c r="C833" i="3"/>
  <c r="C651" i="3"/>
  <c r="C735" i="3"/>
  <c r="C720" i="3"/>
  <c r="C834" i="3"/>
  <c r="C753" i="3"/>
  <c r="C595" i="3"/>
  <c r="C267" i="3"/>
  <c r="C126" i="3"/>
  <c r="C85" i="3"/>
  <c r="C545" i="3"/>
  <c r="C736" i="3"/>
  <c r="C705" i="3"/>
  <c r="C749" i="3"/>
  <c r="C755" i="3"/>
  <c r="C792" i="3"/>
  <c r="C185" i="3"/>
  <c r="C76" i="3"/>
  <c r="C578" i="3"/>
  <c r="C627" i="3"/>
  <c r="C596" i="3"/>
  <c r="C15" i="5" s="1"/>
  <c r="C672" i="3"/>
  <c r="C304" i="3"/>
  <c r="C408" i="3"/>
  <c r="C328" i="3"/>
  <c r="C411" i="3"/>
  <c r="C768" i="3"/>
  <c r="C544" i="3"/>
  <c r="C673" i="3"/>
  <c r="C548" i="3"/>
  <c r="C112" i="3"/>
  <c r="C101" i="3"/>
  <c r="C547" i="3"/>
  <c r="C609" i="3"/>
  <c r="C9" i="3"/>
  <c r="C187" i="3"/>
  <c r="C38" i="3"/>
  <c r="C92" i="3"/>
  <c r="C240" i="3"/>
  <c r="C412" i="3"/>
  <c r="C53" i="3"/>
  <c r="C476" i="3"/>
  <c r="C258" i="3"/>
  <c r="C61" i="3"/>
  <c r="C316" i="3"/>
  <c r="C413" i="3"/>
  <c r="C502" i="3"/>
  <c r="C334" i="3"/>
  <c r="C264" i="3"/>
  <c r="C414" i="3"/>
  <c r="C130" i="3"/>
  <c r="C462" i="3"/>
  <c r="C241" i="3"/>
  <c r="C468" i="3"/>
  <c r="C137" i="3"/>
  <c r="C415" i="3"/>
  <c r="C242" i="3"/>
  <c r="C243" i="3"/>
  <c r="C102" i="3"/>
  <c r="C534" i="3"/>
  <c r="C377" i="3"/>
  <c r="C20" i="3"/>
  <c r="C188" i="3"/>
  <c r="C587" i="3"/>
  <c r="C778" i="3"/>
  <c r="C551" i="3"/>
  <c r="C565" i="3"/>
  <c r="C787" i="3"/>
  <c r="C550" i="3"/>
  <c r="C680" i="3"/>
  <c r="C754" i="3"/>
  <c r="C717" i="3"/>
  <c r="C108" i="3"/>
  <c r="C665" i="3"/>
  <c r="C809" i="3"/>
  <c r="C668" i="3"/>
  <c r="C762" i="3"/>
  <c r="C506" i="3"/>
  <c r="C340" i="3"/>
  <c r="C276" i="3"/>
  <c r="C58" i="3"/>
  <c r="C370" i="3"/>
  <c r="C810" i="3"/>
  <c r="C811" i="3"/>
  <c r="C742" i="3"/>
  <c r="C743" i="3"/>
  <c r="C825" i="3"/>
  <c r="C826" i="3"/>
  <c r="C379" i="3"/>
  <c r="C380" i="3"/>
  <c r="C470" i="3"/>
  <c r="C471" i="3"/>
  <c r="C163" i="3"/>
  <c r="C164" i="3"/>
  <c r="C216" i="3"/>
  <c r="C173" i="3"/>
  <c r="C392" i="3"/>
  <c r="C543" i="3"/>
  <c r="C687" i="3"/>
  <c r="C176" i="3"/>
  <c r="C395" i="3"/>
  <c r="C396" i="3"/>
  <c r="C399" i="3"/>
  <c r="C479" i="3"/>
  <c r="C488" i="3"/>
  <c r="C189" i="3"/>
  <c r="C14" i="3"/>
  <c r="C417" i="3"/>
  <c r="C312" i="3"/>
  <c r="C221" i="3"/>
  <c r="C29" i="3"/>
  <c r="C62" i="3"/>
  <c r="C280" i="3"/>
  <c r="C660" i="3"/>
  <c r="C219" i="3"/>
  <c r="C689" i="3"/>
  <c r="C641" i="3"/>
  <c r="C769" i="3"/>
  <c r="C15" i="3"/>
  <c r="C827" i="3"/>
  <c r="C517" i="3"/>
  <c r="C491" i="3"/>
  <c r="C329" i="3"/>
  <c r="C105" i="3"/>
  <c r="C438" i="3"/>
  <c r="C220" i="3"/>
  <c r="C204" i="3"/>
  <c r="C788" i="3"/>
  <c r="C21" i="3"/>
  <c r="C2" i="3"/>
  <c r="C585" i="3"/>
  <c r="C190" i="3"/>
  <c r="C793" i="3"/>
  <c r="C734" i="3"/>
  <c r="C706" i="3"/>
  <c r="C719" i="3"/>
  <c r="C690" i="3"/>
  <c r="C418" i="3"/>
  <c r="C300" i="3"/>
  <c r="C419" i="3"/>
  <c r="C586" i="3"/>
  <c r="C602" i="3"/>
  <c r="C133" i="3"/>
  <c r="C555" i="3"/>
  <c r="C138" i="3"/>
  <c r="C711" i="3"/>
  <c r="C139" i="3"/>
  <c r="C618" i="3"/>
  <c r="C191" i="3"/>
  <c r="C786" i="3"/>
  <c r="C192" i="3"/>
  <c r="C524" i="3"/>
  <c r="C420" i="3"/>
  <c r="C90" i="3"/>
  <c r="C422" i="3"/>
  <c r="C581" i="3"/>
  <c r="C746" i="3"/>
  <c r="C421" i="3"/>
  <c r="C423" i="3"/>
  <c r="C228" i="3"/>
  <c r="C103" i="3"/>
  <c r="C303" i="3"/>
  <c r="C193" i="3"/>
  <c r="C824" i="3"/>
  <c r="C763" i="3"/>
  <c r="C546" i="3"/>
  <c r="C744" i="3"/>
  <c r="C333" i="3"/>
  <c r="C129" i="3"/>
  <c r="C409" i="3"/>
  <c r="C813" i="3"/>
  <c r="C245" i="3"/>
  <c r="C27" i="3"/>
  <c r="C12" i="3"/>
  <c r="C577" i="3"/>
  <c r="C194" i="3"/>
  <c r="C835" i="3"/>
  <c r="C828" i="3"/>
  <c r="C246" i="3"/>
  <c r="C557" i="3"/>
  <c r="C48" i="3"/>
  <c r="C814" i="3"/>
  <c r="C731" i="3"/>
  <c r="C756" i="3"/>
  <c r="C759" i="3"/>
  <c r="C364" i="3"/>
  <c r="C512" i="3"/>
  <c r="C229" i="3"/>
  <c r="C335" i="3"/>
  <c r="C3" i="3"/>
  <c r="C425" i="3"/>
  <c r="C54" i="3"/>
  <c r="C195" i="3"/>
  <c r="C122" i="3"/>
  <c r="C70" i="3"/>
  <c r="C196" i="3"/>
  <c r="C91" i="3"/>
  <c r="C646" i="3"/>
  <c r="C732" i="3"/>
  <c r="C513" i="3"/>
  <c r="C647" i="3"/>
  <c r="C721" i="3"/>
  <c r="K80" i="3" s="1"/>
  <c r="C427" i="3"/>
  <c r="C654" i="3"/>
  <c r="C23" i="3"/>
  <c r="C247" i="3"/>
  <c r="C107" i="3"/>
  <c r="C611" i="3"/>
  <c r="C772" i="3"/>
  <c r="C692" i="3"/>
  <c r="C728" i="3"/>
  <c r="C525" i="3"/>
  <c r="C292" i="3"/>
  <c r="C514" i="3"/>
  <c r="C197" i="3"/>
  <c r="C428" i="3"/>
  <c r="C109" i="3"/>
  <c r="C429" i="3"/>
  <c r="C591" i="3"/>
  <c r="K83" i="3" s="1"/>
  <c r="C248" i="3"/>
  <c r="C343" i="3"/>
  <c r="C559" i="3"/>
  <c r="C505" i="3"/>
  <c r="C430" i="3"/>
  <c r="C760" i="3"/>
  <c r="C152" i="3"/>
  <c r="C794" i="3"/>
  <c r="C515" i="3"/>
  <c r="C693" i="3"/>
  <c r="C336" i="3"/>
  <c r="C432" i="3"/>
  <c r="C230" i="3"/>
  <c r="C199" i="3"/>
  <c r="C607" i="3"/>
  <c r="C758" i="3"/>
  <c r="C489" i="3"/>
  <c r="C715" i="3"/>
  <c r="C140" i="3"/>
  <c r="C296" i="3"/>
  <c r="C431" i="3"/>
  <c r="C32" i="3"/>
  <c r="C198" i="3"/>
  <c r="C78" i="3"/>
  <c r="C464" i="3"/>
  <c r="C434" i="3"/>
  <c r="C560" i="3"/>
  <c r="C55" i="3"/>
  <c r="C201" i="3"/>
  <c r="C13" i="3"/>
  <c r="C79" i="3"/>
  <c r="C41" i="3"/>
  <c r="C621" i="3"/>
  <c r="C16" i="5" s="1"/>
  <c r="C694" i="3"/>
  <c r="C723" i="3"/>
  <c r="C709" i="3"/>
  <c r="C9" i="5" s="1"/>
  <c r="C738" i="3"/>
  <c r="K90" i="3" s="1"/>
  <c r="C553" i="3"/>
  <c r="C561" i="3"/>
  <c r="C469" i="3"/>
  <c r="C435" i="3"/>
  <c r="C202" i="3"/>
  <c r="C224" i="3"/>
  <c r="C593" i="3"/>
  <c r="K92" i="3" s="1"/>
  <c r="C765" i="3"/>
  <c r="C619" i="3"/>
  <c r="C337" i="3"/>
  <c r="C503" i="3"/>
  <c r="C436" i="3"/>
  <c r="C437" i="3"/>
  <c r="K95" i="3" s="1"/>
  <c r="C594" i="3"/>
  <c r="C63" i="5" s="1"/>
  <c r="C563" i="3"/>
  <c r="C203" i="3"/>
  <c r="C779" i="3"/>
  <c r="C659" i="3"/>
  <c r="C293" i="3"/>
  <c r="C231" i="3"/>
  <c r="C439" i="3"/>
  <c r="C472" i="3"/>
  <c r="C205" i="3"/>
  <c r="C804" i="3"/>
  <c r="C767" i="3"/>
  <c r="C554" i="3"/>
  <c r="C564" i="3"/>
  <c r="C56" i="3"/>
  <c r="C110" i="3"/>
  <c r="C4" i="3"/>
  <c r="C37" i="3"/>
  <c r="C207" i="3"/>
  <c r="C67" i="3"/>
  <c r="C441" i="3"/>
  <c r="C339" i="3"/>
  <c r="C388" i="3"/>
  <c r="C628" i="3"/>
  <c r="C272" i="3"/>
  <c r="C639" i="3"/>
  <c r="C249" i="3"/>
  <c r="C208" i="3"/>
  <c r="C314" i="3"/>
  <c r="C442" i="3"/>
  <c r="C338" i="3"/>
  <c r="C209" i="3"/>
  <c r="C401" i="3"/>
  <c r="C670" i="3"/>
  <c r="C210" i="3"/>
  <c r="C821" i="3"/>
  <c r="C662" i="3"/>
  <c r="C443" i="3"/>
  <c r="C724" i="3"/>
  <c r="C688" i="3"/>
  <c r="C703" i="3"/>
  <c r="C818" i="3"/>
  <c r="C250" i="3"/>
  <c r="C640" i="3"/>
  <c r="C614" i="3"/>
  <c r="C123" i="3"/>
  <c r="C652" i="3"/>
  <c r="C251" i="3"/>
  <c r="C141" i="3"/>
  <c r="C567" i="3"/>
  <c r="C252" i="3"/>
  <c r="C568" i="3"/>
  <c r="C142" i="3"/>
  <c r="C253" i="3"/>
  <c r="C617" i="3"/>
  <c r="C254" i="3"/>
  <c r="C569" i="3"/>
  <c r="C516" i="3"/>
  <c r="C211" i="3"/>
  <c r="C570" i="3"/>
  <c r="C446" i="3"/>
  <c r="C695" i="3"/>
  <c r="C806" i="3"/>
  <c r="C613" i="3"/>
  <c r="C232" i="3"/>
  <c r="C507" i="3"/>
  <c r="C447" i="3"/>
  <c r="C603" i="3"/>
  <c r="C324" i="3"/>
  <c r="C68" i="3"/>
  <c r="C212" i="3"/>
  <c r="C496" i="3"/>
  <c r="C631" i="3"/>
  <c r="C33" i="3"/>
  <c r="C124" i="3"/>
  <c r="C448" i="3"/>
  <c r="C263" i="3"/>
  <c r="C80" i="3"/>
  <c r="C588" i="3"/>
  <c r="C526" i="3"/>
  <c r="C42" i="3"/>
  <c r="C630" i="3"/>
  <c r="C281" i="3"/>
  <c r="C265" i="3"/>
  <c r="C777" i="3"/>
  <c r="C255" i="3"/>
  <c r="C601" i="3"/>
  <c r="C841" i="3"/>
  <c r="C823" i="3"/>
  <c r="C840" i="3"/>
  <c r="K107" i="3" s="1"/>
  <c r="C838" i="3"/>
  <c r="C801" i="3"/>
  <c r="C381" i="3"/>
  <c r="C288" i="3"/>
  <c r="C410" i="3"/>
  <c r="C807" i="3"/>
  <c r="C106" i="3"/>
  <c r="C57" i="3"/>
  <c r="C213" i="3"/>
  <c r="C125" i="3"/>
  <c r="C325" i="3"/>
  <c r="C492" i="3"/>
  <c r="C450" i="3"/>
  <c r="C233" i="3"/>
  <c r="C214" i="3"/>
  <c r="C43" i="3"/>
  <c r="C134" i="3"/>
  <c r="C566" i="3"/>
  <c r="C444" i="3"/>
  <c r="C796" i="3"/>
  <c r="C655" i="3"/>
  <c r="C215" i="3"/>
  <c r="C63" i="3"/>
  <c r="C575" i="3"/>
  <c r="C451" i="3"/>
  <c r="C815" i="3"/>
  <c r="C573" i="3"/>
  <c r="C330" i="3"/>
  <c r="C493" i="3"/>
  <c r="C452" i="3"/>
  <c r="C39" i="5" s="1"/>
  <c r="C256" i="3"/>
  <c r="C582" i="3"/>
  <c r="C751" i="3"/>
  <c r="C310" i="3"/>
  <c r="C454" i="3"/>
  <c r="C456" i="3"/>
  <c r="K2" i="3" s="1"/>
  <c r="G189" i="5" l="1"/>
  <c r="G121" i="5"/>
  <c r="G77" i="5"/>
  <c r="K103" i="3"/>
  <c r="C53" i="5"/>
  <c r="C112" i="5"/>
  <c r="K71" i="3"/>
  <c r="K55" i="3"/>
  <c r="K21" i="3"/>
  <c r="C65" i="5"/>
  <c r="C29" i="5"/>
  <c r="C28" i="5"/>
  <c r="K105" i="3"/>
  <c r="C76" i="5"/>
  <c r="C111" i="5"/>
  <c r="C59" i="5"/>
  <c r="K23" i="3"/>
  <c r="K7" i="3"/>
  <c r="C49" i="5"/>
  <c r="C82" i="5"/>
  <c r="C61" i="5"/>
  <c r="C87" i="5"/>
  <c r="C62" i="5"/>
  <c r="K33" i="3"/>
  <c r="C78" i="5"/>
  <c r="K6" i="3"/>
  <c r="K106" i="3"/>
  <c r="G124" i="5"/>
  <c r="G21" i="5"/>
  <c r="G225" i="5"/>
  <c r="G112" i="5"/>
  <c r="G136" i="5"/>
  <c r="G196" i="5"/>
  <c r="G4" i="5"/>
  <c r="G17" i="5"/>
  <c r="G100" i="5"/>
  <c r="F100" i="5" s="1"/>
  <c r="G12" i="5"/>
  <c r="G134" i="5"/>
  <c r="F134" i="5" s="1"/>
  <c r="G82" i="5"/>
  <c r="G133" i="5"/>
  <c r="F133" i="5" s="1"/>
  <c r="G265" i="5"/>
  <c r="F265" i="5" s="1"/>
  <c r="G98" i="5"/>
  <c r="F98" i="5" s="1"/>
  <c r="G263" i="5"/>
  <c r="F263" i="5" s="1"/>
  <c r="G235" i="5"/>
  <c r="F235" i="5" s="1"/>
  <c r="G65" i="5"/>
  <c r="F65" i="5" s="1"/>
  <c r="G182" i="5"/>
  <c r="F182" i="5" s="1"/>
  <c r="G223" i="5"/>
  <c r="G197" i="5"/>
  <c r="F197" i="5" s="1"/>
  <c r="G141" i="5"/>
  <c r="F141" i="5" s="1"/>
  <c r="G199" i="5"/>
  <c r="F199" i="5" s="1"/>
  <c r="G42" i="5"/>
  <c r="G30" i="5"/>
  <c r="G184" i="5"/>
  <c r="F184" i="5" s="1"/>
  <c r="G111" i="5"/>
  <c r="F111" i="5" s="1"/>
  <c r="G83" i="5"/>
  <c r="G231" i="5"/>
  <c r="F231" i="5" s="1"/>
  <c r="G85" i="5"/>
  <c r="G32" i="5"/>
  <c r="G123" i="5"/>
  <c r="F123" i="5" s="1"/>
  <c r="G243" i="5"/>
  <c r="F243" i="5" s="1"/>
  <c r="G7" i="5"/>
  <c r="G268" i="5"/>
  <c r="F268" i="5" s="1"/>
  <c r="G20" i="5"/>
  <c r="G246" i="5"/>
  <c r="F246" i="5" s="1"/>
  <c r="G73" i="5"/>
  <c r="G257" i="5"/>
  <c r="F257" i="5" s="1"/>
  <c r="G232" i="5"/>
  <c r="F232" i="5" s="1"/>
  <c r="G248" i="5"/>
  <c r="F248" i="5" s="1"/>
  <c r="G211" i="5"/>
  <c r="F211" i="5" s="1"/>
  <c r="G61" i="5"/>
  <c r="F61" i="5" s="1"/>
  <c r="G34" i="5"/>
  <c r="G217" i="5"/>
  <c r="F217" i="5" s="1"/>
  <c r="G251" i="5"/>
  <c r="F251" i="5" s="1"/>
  <c r="G13" i="5"/>
  <c r="F13" i="5" s="1"/>
  <c r="G52" i="5"/>
  <c r="F52" i="5" s="1"/>
  <c r="G252" i="5"/>
  <c r="F252" i="5" s="1"/>
  <c r="G116" i="5"/>
  <c r="F116" i="5" s="1"/>
  <c r="G45" i="5"/>
  <c r="F45" i="5" s="1"/>
  <c r="G260" i="5"/>
  <c r="F260" i="5" s="1"/>
  <c r="G229" i="5"/>
  <c r="F229" i="5" s="1"/>
  <c r="G220" i="5"/>
  <c r="F220" i="5" s="1"/>
  <c r="G59" i="5"/>
  <c r="G177" i="5"/>
  <c r="F177" i="5" s="1"/>
  <c r="G63" i="5"/>
  <c r="G178" i="5"/>
  <c r="F178" i="5" s="1"/>
  <c r="G8" i="5"/>
  <c r="F8" i="5" s="1"/>
  <c r="G118" i="5"/>
  <c r="G249" i="5"/>
  <c r="F249" i="5" s="1"/>
  <c r="G239" i="5"/>
  <c r="F239" i="5" s="1"/>
  <c r="G70" i="5"/>
  <c r="F70" i="5" s="1"/>
  <c r="G153" i="5"/>
  <c r="G105" i="5"/>
  <c r="G201" i="5"/>
  <c r="F201" i="5" s="1"/>
  <c r="G46" i="5"/>
  <c r="G68" i="5"/>
  <c r="F68" i="5" s="1"/>
  <c r="G170" i="5"/>
  <c r="F170" i="5" s="1"/>
  <c r="G179" i="5"/>
  <c r="F179" i="5" s="1"/>
  <c r="G218" i="5"/>
  <c r="F218" i="5" s="1"/>
  <c r="G26" i="5"/>
  <c r="F26" i="5" s="1"/>
  <c r="G114" i="5"/>
  <c r="F114" i="5" s="1"/>
  <c r="G187" i="5"/>
  <c r="F187" i="5" s="1"/>
  <c r="G5" i="5"/>
  <c r="F5" i="5" s="1"/>
  <c r="G259" i="5"/>
  <c r="F259" i="5" s="1"/>
  <c r="G146" i="5"/>
  <c r="F146" i="5" s="1"/>
  <c r="G69" i="5"/>
  <c r="F69" i="5" s="1"/>
  <c r="G67" i="5"/>
  <c r="F67" i="5" s="1"/>
  <c r="G236" i="5"/>
  <c r="F236" i="5" s="1"/>
  <c r="G144" i="5"/>
  <c r="F144" i="5" s="1"/>
  <c r="G99" i="5"/>
  <c r="G213" i="5"/>
  <c r="F213" i="5" s="1"/>
  <c r="G247" i="5"/>
  <c r="G160" i="5"/>
  <c r="F160" i="5" s="1"/>
  <c r="G110" i="5"/>
  <c r="F110" i="5" s="1"/>
  <c r="G163" i="5"/>
  <c r="F163" i="5" s="1"/>
  <c r="G108" i="5"/>
  <c r="G54" i="5"/>
  <c r="F54" i="5" s="1"/>
  <c r="G219" i="5"/>
  <c r="F219" i="5" s="1"/>
  <c r="G122" i="5"/>
  <c r="F122" i="5" s="1"/>
  <c r="G15" i="5"/>
  <c r="F15" i="5" s="1"/>
  <c r="G41" i="5"/>
  <c r="F41" i="5" s="1"/>
  <c r="G161" i="5"/>
  <c r="F161" i="5" s="1"/>
  <c r="G48" i="5"/>
  <c r="F48" i="5" s="1"/>
  <c r="G137" i="5"/>
  <c r="F137" i="5" s="1"/>
  <c r="G266" i="5"/>
  <c r="F266" i="5" s="1"/>
  <c r="G16" i="5"/>
  <c r="G19" i="5"/>
  <c r="G104" i="5"/>
  <c r="G22" i="5"/>
  <c r="G6" i="5"/>
  <c r="G152" i="5"/>
  <c r="F152" i="5" s="1"/>
  <c r="G58" i="5"/>
  <c r="G28" i="5"/>
  <c r="G10" i="5"/>
  <c r="G9" i="5"/>
  <c r="G209" i="5"/>
  <c r="G49" i="5"/>
  <c r="G207" i="5"/>
  <c r="F207" i="5" s="1"/>
  <c r="G50" i="5"/>
  <c r="F50" i="5" s="1"/>
  <c r="G87" i="5"/>
  <c r="F87" i="5" s="1"/>
  <c r="G106" i="5"/>
  <c r="F106" i="5" s="1"/>
  <c r="G75" i="5"/>
  <c r="F75" i="5" s="1"/>
  <c r="G192" i="5"/>
  <c r="F192" i="5" s="1"/>
  <c r="G140" i="5"/>
  <c r="F140" i="5" s="1"/>
  <c r="G24" i="5"/>
  <c r="G173" i="5"/>
  <c r="F173" i="5" s="1"/>
  <c r="G109" i="5"/>
  <c r="G107" i="5"/>
  <c r="G135" i="5"/>
  <c r="G156" i="5"/>
  <c r="F156" i="5" s="1"/>
  <c r="G66" i="5"/>
  <c r="F66" i="5" s="1"/>
  <c r="G88" i="5"/>
  <c r="G131" i="5"/>
  <c r="F131" i="5" s="1"/>
  <c r="G43" i="5"/>
  <c r="F43" i="5" s="1"/>
  <c r="G204" i="5"/>
  <c r="F204" i="5" s="1"/>
  <c r="G221" i="5"/>
  <c r="F221" i="5" s="1"/>
  <c r="G222" i="5"/>
  <c r="G159" i="5"/>
  <c r="F159" i="5" s="1"/>
  <c r="G233" i="5"/>
  <c r="F233" i="5" s="1"/>
  <c r="G186" i="5"/>
  <c r="G237" i="5"/>
  <c r="G76" i="5"/>
  <c r="G53" i="5"/>
  <c r="G79" i="5"/>
  <c r="F79" i="5" s="1"/>
  <c r="G84" i="5"/>
  <c r="F84" i="5" s="1"/>
  <c r="G126" i="5"/>
  <c r="F126" i="5" s="1"/>
  <c r="G242" i="5"/>
  <c r="F242" i="5" s="1"/>
  <c r="G167" i="5"/>
  <c r="F167" i="5" s="1"/>
  <c r="G240" i="5"/>
  <c r="F240" i="5" s="1"/>
  <c r="G176" i="5"/>
  <c r="F176" i="5" s="1"/>
  <c r="G190" i="5"/>
  <c r="F190" i="5" s="1"/>
  <c r="G202" i="5"/>
  <c r="F202" i="5" s="1"/>
  <c r="G174" i="5"/>
  <c r="F174" i="5" s="1"/>
  <c r="G145" i="5"/>
  <c r="F145" i="5" s="1"/>
  <c r="G227" i="5"/>
  <c r="F227" i="5" s="1"/>
  <c r="G62" i="5"/>
  <c r="G117" i="5"/>
  <c r="F117" i="5" s="1"/>
  <c r="G47" i="5"/>
  <c r="G250" i="5"/>
  <c r="F250" i="5" s="1"/>
  <c r="G261" i="5"/>
  <c r="F261" i="5" s="1"/>
  <c r="G90" i="5"/>
  <c r="G74" i="5"/>
  <c r="G64" i="5"/>
  <c r="F64" i="5" s="1"/>
  <c r="G94" i="5"/>
  <c r="F94" i="5" s="1"/>
  <c r="G169" i="5"/>
  <c r="F169" i="5" s="1"/>
  <c r="G39" i="5"/>
  <c r="F39" i="5" s="1"/>
  <c r="G86" i="5"/>
  <c r="F86" i="5" s="1"/>
  <c r="G150" i="5"/>
  <c r="F150" i="5" s="1"/>
  <c r="G188" i="5"/>
  <c r="F188" i="5" s="1"/>
  <c r="G228" i="5"/>
  <c r="F228" i="5" s="1"/>
  <c r="G120" i="5"/>
  <c r="F120" i="5" s="1"/>
  <c r="G95" i="5"/>
  <c r="F95" i="5" s="1"/>
  <c r="G264" i="5"/>
  <c r="F264" i="5" s="1"/>
  <c r="G51" i="5"/>
  <c r="G162" i="5"/>
  <c r="F162" i="5" s="1"/>
  <c r="G165" i="5"/>
  <c r="G93" i="5"/>
  <c r="G14" i="5"/>
  <c r="F14" i="5" s="1"/>
  <c r="G96" i="5"/>
  <c r="G171" i="5"/>
  <c r="F171" i="5" s="1"/>
  <c r="G181" i="5"/>
  <c r="G89" i="5"/>
  <c r="F89" i="5" s="1"/>
  <c r="G245" i="5"/>
  <c r="F245" i="5" s="1"/>
  <c r="G127" i="5"/>
  <c r="F127" i="5" s="1"/>
  <c r="G119" i="5"/>
  <c r="F119" i="5" s="1"/>
  <c r="G180" i="5"/>
  <c r="G238" i="5"/>
  <c r="G255" i="5"/>
  <c r="F255" i="5" s="1"/>
  <c r="G164" i="5"/>
  <c r="F164" i="5" s="1"/>
  <c r="G35" i="5"/>
  <c r="G200" i="5"/>
  <c r="F200" i="5" s="1"/>
  <c r="G212" i="5"/>
  <c r="F212" i="5" s="1"/>
  <c r="G203" i="5"/>
  <c r="F203" i="5" s="1"/>
  <c r="G29" i="5"/>
  <c r="F29" i="5" s="1"/>
  <c r="G195" i="5"/>
  <c r="F195" i="5" s="1"/>
  <c r="G40" i="5"/>
  <c r="F40" i="5" s="1"/>
  <c r="G36" i="5"/>
  <c r="G25" i="5"/>
  <c r="G80" i="5"/>
  <c r="G253" i="5"/>
  <c r="F253" i="5" s="1"/>
  <c r="G157" i="5"/>
  <c r="G215" i="5"/>
  <c r="F215" i="5" s="1"/>
  <c r="G92" i="5"/>
  <c r="F92" i="5" s="1"/>
  <c r="G168" i="5"/>
  <c r="G254" i="5"/>
  <c r="F254" i="5" s="1"/>
  <c r="G183" i="5"/>
  <c r="F183" i="5" s="1"/>
  <c r="G206" i="5"/>
  <c r="F206" i="5" s="1"/>
  <c r="G71" i="5"/>
  <c r="G258" i="5"/>
  <c r="F258" i="5" s="1"/>
  <c r="G55" i="5"/>
  <c r="G256" i="5"/>
  <c r="F256" i="5" s="1"/>
  <c r="G103" i="5"/>
  <c r="G148" i="5"/>
  <c r="F148" i="5" s="1"/>
  <c r="G31" i="5"/>
  <c r="F31" i="5" s="1"/>
  <c r="G267" i="5"/>
  <c r="F267" i="5" s="1"/>
  <c r="G185" i="5"/>
  <c r="F185" i="5" s="1"/>
  <c r="G269" i="5"/>
  <c r="F269" i="5" s="1"/>
  <c r="G147" i="5"/>
  <c r="F147" i="5" s="1"/>
  <c r="G38" i="5"/>
  <c r="F38" i="5" s="1"/>
  <c r="G172" i="5"/>
  <c r="F172" i="5" s="1"/>
  <c r="G262" i="5"/>
  <c r="F262" i="5" s="1"/>
  <c r="G72" i="5"/>
  <c r="F72" i="5" s="1"/>
  <c r="G27" i="5"/>
  <c r="G193" i="5"/>
  <c r="F193" i="5" s="1"/>
  <c r="G194" i="5"/>
  <c r="F194" i="5" s="1"/>
  <c r="G11" i="5"/>
  <c r="G3" i="5"/>
  <c r="G81" i="5"/>
  <c r="G97" i="5"/>
  <c r="G113" i="5"/>
  <c r="F113" i="5" s="1"/>
  <c r="G205" i="5"/>
  <c r="F205" i="5" s="1"/>
  <c r="G60" i="5"/>
  <c r="F60" i="5" s="1"/>
  <c r="G198" i="5"/>
  <c r="F198" i="5" s="1"/>
  <c r="G210" i="5"/>
  <c r="G115" i="5"/>
  <c r="F115" i="5" s="1"/>
  <c r="G234" i="5"/>
  <c r="F234" i="5" s="1"/>
  <c r="G102" i="5"/>
  <c r="G37" i="5"/>
  <c r="F37" i="5" s="1"/>
  <c r="G214" i="5"/>
  <c r="F214" i="5" s="1"/>
  <c r="G154" i="5"/>
  <c r="F154" i="5" s="1"/>
  <c r="G166" i="5"/>
  <c r="F166" i="5" s="1"/>
  <c r="G101" i="5"/>
  <c r="F101" i="5" s="1"/>
  <c r="G2" i="5"/>
  <c r="F2" i="5" s="1"/>
  <c r="G129" i="5"/>
  <c r="F129" i="5" s="1"/>
  <c r="G142" i="5"/>
  <c r="F142" i="5" s="1"/>
  <c r="G230" i="5"/>
  <c r="F230" i="5" s="1"/>
  <c r="G44" i="5"/>
  <c r="F44" i="5" s="1"/>
  <c r="G226" i="5"/>
  <c r="F226" i="5" s="1"/>
  <c r="G208" i="5"/>
  <c r="F208" i="5" s="1"/>
  <c r="G56" i="5"/>
  <c r="F56" i="5" s="1"/>
  <c r="G18" i="5"/>
  <c r="F18" i="5" s="1"/>
  <c r="G175" i="5"/>
  <c r="F175" i="5" s="1"/>
  <c r="G23" i="5"/>
  <c r="F23" i="5" s="1"/>
  <c r="G191" i="5"/>
  <c r="F191" i="5" s="1"/>
  <c r="G78" i="5"/>
  <c r="F78" i="5" s="1"/>
  <c r="G139" i="5"/>
  <c r="F139" i="5" s="1"/>
  <c r="G224" i="5"/>
  <c r="F224" i="5" s="1"/>
  <c r="G128" i="5"/>
  <c r="F128" i="5" s="1"/>
  <c r="G57" i="5"/>
  <c r="F57" i="5" s="1"/>
  <c r="G91" i="5"/>
  <c r="F91" i="5" s="1"/>
  <c r="G125" i="5"/>
  <c r="F125" i="5" s="1"/>
  <c r="G244" i="5"/>
  <c r="F244" i="5" s="1"/>
  <c r="G130" i="5"/>
  <c r="F130" i="5" s="1"/>
  <c r="G33" i="5"/>
  <c r="G241" i="5"/>
  <c r="F241" i="5" s="1"/>
  <c r="G216" i="5"/>
  <c r="F216" i="5" s="1"/>
  <c r="C98" i="2"/>
  <c r="B98" i="2" s="1"/>
  <c r="C107" i="2"/>
  <c r="B107" i="2" s="1"/>
  <c r="C111" i="2"/>
  <c r="B111" i="2" s="1"/>
  <c r="K114" i="3"/>
  <c r="C56" i="5"/>
  <c r="C83" i="5"/>
  <c r="K11" i="3"/>
  <c r="C10" i="5"/>
  <c r="C48" i="5"/>
  <c r="K47" i="3"/>
  <c r="K43" i="3"/>
  <c r="C55" i="5"/>
  <c r="C107" i="5"/>
  <c r="C81" i="5"/>
  <c r="C6" i="5"/>
  <c r="K78" i="3"/>
  <c r="K70" i="3"/>
  <c r="C32" i="5"/>
  <c r="C46" i="5"/>
  <c r="C91" i="5"/>
  <c r="C64" i="5"/>
  <c r="C99" i="5"/>
  <c r="K31" i="3"/>
  <c r="C25" i="5"/>
  <c r="C106" i="5"/>
  <c r="K79" i="3"/>
  <c r="K8" i="3"/>
  <c r="C74" i="5"/>
  <c r="C109" i="5"/>
  <c r="C84" i="5"/>
  <c r="C43" i="5"/>
  <c r="C96" i="5"/>
  <c r="K91" i="3"/>
  <c r="C113" i="5"/>
  <c r="K94" i="3"/>
  <c r="K81" i="3"/>
  <c r="C89" i="5"/>
  <c r="K66" i="3"/>
  <c r="C36" i="5"/>
  <c r="C110" i="5"/>
  <c r="C100" i="5"/>
  <c r="K59" i="3"/>
  <c r="K110" i="3"/>
  <c r="K102" i="3"/>
  <c r="K69" i="3"/>
  <c r="C44" i="5"/>
  <c r="K44" i="3"/>
  <c r="C114" i="5"/>
  <c r="K10" i="3"/>
  <c r="C68" i="5"/>
  <c r="C27" i="5"/>
  <c r="C92" i="5"/>
  <c r="K104" i="3"/>
  <c r="K93" i="3"/>
  <c r="C90" i="5"/>
  <c r="K67" i="3"/>
  <c r="K58" i="3"/>
  <c r="K54" i="3"/>
  <c r="K35" i="3"/>
  <c r="K30" i="3"/>
  <c r="K22" i="3"/>
  <c r="C86" i="5"/>
  <c r="C14" i="5"/>
  <c r="K82" i="3"/>
  <c r="C23" i="5"/>
  <c r="K68" i="3"/>
  <c r="C24" i="5"/>
  <c r="K57" i="3"/>
  <c r="K32" i="3"/>
  <c r="C108" i="5"/>
  <c r="K20" i="3"/>
  <c r="K19" i="3"/>
  <c r="K9" i="3"/>
  <c r="K42" i="3"/>
  <c r="C42" i="5"/>
  <c r="C93" i="2"/>
  <c r="B93" i="2" s="1"/>
  <c r="F93" i="2" s="1"/>
  <c r="C92" i="2"/>
  <c r="B92" i="2" s="1"/>
  <c r="F92" i="2" s="1"/>
  <c r="C105" i="2"/>
  <c r="B105" i="2" s="1"/>
  <c r="F105" i="2" s="1"/>
  <c r="C90" i="2"/>
  <c r="B90" i="2" s="1"/>
  <c r="F90" i="2" s="1"/>
  <c r="C109" i="2"/>
  <c r="B109" i="2" s="1"/>
  <c r="F109" i="2" s="1"/>
  <c r="C94" i="2"/>
  <c r="B94" i="2" s="1"/>
  <c r="F94" i="2" s="1"/>
  <c r="C96" i="2"/>
  <c r="B96" i="2" s="1"/>
  <c r="F96" i="2" s="1"/>
  <c r="F112" i="5"/>
  <c r="C110" i="2"/>
  <c r="B110" i="2" s="1"/>
  <c r="F110" i="2" s="1"/>
  <c r="C106" i="2"/>
  <c r="B106" i="2" s="1"/>
  <c r="F106" i="2" s="1"/>
  <c r="C91" i="2"/>
  <c r="B91" i="2" s="1"/>
  <c r="F91" i="2" s="1"/>
  <c r="C104" i="2"/>
  <c r="B104" i="2" s="1"/>
  <c r="F104" i="2" s="1"/>
  <c r="C99" i="2"/>
  <c r="B99" i="2" s="1"/>
  <c r="F99" i="2" s="1"/>
  <c r="C112" i="2"/>
  <c r="B112" i="2" s="1"/>
  <c r="F112" i="2" s="1"/>
  <c r="C103" i="2"/>
  <c r="B103" i="2" s="1"/>
  <c r="F103" i="2" s="1"/>
  <c r="C97" i="2"/>
  <c r="B97" i="2" s="1"/>
  <c r="F97" i="2" s="1"/>
  <c r="C95" i="2"/>
  <c r="B95" i="2" s="1"/>
  <c r="F95" i="2" s="1"/>
  <c r="C108" i="2"/>
  <c r="B108" i="2" s="1"/>
  <c r="F108" i="2" s="1"/>
  <c r="F11" i="5"/>
  <c r="F63" i="5"/>
  <c r="F158" i="5"/>
  <c r="F132" i="5"/>
  <c r="F149" i="5"/>
  <c r="F138" i="5"/>
  <c r="F151" i="5"/>
  <c r="F74" i="5"/>
  <c r="F121" i="5"/>
  <c r="F16" i="5"/>
  <c r="F19" i="5"/>
  <c r="F104" i="5"/>
  <c r="F22" i="5"/>
  <c r="F6" i="5"/>
  <c r="F58" i="5"/>
  <c r="F28" i="5"/>
  <c r="F10" i="5"/>
  <c r="F189" i="5"/>
  <c r="F9" i="5"/>
  <c r="F209" i="5"/>
  <c r="F49" i="5"/>
  <c r="F24" i="5"/>
  <c r="F109" i="5"/>
  <c r="F107" i="5"/>
  <c r="F135" i="5"/>
  <c r="F88" i="5"/>
  <c r="F222" i="5"/>
  <c r="F186" i="5"/>
  <c r="F237" i="5"/>
  <c r="F76" i="5"/>
  <c r="F53" i="5"/>
  <c r="F247" i="5"/>
  <c r="F124" i="5"/>
  <c r="F225" i="5"/>
  <c r="F62" i="5"/>
  <c r="F47" i="5"/>
  <c r="F143" i="5"/>
  <c r="F90" i="5"/>
  <c r="F51" i="5"/>
  <c r="F165" i="5"/>
  <c r="F93" i="5"/>
  <c r="F96" i="5"/>
  <c r="F181" i="5"/>
  <c r="F180" i="5"/>
  <c r="F238" i="5"/>
  <c r="F21" i="5"/>
  <c r="F35" i="5"/>
  <c r="F36" i="5"/>
  <c r="F25" i="5"/>
  <c r="F80" i="5"/>
  <c r="F157" i="5"/>
  <c r="F168" i="5"/>
  <c r="F71" i="5"/>
  <c r="F55" i="5"/>
  <c r="F103" i="5"/>
  <c r="F27" i="5"/>
  <c r="F3" i="5"/>
  <c r="F81" i="5"/>
  <c r="F97" i="5"/>
  <c r="F210" i="5"/>
  <c r="F102" i="5"/>
  <c r="F33" i="5"/>
  <c r="F108" i="5"/>
  <c r="F77" i="5"/>
  <c r="F136" i="5"/>
  <c r="F196" i="5"/>
  <c r="F4" i="5"/>
  <c r="F34" i="5"/>
  <c r="F17" i="5"/>
  <c r="F12" i="5"/>
  <c r="F99" i="5"/>
  <c r="F223" i="5"/>
  <c r="F42" i="5"/>
  <c r="F30" i="5"/>
  <c r="F83" i="5"/>
  <c r="F85" i="5"/>
  <c r="F32" i="5"/>
  <c r="F7" i="5"/>
  <c r="F20" i="5"/>
  <c r="F73" i="5"/>
  <c r="F59" i="5"/>
  <c r="F118" i="5"/>
  <c r="F82" i="5"/>
  <c r="F155" i="5"/>
  <c r="F153" i="5"/>
  <c r="F105" i="5"/>
  <c r="F46" i="5"/>
  <c r="K113" i="3"/>
  <c r="K101" i="3"/>
  <c r="K89" i="3"/>
  <c r="K77" i="3"/>
  <c r="K65" i="3"/>
  <c r="K53" i="3"/>
  <c r="K41" i="3"/>
  <c r="K29" i="3"/>
  <c r="K17" i="3"/>
  <c r="K5" i="3"/>
  <c r="C34" i="5"/>
  <c r="C18" i="5"/>
  <c r="C8" i="5"/>
  <c r="C5" i="5"/>
  <c r="C40" i="5"/>
  <c r="C54" i="5"/>
  <c r="C21" i="5"/>
  <c r="C51" i="5"/>
  <c r="K112" i="3"/>
  <c r="K100" i="3"/>
  <c r="K88" i="3"/>
  <c r="K76" i="3"/>
  <c r="K64" i="3"/>
  <c r="K52" i="3"/>
  <c r="K40" i="3"/>
  <c r="K28" i="3"/>
  <c r="K16" i="3"/>
  <c r="K4" i="3"/>
  <c r="C94" i="5"/>
  <c r="C38" i="5"/>
  <c r="C57" i="5"/>
  <c r="C102" i="5"/>
  <c r="C31" i="5"/>
  <c r="C19" i="5"/>
  <c r="C13" i="5"/>
  <c r="C72" i="5"/>
  <c r="C73" i="5"/>
  <c r="K111" i="3"/>
  <c r="K99" i="3"/>
  <c r="K87" i="3"/>
  <c r="K75" i="3"/>
  <c r="K63" i="3"/>
  <c r="K51" i="3"/>
  <c r="K39" i="3"/>
  <c r="K27" i="3"/>
  <c r="K15" i="3"/>
  <c r="K3" i="3"/>
  <c r="C97" i="5"/>
  <c r="C12" i="5"/>
  <c r="C79" i="5"/>
  <c r="C69" i="5"/>
  <c r="C22" i="5"/>
  <c r="C2" i="5"/>
  <c r="C104" i="5"/>
  <c r="C70" i="5"/>
  <c r="C77" i="5"/>
  <c r="K98" i="3"/>
  <c r="K86" i="3"/>
  <c r="K74" i="3"/>
  <c r="K62" i="3"/>
  <c r="K50" i="3"/>
  <c r="K38" i="3"/>
  <c r="K26" i="3"/>
  <c r="K14" i="3"/>
  <c r="C17" i="5"/>
  <c r="C7" i="5"/>
  <c r="C26" i="5"/>
  <c r="C33" i="5"/>
  <c r="C80" i="5"/>
  <c r="C98" i="5"/>
  <c r="C11" i="5"/>
  <c r="C47" i="5"/>
  <c r="K109" i="3"/>
  <c r="K97" i="3"/>
  <c r="K85" i="3"/>
  <c r="K73" i="3"/>
  <c r="K61" i="3"/>
  <c r="K49" i="3"/>
  <c r="K37" i="3"/>
  <c r="K25" i="3"/>
  <c r="K13" i="3"/>
  <c r="C30" i="5"/>
  <c r="C71" i="5"/>
  <c r="C101" i="5"/>
  <c r="C50" i="5"/>
  <c r="C67" i="5"/>
  <c r="C37" i="5"/>
  <c r="C103" i="5"/>
  <c r="C75" i="5"/>
  <c r="C41" i="5"/>
  <c r="K108" i="3"/>
  <c r="K96" i="3"/>
  <c r="K84" i="3"/>
  <c r="K72" i="3"/>
  <c r="K60" i="3"/>
  <c r="K48" i="3"/>
  <c r="K36" i="3"/>
  <c r="K24" i="3"/>
  <c r="K12" i="3"/>
  <c r="C45" i="5"/>
  <c r="C85" i="5"/>
  <c r="C4" i="5"/>
  <c r="C58" i="5"/>
  <c r="C95" i="5"/>
  <c r="C60" i="5"/>
  <c r="C93" i="5"/>
  <c r="C52" i="5"/>
  <c r="C3" i="5"/>
  <c r="C35" i="5"/>
  <c r="K45" i="3"/>
  <c r="D111" i="2" l="1"/>
  <c r="F111" i="2"/>
  <c r="D107" i="2"/>
  <c r="F107" i="2"/>
  <c r="D98" i="2"/>
  <c r="F98" i="2"/>
  <c r="E98" i="2"/>
  <c r="E107" i="2"/>
  <c r="E111" i="2"/>
  <c r="E95" i="2"/>
  <c r="D95" i="2"/>
  <c r="D91" i="2"/>
  <c r="E91" i="2"/>
  <c r="E103" i="2"/>
  <c r="D103" i="2"/>
  <c r="D110" i="2"/>
  <c r="E110" i="2"/>
  <c r="E96" i="2"/>
  <c r="D96" i="2"/>
  <c r="D94" i="2"/>
  <c r="E94" i="2"/>
  <c r="D112" i="2"/>
  <c r="E112" i="2"/>
  <c r="E109" i="2"/>
  <c r="D109" i="2"/>
  <c r="E97" i="2"/>
  <c r="D97" i="2"/>
  <c r="E99" i="2"/>
  <c r="D99" i="2"/>
  <c r="D90" i="2"/>
  <c r="E90" i="2"/>
  <c r="D104" i="2"/>
  <c r="E104" i="2"/>
  <c r="D105" i="2"/>
  <c r="E105" i="2"/>
  <c r="D106" i="2"/>
  <c r="E106" i="2"/>
  <c r="D92" i="2"/>
  <c r="E92" i="2"/>
  <c r="E108" i="2"/>
  <c r="D108" i="2"/>
  <c r="D93" i="2"/>
  <c r="E93" i="2"/>
</calcChain>
</file>

<file path=xl/sharedStrings.xml><?xml version="1.0" encoding="utf-8"?>
<sst xmlns="http://schemas.openxmlformats.org/spreadsheetml/2006/main" count="9829" uniqueCount="430">
  <si>
    <t>Parent Airline</t>
  </si>
  <si>
    <t>Airline</t>
  </si>
  <si>
    <t>Aircraft Type</t>
  </si>
  <si>
    <t>Current</t>
  </si>
  <si>
    <t>Future</t>
  </si>
  <si>
    <t>Historic</t>
  </si>
  <si>
    <t>Total</t>
  </si>
  <si>
    <t>Orders</t>
  </si>
  <si>
    <t>Average Age</t>
  </si>
  <si>
    <t>Aegean Airlines</t>
  </si>
  <si>
    <t>Airbus A319</t>
  </si>
  <si>
    <t>Olympic Air</t>
  </si>
  <si>
    <t>Airbus A320</t>
  </si>
  <si>
    <t>Airbus A321</t>
  </si>
  <si>
    <t>ATR 42/72</t>
  </si>
  <si>
    <t>Boeing 737</t>
  </si>
  <si>
    <t>British Aerospace BAe 146/Avro RJ</t>
  </si>
  <si>
    <t>De Havilland Canada DHC-8 Dash 8</t>
  </si>
  <si>
    <t>Aeroflot</t>
  </si>
  <si>
    <t>Airbus A310</t>
  </si>
  <si>
    <t>Rossiya Airlines</t>
  </si>
  <si>
    <t>Aurora Airlines</t>
  </si>
  <si>
    <t>Airbus A330</t>
  </si>
  <si>
    <t>Airbus A350</t>
  </si>
  <si>
    <t>Antonov An-124</t>
  </si>
  <si>
    <t>Antonov An-148/An-158</t>
  </si>
  <si>
    <t>Pobeda</t>
  </si>
  <si>
    <t>Boeing 747</t>
  </si>
  <si>
    <t>Boeing 767</t>
  </si>
  <si>
    <t>Boeing 777</t>
  </si>
  <si>
    <t>Boeing 787</t>
  </si>
  <si>
    <t>Ilyushin Il-62</t>
  </si>
  <si>
    <t>Ilyushin Il-96</t>
  </si>
  <si>
    <t>Irkut MC-21</t>
  </si>
  <si>
    <t>McDonnell Douglas DC-10</t>
  </si>
  <si>
    <t>McDonnell Douglas MD-11</t>
  </si>
  <si>
    <t>Sukhoi Superjet 100</t>
  </si>
  <si>
    <t>Tupolev Tu-134</t>
  </si>
  <si>
    <t>Tupolev Tu-154</t>
  </si>
  <si>
    <t>Tupolev Tu-204</t>
  </si>
  <si>
    <t>Tupolev Tu-214</t>
  </si>
  <si>
    <t>Viking Air DHC 6-400 Twin Otter</t>
  </si>
  <si>
    <t>Yakovlev Yak-42</t>
  </si>
  <si>
    <t>Aerolineas Argentinas</t>
  </si>
  <si>
    <t>Airbus A340</t>
  </si>
  <si>
    <t>Austral Líneas Aéreas</t>
  </si>
  <si>
    <t>Boeing 757</t>
  </si>
  <si>
    <t>Embraer ERJ-190</t>
  </si>
  <si>
    <t>McDonnell Douglas DC-9</t>
  </si>
  <si>
    <t>McDonnell Douglas MD-80</t>
  </si>
  <si>
    <t>Air Algerie</t>
  </si>
  <si>
    <t>Airbus A300</t>
  </si>
  <si>
    <t>McDonnell Douglas DC-8</t>
  </si>
  <si>
    <t>Air Arabia</t>
  </si>
  <si>
    <t>Air Arabia Egypt</t>
  </si>
  <si>
    <t>Air Arabia Jordan</t>
  </si>
  <si>
    <t>Air Arabia Maroc</t>
  </si>
  <si>
    <t>Air Astana</t>
  </si>
  <si>
    <t>Fokker F50 / F60</t>
  </si>
  <si>
    <t>Air Berlin</t>
  </si>
  <si>
    <t>Fokker F70 / F100</t>
  </si>
  <si>
    <t>Air Canada</t>
  </si>
  <si>
    <t>Air Canada Jetz</t>
  </si>
  <si>
    <t>Air Canada Rouge</t>
  </si>
  <si>
    <t>Boeing 727</t>
  </si>
  <si>
    <t>Boeing 787 Dreamliner</t>
  </si>
  <si>
    <t>Bombardier CS300</t>
  </si>
  <si>
    <t>Canadair CRJ-100 Series</t>
  </si>
  <si>
    <t>Air Canada Regional</t>
  </si>
  <si>
    <t>Embraer ERJ-170</t>
  </si>
  <si>
    <t>Air China</t>
  </si>
  <si>
    <t>Air Macau (66.9%)</t>
  </si>
  <si>
    <t>Shenzhen Airlines</t>
  </si>
  <si>
    <t>Airbus A350 XWB</t>
  </si>
  <si>
    <t>Shandong Airlines (51%)</t>
  </si>
  <si>
    <t>Air China Inner Mongolia</t>
  </si>
  <si>
    <t>Kunming Airlines (80%)</t>
  </si>
  <si>
    <t>Dalian Airlines (80%)</t>
  </si>
  <si>
    <t>Air China Cargo</t>
  </si>
  <si>
    <t>Canadair CRJ-700</t>
  </si>
  <si>
    <t>Comac ARJ21</t>
  </si>
  <si>
    <t>COMAC C919</t>
  </si>
  <si>
    <t>Saab 340</t>
  </si>
  <si>
    <t>Air Europa</t>
  </si>
  <si>
    <t>Embraer ERJ-145</t>
  </si>
  <si>
    <t>Air France/KLM</t>
  </si>
  <si>
    <t>Air France</t>
  </si>
  <si>
    <t>Aérospatiale/BAC Concorde</t>
  </si>
  <si>
    <t>Transavia</t>
  </si>
  <si>
    <t>KLM</t>
  </si>
  <si>
    <t>Martinair</t>
  </si>
  <si>
    <t>Airbus A318</t>
  </si>
  <si>
    <t>Transavia France</t>
  </si>
  <si>
    <t>Airbus A350-900</t>
  </si>
  <si>
    <t>Airbus A380</t>
  </si>
  <si>
    <t>HOP!</t>
  </si>
  <si>
    <t>Canadair CRJ-1000</t>
  </si>
  <si>
    <t>KLM Cityhopper</t>
  </si>
  <si>
    <t>Air India</t>
  </si>
  <si>
    <t>Air India Regional</t>
  </si>
  <si>
    <t>Air India Express</t>
  </si>
  <si>
    <t>Lockheed L-1011 TriStar</t>
  </si>
  <si>
    <t>Air Malta</t>
  </si>
  <si>
    <t>Air Mauritius</t>
  </si>
  <si>
    <t>Air Namibia</t>
  </si>
  <si>
    <t>Air New Zealand</t>
  </si>
  <si>
    <t>Air New Zealand Link</t>
  </si>
  <si>
    <t>Bombardier Q300</t>
  </si>
  <si>
    <t>Air Transat</t>
  </si>
  <si>
    <t>Air Transport International</t>
  </si>
  <si>
    <t>Air Transport Services</t>
  </si>
  <si>
    <t>ABX Air</t>
  </si>
  <si>
    <t>Air Wisconsin</t>
  </si>
  <si>
    <t>British Aerospace BAe ATP</t>
  </si>
  <si>
    <t>Dornier Do-328</t>
  </si>
  <si>
    <t>AirAsia</t>
  </si>
  <si>
    <t>AirAsia India</t>
  </si>
  <si>
    <t>AirAsia Japan</t>
  </si>
  <si>
    <t>Thai AirAsia</t>
  </si>
  <si>
    <t>Indonesia AirAsia</t>
  </si>
  <si>
    <t>Indonesia AirAsia X</t>
  </si>
  <si>
    <t>Philippines AirAsia</t>
  </si>
  <si>
    <t>AirAsia X</t>
  </si>
  <si>
    <t>Thai AirAsia X</t>
  </si>
  <si>
    <t>Alaska Airlines</t>
  </si>
  <si>
    <t>Horizon Air</t>
  </si>
  <si>
    <t>Embraer E175</t>
  </si>
  <si>
    <t>Alitalia</t>
  </si>
  <si>
    <t>Alitalia Cityliner</t>
  </si>
  <si>
    <t>Canadair CRJ-900</t>
  </si>
  <si>
    <t>All Nippon Airways</t>
  </si>
  <si>
    <t>Vanilla Air</t>
  </si>
  <si>
    <t>ANA Wings</t>
  </si>
  <si>
    <t>Mitsubishi MRJ90</t>
  </si>
  <si>
    <t>Allegiant Air</t>
  </si>
  <si>
    <t>American Airlines</t>
  </si>
  <si>
    <t>American Eagle</t>
  </si>
  <si>
    <t>Boeing 717</t>
  </si>
  <si>
    <t>PSA Airlines</t>
  </si>
  <si>
    <t>Piedmont Airlines</t>
  </si>
  <si>
    <t>Envoy Air</t>
  </si>
  <si>
    <t>McDonnell Douglas MD-90</t>
  </si>
  <si>
    <t>Asiana Airlines</t>
  </si>
  <si>
    <t>Air Busan</t>
  </si>
  <si>
    <t>Air Seoul</t>
  </si>
  <si>
    <t>Atlas Air</t>
  </si>
  <si>
    <t>Avianca</t>
  </si>
  <si>
    <t>AeroUnion</t>
  </si>
  <si>
    <t>Avianca Brazil</t>
  </si>
  <si>
    <t>Avianca Ecuador</t>
  </si>
  <si>
    <t>Avianca Peru</t>
  </si>
  <si>
    <t>Avianca El Salvador/TACA Airlines</t>
  </si>
  <si>
    <t>Avianca Cargo Colombia</t>
  </si>
  <si>
    <t>Avianca Guatemala</t>
  </si>
  <si>
    <t>Avianca Honduras</t>
  </si>
  <si>
    <t>Embraer E-190</t>
  </si>
  <si>
    <t>Azul</t>
  </si>
  <si>
    <t>Cathay Pacific</t>
  </si>
  <si>
    <t>Air Hong Kong</t>
  </si>
  <si>
    <t>Cathay Dragon</t>
  </si>
  <si>
    <t>Cebu Pacific Air</t>
  </si>
  <si>
    <t>China Airlines</t>
  </si>
  <si>
    <t>Tigerair Taiwan (80%)</t>
  </si>
  <si>
    <t>Mandarin Airlines (93.99%)</t>
  </si>
  <si>
    <t>China Eastern Airlines</t>
  </si>
  <si>
    <t>China United Airlines</t>
  </si>
  <si>
    <t>Shanghai Airlines</t>
  </si>
  <si>
    <t>China Cargo Airlines</t>
  </si>
  <si>
    <t>China Southern Airlines</t>
  </si>
  <si>
    <t>Copa Airlines</t>
  </si>
  <si>
    <t>Copa Airlines Colombia</t>
  </si>
  <si>
    <t>Delta Airlines</t>
  </si>
  <si>
    <t>Bombardier CS100</t>
  </si>
  <si>
    <t>Endeavor Air</t>
  </si>
  <si>
    <t>easyJet</t>
  </si>
  <si>
    <t>easyJet - Switzerland</t>
  </si>
  <si>
    <t>EgyptAir</t>
  </si>
  <si>
    <t>EgyptAir Cargo</t>
  </si>
  <si>
    <t>Air Cairo</t>
  </si>
  <si>
    <t>EgyptAir Express</t>
  </si>
  <si>
    <t>El Al</t>
  </si>
  <si>
    <t>Sun d'Or</t>
  </si>
  <si>
    <t>Up</t>
  </si>
  <si>
    <t>Emirates</t>
  </si>
  <si>
    <t>Ethiopian Airlines</t>
  </si>
  <si>
    <t>Etihad Airways</t>
  </si>
  <si>
    <t>EVA Air</t>
  </si>
  <si>
    <t>Uni Air</t>
  </si>
  <si>
    <t>FedEx Express</t>
  </si>
  <si>
    <t>FedEx Feeder Fleet</t>
  </si>
  <si>
    <t>ATR 42-300F/-320F</t>
  </si>
  <si>
    <t>ATR 72-200F</t>
  </si>
  <si>
    <t>Cessna 208B Grand Caravan</t>
  </si>
  <si>
    <t>Finnair</t>
  </si>
  <si>
    <t>Nordic Regional Airlines</t>
  </si>
  <si>
    <t>Flybe</t>
  </si>
  <si>
    <t>De Havilland Canada DHC-6 Twin Otter</t>
  </si>
  <si>
    <t>Saab 2000</t>
  </si>
  <si>
    <t>FlyDubai</t>
  </si>
  <si>
    <t>Frontier Airlines</t>
  </si>
  <si>
    <t>Garuda Indonesia</t>
  </si>
  <si>
    <t>Citilink</t>
  </si>
  <si>
    <t>Gol Linhas Aéreas</t>
  </si>
  <si>
    <t>Grupo Aeromexico</t>
  </si>
  <si>
    <t>Aeromexico Express</t>
  </si>
  <si>
    <t>Aeromexico</t>
  </si>
  <si>
    <t>Aeromexico Connect</t>
  </si>
  <si>
    <t>Gulf Air</t>
  </si>
  <si>
    <t>Hainan Airlines</t>
  </si>
  <si>
    <t>Lucky Air (86.68%)</t>
  </si>
  <si>
    <t>Capital Airlines (70%)</t>
  </si>
  <si>
    <t>China Xinhua Airlines (100%)</t>
  </si>
  <si>
    <t>Urumqi Airlines (70%)</t>
  </si>
  <si>
    <t>Chang An Airlines (67.01%)</t>
  </si>
  <si>
    <t>Boeing 737-800</t>
  </si>
  <si>
    <t>Gulfstream Aerospace G-V Gulfstream</t>
  </si>
  <si>
    <t>Gulfstream Aerospace G500/G550</t>
  </si>
  <si>
    <t>Hawker Beechcraft Hawker 4000</t>
  </si>
  <si>
    <t>Hawaiian Airlines</t>
  </si>
  <si>
    <t>IAG</t>
  </si>
  <si>
    <t>British Airways</t>
  </si>
  <si>
    <t>Iberia</t>
  </si>
  <si>
    <t>Vueling</t>
  </si>
  <si>
    <t>Aer Lingus</t>
  </si>
  <si>
    <t>Iberia Express</t>
  </si>
  <si>
    <t>Air Nostrum/Iberia Regional</t>
  </si>
  <si>
    <t>Aer Lingus Regional</t>
  </si>
  <si>
    <t>OpenSkies</t>
  </si>
  <si>
    <t>BA CityFlyer</t>
  </si>
  <si>
    <t>Iceland Air Group</t>
  </si>
  <si>
    <t>IndiGo</t>
  </si>
  <si>
    <t>Interjet</t>
  </si>
  <si>
    <t>Japan Airlines</t>
  </si>
  <si>
    <t>Japan Air Commuter (60% owned)</t>
  </si>
  <si>
    <t>ATR 42-600</t>
  </si>
  <si>
    <t>Japan Transocean Air (72.8%)</t>
  </si>
  <si>
    <t>J-Air</t>
  </si>
  <si>
    <t>Canadair CRJ-200 Series</t>
  </si>
  <si>
    <t>Hokkaido Air System (57.3%)</t>
  </si>
  <si>
    <t>Jazz Airlines</t>
  </si>
  <si>
    <t>Bombardier Q400 Nextgen</t>
  </si>
  <si>
    <t>Canadair CRJ-200</t>
  </si>
  <si>
    <t>Canadair CRJ-705</t>
  </si>
  <si>
    <t>Jet Airways</t>
  </si>
  <si>
    <t>Jet2</t>
  </si>
  <si>
    <t>JetBlue</t>
  </si>
  <si>
    <t>JetBlue Airways</t>
  </si>
  <si>
    <t>Juneyao Airlines</t>
  </si>
  <si>
    <t>Kenya Airways</t>
  </si>
  <si>
    <t>Jambojet Limited</t>
  </si>
  <si>
    <t>Korean Air</t>
  </si>
  <si>
    <t>Airbus A321neo</t>
  </si>
  <si>
    <t>Jin Air</t>
  </si>
  <si>
    <t>Bombardier BD-500 CSeries</t>
  </si>
  <si>
    <t>Eurocopter EC135</t>
  </si>
  <si>
    <t>LATAM Airlines Chile</t>
  </si>
  <si>
    <t>LATAM Airlines Brazil</t>
  </si>
  <si>
    <t>LATAM Airlines Ecuador</t>
  </si>
  <si>
    <t>LATAM Airlines Peru</t>
  </si>
  <si>
    <t>LATAM Airlines Argentina</t>
  </si>
  <si>
    <t>Airbus A320-200</t>
  </si>
  <si>
    <t>LATAM Cargo Brazil</t>
  </si>
  <si>
    <t>LATAM Cargo Chile</t>
  </si>
  <si>
    <t>Lion Air</t>
  </si>
  <si>
    <t>Batik Air</t>
  </si>
  <si>
    <t>Malindo Air</t>
  </si>
  <si>
    <t>Wings Air</t>
  </si>
  <si>
    <t>Thai Lion Air</t>
  </si>
  <si>
    <t>LOT Polish Airlines</t>
  </si>
  <si>
    <t>Lufthansa</t>
  </si>
  <si>
    <t>Austrian Airlines</t>
  </si>
  <si>
    <t>Brussels Airlines</t>
  </si>
  <si>
    <t>Germanwings</t>
  </si>
  <si>
    <t>Swiss International Airlines</t>
  </si>
  <si>
    <t>Eurowings</t>
  </si>
  <si>
    <t>Eurowings Europe</t>
  </si>
  <si>
    <t>Edelweiss Air</t>
  </si>
  <si>
    <t>Lufthansa CityLine</t>
  </si>
  <si>
    <t>Air Dolomiti</t>
  </si>
  <si>
    <t>Swiss Global Airlines</t>
  </si>
  <si>
    <t>Avro RJ100</t>
  </si>
  <si>
    <t>Lufthansa Cargo</t>
  </si>
  <si>
    <t>Boeing 777-300</t>
  </si>
  <si>
    <t>Malaysia Airlines</t>
  </si>
  <si>
    <t>Firefly</t>
  </si>
  <si>
    <t>MASwings</t>
  </si>
  <si>
    <t>Meridiana</t>
  </si>
  <si>
    <t>Air Italy</t>
  </si>
  <si>
    <t>Mesa Airlines</t>
  </si>
  <si>
    <t>Embraer EMB-120 Brasilia</t>
  </si>
  <si>
    <t>Monarch Airlines</t>
  </si>
  <si>
    <t>Norwegian Air</t>
  </si>
  <si>
    <t>Norwegian UK</t>
  </si>
  <si>
    <t>Norwegian Air International</t>
  </si>
  <si>
    <t>Norwegian Long Haul</t>
  </si>
  <si>
    <t>Oman Air</t>
  </si>
  <si>
    <t>Pakistan International Airlines</t>
  </si>
  <si>
    <t>Pegasus Airlines</t>
  </si>
  <si>
    <t>Philippine Airlines</t>
  </si>
  <si>
    <t>PAL Express</t>
  </si>
  <si>
    <t>Q400 NextGen</t>
  </si>
  <si>
    <t>Qantas Airways</t>
  </si>
  <si>
    <t>Jetstar Airways</t>
  </si>
  <si>
    <t>QantasLink</t>
  </si>
  <si>
    <t>Australian Air Express</t>
  </si>
  <si>
    <t>Jetconnect</t>
  </si>
  <si>
    <t>Qantas Freight</t>
  </si>
  <si>
    <t>British Aerospace BAe 146</t>
  </si>
  <si>
    <t>Eastern Australia Airlines</t>
  </si>
  <si>
    <t>Sunstate Airlines</t>
  </si>
  <si>
    <t>Network Aviation</t>
  </si>
  <si>
    <t>Qatar Airways</t>
  </si>
  <si>
    <t>Qatar Airways Cargo</t>
  </si>
  <si>
    <t>Qatar Executive</t>
  </si>
  <si>
    <t>Al Maha Airways</t>
  </si>
  <si>
    <t>Bombardier Challenger 605</t>
  </si>
  <si>
    <t>Bombardier Global 5000</t>
  </si>
  <si>
    <t>Bombardier Global 7000/8000</t>
  </si>
  <si>
    <t>Bombardier Global XRS</t>
  </si>
  <si>
    <t>Gulfstream G650ER</t>
  </si>
  <si>
    <t>Republic Airways</t>
  </si>
  <si>
    <t>Republic Airlines</t>
  </si>
  <si>
    <t>Royal Air Maroc</t>
  </si>
  <si>
    <t>Royal Air Maroc Express</t>
  </si>
  <si>
    <t>ATR 72-600</t>
  </si>
  <si>
    <t>Royal Jordanian</t>
  </si>
  <si>
    <t>Royal Wings</t>
  </si>
  <si>
    <t>Ryanair</t>
  </si>
  <si>
    <t>RyanAir</t>
  </si>
  <si>
    <t>S7 Airlines</t>
  </si>
  <si>
    <t>SAS Group</t>
  </si>
  <si>
    <t>Scandinavian Airlines</t>
  </si>
  <si>
    <t>Air Greenland</t>
  </si>
  <si>
    <t>Widerøe</t>
  </si>
  <si>
    <t>Saudi Arabian Airlines</t>
  </si>
  <si>
    <t>Singapore Airlines</t>
  </si>
  <si>
    <t>SilkAir</t>
  </si>
  <si>
    <t>Singapore Airlines Cargo</t>
  </si>
  <si>
    <t>Skymark Airlines</t>
  </si>
  <si>
    <t>Skywest</t>
  </si>
  <si>
    <t>Embraer E175-E2</t>
  </si>
  <si>
    <t>Skywest Airlines</t>
  </si>
  <si>
    <t>South African Airways</t>
  </si>
  <si>
    <t>Mango</t>
  </si>
  <si>
    <t>Southwest Airlines</t>
  </si>
  <si>
    <t>SpiceJet</t>
  </si>
  <si>
    <t>Spirit Airlines</t>
  </si>
  <si>
    <t>Spring Airlines</t>
  </si>
  <si>
    <t>SunExpress</t>
  </si>
  <si>
    <t>SunExpress Deutschland</t>
  </si>
  <si>
    <t>TAP Portugal</t>
  </si>
  <si>
    <t>TAP Express</t>
  </si>
  <si>
    <t>Thai Airways</t>
  </si>
  <si>
    <t>Thai Smile</t>
  </si>
  <si>
    <t>Nok Air</t>
  </si>
  <si>
    <t>Thomas Cook Airlines</t>
  </si>
  <si>
    <t>Condor</t>
  </si>
  <si>
    <t>Thomas Cook Airlines Belgium</t>
  </si>
  <si>
    <t>Thomas Cook Airlines Scandinavia</t>
  </si>
  <si>
    <t>Tianjin Airlines</t>
  </si>
  <si>
    <t>GX Airlines</t>
  </si>
  <si>
    <t>Trans States Airlines</t>
  </si>
  <si>
    <t>British Aerospace Jetstream 41</t>
  </si>
  <si>
    <t>Compass Airlines</t>
  </si>
  <si>
    <t>GoJet Airlines</t>
  </si>
  <si>
    <t>TUI Group</t>
  </si>
  <si>
    <t>Thomson Airways</t>
  </si>
  <si>
    <t>TUI Airlines Netherlands</t>
  </si>
  <si>
    <t>TUI Airlines Belgium</t>
  </si>
  <si>
    <t>TUIfly</t>
  </si>
  <si>
    <t>TUIfly Nordic</t>
  </si>
  <si>
    <t>Tunisair</t>
  </si>
  <si>
    <t>Tunisair Express</t>
  </si>
  <si>
    <t>Turkish Airlines</t>
  </si>
  <si>
    <t>Anadolujet (100%)</t>
  </si>
  <si>
    <t>United Airlines</t>
  </si>
  <si>
    <t>UPS Airlines</t>
  </si>
  <si>
    <t>UPS</t>
  </si>
  <si>
    <t>Utair</t>
  </si>
  <si>
    <t>UTair-Cargo</t>
  </si>
  <si>
    <t>Antonov An-2</t>
  </si>
  <si>
    <t>Vostok Aviation Company</t>
  </si>
  <si>
    <t>Antonov An-28</t>
  </si>
  <si>
    <t>Antonov An-38</t>
  </si>
  <si>
    <t>Antonov An-74-200</t>
  </si>
  <si>
    <t>Mil Mi-8MTV-1</t>
  </si>
  <si>
    <t>Mil Mi-8T</t>
  </si>
  <si>
    <t>Vietnam Airlines</t>
  </si>
  <si>
    <t>Cambodia Angkor Air</t>
  </si>
  <si>
    <t>Jetstar Pacific Airlines</t>
  </si>
  <si>
    <t>Vietnam Air Service Company</t>
  </si>
  <si>
    <t>Virgin America</t>
  </si>
  <si>
    <t>Virgin Atlantic Airways</t>
  </si>
  <si>
    <t>Virgin Australia</t>
  </si>
  <si>
    <t>Virgin Australia Regional</t>
  </si>
  <si>
    <t>Tigerair Australia</t>
  </si>
  <si>
    <t>Virgin Samoa</t>
  </si>
  <si>
    <t>Volaris</t>
  </si>
  <si>
    <t>WestJet</t>
  </si>
  <si>
    <t>WestJet Encore</t>
  </si>
  <si>
    <t>Wizz Air</t>
  </si>
  <si>
    <t>Unit Cost ($M)</t>
  </si>
  <si>
    <t>Total Cost (Current $M)</t>
  </si>
  <si>
    <t>Average Cost Per Airline</t>
  </si>
  <si>
    <t>Average Cost Per Airplane Model</t>
  </si>
  <si>
    <t>Number of Planes Per Airline</t>
  </si>
  <si>
    <t>Average Age per Parent Airline</t>
  </si>
  <si>
    <t>Average Cost</t>
  </si>
  <si>
    <t>Count</t>
  </si>
  <si>
    <t>Average Cost By Age of Airline Planes</t>
  </si>
  <si>
    <t>Top 10 Largest Growth</t>
  </si>
  <si>
    <t>Differential Between Current And Future</t>
  </si>
  <si>
    <t>Top 10 Decline in Planes</t>
  </si>
  <si>
    <t>Differential Between Historical And Current</t>
  </si>
  <si>
    <t>Historical</t>
  </si>
  <si>
    <t>Count of Current</t>
  </si>
  <si>
    <t>Count of Future</t>
  </si>
  <si>
    <t>Count of Historical</t>
  </si>
  <si>
    <t>(Future-Current/Current)*100</t>
  </si>
  <si>
    <t>(Historical-Current/Historical)*100</t>
  </si>
  <si>
    <t>Count of Order</t>
  </si>
  <si>
    <t>Top 10 Oldest Airfleets</t>
  </si>
  <si>
    <t>Top 10 Youngest Airfleets</t>
  </si>
  <si>
    <t>Volume of Future Orders</t>
  </si>
  <si>
    <t>Unit Cost of Model</t>
  </si>
  <si>
    <t>Total Cost</t>
  </si>
  <si>
    <t>Currently In Service</t>
  </si>
  <si>
    <t>Average Age of Model</t>
  </si>
  <si>
    <t>Unit Cost Of A Model</t>
  </si>
  <si>
    <t>Effeciency Of 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</si>
</sst>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1" applyFont="1"/>
    <xf numFmtId="166" fontId="0" fillId="0" borderId="0" xfId="0" applyNumberFormat="1"/>
    <xf numFmtId="2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Per Number of Planes for Parent Airlines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Transformations'!$A$1</c:f>
              <c:strCache>
                <c:ptCount val="1"/>
                <c:pt idx="0">
                  <c:v>Parent Airline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Transformations'!$B$2:$B$114</c:f>
              <c:numCache>
                <c:formatCode>General</c:formatCode>
                <c:ptCount val="113"/>
                <c:pt idx="0">
                  <c:v>102</c:v>
                </c:pt>
                <c:pt idx="1">
                  <c:v>66</c:v>
                </c:pt>
                <c:pt idx="2">
                  <c:v>166</c:v>
                </c:pt>
                <c:pt idx="3">
                  <c:v>116</c:v>
                </c:pt>
                <c:pt idx="4">
                  <c:v>170</c:v>
                </c:pt>
                <c:pt idx="5">
                  <c:v>118</c:v>
                </c:pt>
                <c:pt idx="6">
                  <c:v>133</c:v>
                </c:pt>
                <c:pt idx="7">
                  <c:v>209</c:v>
                </c:pt>
                <c:pt idx="8">
                  <c:v>90</c:v>
                </c:pt>
                <c:pt idx="9">
                  <c:v>225</c:v>
                </c:pt>
                <c:pt idx="10">
                  <c:v>46</c:v>
                </c:pt>
                <c:pt idx="11">
                  <c:v>98</c:v>
                </c:pt>
                <c:pt idx="12">
                  <c:v>61</c:v>
                </c:pt>
                <c:pt idx="13">
                  <c:v>61</c:v>
                </c:pt>
                <c:pt idx="14">
                  <c:v>26</c:v>
                </c:pt>
                <c:pt idx="15">
                  <c:v>718</c:v>
                </c:pt>
                <c:pt idx="16">
                  <c:v>366</c:v>
                </c:pt>
                <c:pt idx="17">
                  <c:v>56</c:v>
                </c:pt>
                <c:pt idx="18">
                  <c:v>124</c:v>
                </c:pt>
                <c:pt idx="19">
                  <c:v>85</c:v>
                </c:pt>
                <c:pt idx="20">
                  <c:v>70</c:v>
                </c:pt>
                <c:pt idx="21">
                  <c:v>75</c:v>
                </c:pt>
                <c:pt idx="22">
                  <c:v>225</c:v>
                </c:pt>
                <c:pt idx="23">
                  <c:v>1410</c:v>
                </c:pt>
                <c:pt idx="24">
                  <c:v>43</c:v>
                </c:pt>
                <c:pt idx="25">
                  <c:v>104</c:v>
                </c:pt>
                <c:pt idx="26">
                  <c:v>63</c:v>
                </c:pt>
                <c:pt idx="27">
                  <c:v>260</c:v>
                </c:pt>
                <c:pt idx="28">
                  <c:v>34</c:v>
                </c:pt>
                <c:pt idx="29">
                  <c:v>223</c:v>
                </c:pt>
                <c:pt idx="30">
                  <c:v>151</c:v>
                </c:pt>
                <c:pt idx="31">
                  <c:v>124</c:v>
                </c:pt>
                <c:pt idx="32">
                  <c:v>65</c:v>
                </c:pt>
                <c:pt idx="33">
                  <c:v>46</c:v>
                </c:pt>
                <c:pt idx="34">
                  <c:v>37</c:v>
                </c:pt>
                <c:pt idx="35">
                  <c:v>696</c:v>
                </c:pt>
                <c:pt idx="36">
                  <c:v>94</c:v>
                </c:pt>
                <c:pt idx="37">
                  <c:v>68</c:v>
                </c:pt>
                <c:pt idx="38">
                  <c:v>64</c:v>
                </c:pt>
                <c:pt idx="39">
                  <c:v>31</c:v>
                </c:pt>
                <c:pt idx="40">
                  <c:v>123</c:v>
                </c:pt>
                <c:pt idx="41">
                  <c:v>147</c:v>
                </c:pt>
                <c:pt idx="42">
                  <c:v>59</c:v>
                </c:pt>
                <c:pt idx="43">
                  <c:v>74</c:v>
                </c:pt>
                <c:pt idx="44">
                  <c:v>34</c:v>
                </c:pt>
                <c:pt idx="45">
                  <c:v>130</c:v>
                </c:pt>
                <c:pt idx="46">
                  <c:v>140</c:v>
                </c:pt>
                <c:pt idx="47">
                  <c:v>206</c:v>
                </c:pt>
                <c:pt idx="48">
                  <c:v>270</c:v>
                </c:pt>
                <c:pt idx="49">
                  <c:v>51</c:v>
                </c:pt>
                <c:pt idx="50">
                  <c:v>57</c:v>
                </c:pt>
                <c:pt idx="51">
                  <c:v>65</c:v>
                </c:pt>
                <c:pt idx="52">
                  <c:v>989</c:v>
                </c:pt>
                <c:pt idx="53">
                  <c:v>243</c:v>
                </c:pt>
                <c:pt idx="54">
                  <c:v>80</c:v>
                </c:pt>
                <c:pt idx="55">
                  <c:v>28</c:v>
                </c:pt>
                <c:pt idx="56">
                  <c:v>367</c:v>
                </c:pt>
                <c:pt idx="57">
                  <c:v>52</c:v>
                </c:pt>
                <c:pt idx="58">
                  <c:v>608</c:v>
                </c:pt>
                <c:pt idx="59">
                  <c:v>282</c:v>
                </c:pt>
                <c:pt idx="60">
                  <c:v>73</c:v>
                </c:pt>
                <c:pt idx="61">
                  <c:v>73</c:v>
                </c:pt>
                <c:pt idx="62">
                  <c:v>290</c:v>
                </c:pt>
                <c:pt idx="63">
                  <c:v>41</c:v>
                </c:pt>
                <c:pt idx="64">
                  <c:v>17</c:v>
                </c:pt>
                <c:pt idx="65">
                  <c:v>32</c:v>
                </c:pt>
                <c:pt idx="66">
                  <c:v>56</c:v>
                </c:pt>
                <c:pt idx="67">
                  <c:v>737</c:v>
                </c:pt>
                <c:pt idx="68">
                  <c:v>123</c:v>
                </c:pt>
                <c:pt idx="69">
                  <c:v>64</c:v>
                </c:pt>
                <c:pt idx="70">
                  <c:v>264</c:v>
                </c:pt>
                <c:pt idx="71">
                  <c:v>708</c:v>
                </c:pt>
                <c:pt idx="72">
                  <c:v>95</c:v>
                </c:pt>
                <c:pt idx="73">
                  <c:v>204</c:v>
                </c:pt>
                <c:pt idx="74">
                  <c:v>117</c:v>
                </c:pt>
                <c:pt idx="75">
                  <c:v>214</c:v>
                </c:pt>
                <c:pt idx="76">
                  <c:v>80</c:v>
                </c:pt>
                <c:pt idx="77">
                  <c:v>57</c:v>
                </c:pt>
                <c:pt idx="78">
                  <c:v>71</c:v>
                </c:pt>
                <c:pt idx="79">
                  <c:v>541</c:v>
                </c:pt>
                <c:pt idx="80">
                  <c:v>37</c:v>
                </c:pt>
                <c:pt idx="81">
                  <c:v>188</c:v>
                </c:pt>
                <c:pt idx="82">
                  <c:v>146</c:v>
                </c:pt>
                <c:pt idx="83">
                  <c:v>132</c:v>
                </c:pt>
                <c:pt idx="84">
                  <c:v>105</c:v>
                </c:pt>
                <c:pt idx="85">
                  <c:v>329</c:v>
                </c:pt>
                <c:pt idx="86">
                  <c:v>28</c:v>
                </c:pt>
                <c:pt idx="87">
                  <c:v>47</c:v>
                </c:pt>
                <c:pt idx="88">
                  <c:v>81</c:v>
                </c:pt>
                <c:pt idx="89">
                  <c:v>103</c:v>
                </c:pt>
                <c:pt idx="90">
                  <c:v>106</c:v>
                </c:pt>
                <c:pt idx="91">
                  <c:v>87</c:v>
                </c:pt>
                <c:pt idx="92">
                  <c:v>236</c:v>
                </c:pt>
                <c:pt idx="93">
                  <c:v>347</c:v>
                </c:pt>
                <c:pt idx="94">
                  <c:v>49</c:v>
                </c:pt>
                <c:pt idx="95">
                  <c:v>730</c:v>
                </c:pt>
                <c:pt idx="96">
                  <c:v>579</c:v>
                </c:pt>
                <c:pt idx="97">
                  <c:v>82</c:v>
                </c:pt>
                <c:pt idx="98">
                  <c:v>177</c:v>
                </c:pt>
                <c:pt idx="99">
                  <c:v>199</c:v>
                </c:pt>
                <c:pt idx="100">
                  <c:v>116</c:v>
                </c:pt>
                <c:pt idx="101">
                  <c:v>103</c:v>
                </c:pt>
                <c:pt idx="102">
                  <c:v>522</c:v>
                </c:pt>
                <c:pt idx="103">
                  <c:v>28</c:v>
                </c:pt>
                <c:pt idx="104">
                  <c:v>128</c:v>
                </c:pt>
                <c:pt idx="105">
                  <c:v>104</c:v>
                </c:pt>
                <c:pt idx="106">
                  <c:v>201</c:v>
                </c:pt>
                <c:pt idx="107">
                  <c:v>124</c:v>
                </c:pt>
                <c:pt idx="108">
                  <c:v>147</c:v>
                </c:pt>
                <c:pt idx="109">
                  <c:v>183</c:v>
                </c:pt>
                <c:pt idx="110">
                  <c:v>57</c:v>
                </c:pt>
                <c:pt idx="111">
                  <c:v>39</c:v>
                </c:pt>
                <c:pt idx="112">
                  <c:v>249</c:v>
                </c:pt>
              </c:numCache>
            </c:numRef>
          </c:xVal>
          <c:yVal>
            <c:numRef>
              <c:f>'Data Transformations'!$C$2:$C$114</c:f>
              <c:numCache>
                <c:formatCode>"$"#,##0_);[Red]\("$"#,##0\)</c:formatCode>
                <c:ptCount val="113"/>
                <c:pt idx="0">
                  <c:v>21.671212121212122</c:v>
                </c:pt>
                <c:pt idx="1">
                  <c:v>31.848484848484848</c:v>
                </c:pt>
                <c:pt idx="2">
                  <c:v>31.849397590361445</c:v>
                </c:pt>
                <c:pt idx="3">
                  <c:v>33.865676876315177</c:v>
                </c:pt>
                <c:pt idx="4">
                  <c:v>36.323387096774191</c:v>
                </c:pt>
                <c:pt idx="5">
                  <c:v>38.703389830508478</c:v>
                </c:pt>
                <c:pt idx="6">
                  <c:v>39.427083333333336</c:v>
                </c:pt>
                <c:pt idx="7">
                  <c:v>41.898734177215189</c:v>
                </c:pt>
                <c:pt idx="8">
                  <c:v>43.974882564244275</c:v>
                </c:pt>
                <c:pt idx="9">
                  <c:v>46.255479340192721</c:v>
                </c:pt>
                <c:pt idx="10">
                  <c:v>52.621031746031747</c:v>
                </c:pt>
                <c:pt idx="11">
                  <c:v>60.090643274853797</c:v>
                </c:pt>
                <c:pt idx="12">
                  <c:v>71.24166666666666</c:v>
                </c:pt>
                <c:pt idx="13">
                  <c:v>73.262727272727275</c:v>
                </c:pt>
                <c:pt idx="14">
                  <c:v>73.961538461538467</c:v>
                </c:pt>
                <c:pt idx="15">
                  <c:v>73.98050139275766</c:v>
                </c:pt>
                <c:pt idx="16">
                  <c:v>73.980874316939889</c:v>
                </c:pt>
                <c:pt idx="17">
                  <c:v>73.982142857142861</c:v>
                </c:pt>
                <c:pt idx="18">
                  <c:v>73.983870967741936</c:v>
                </c:pt>
                <c:pt idx="19">
                  <c:v>76.27205882352942</c:v>
                </c:pt>
                <c:pt idx="20">
                  <c:v>80.166666666666671</c:v>
                </c:pt>
                <c:pt idx="21">
                  <c:v>85.991379310344826</c:v>
                </c:pt>
                <c:pt idx="22">
                  <c:v>86.371428571428567</c:v>
                </c:pt>
                <c:pt idx="23">
                  <c:v>89.547236580888523</c:v>
                </c:pt>
                <c:pt idx="24">
                  <c:v>91.071111111111122</c:v>
                </c:pt>
                <c:pt idx="25">
                  <c:v>91.331213450292395</c:v>
                </c:pt>
                <c:pt idx="26">
                  <c:v>93.8</c:v>
                </c:pt>
                <c:pt idx="27">
                  <c:v>93.809466848940531</c:v>
                </c:pt>
                <c:pt idx="28">
                  <c:v>94.916666666666671</c:v>
                </c:pt>
                <c:pt idx="29">
                  <c:v>96.24894779793263</c:v>
                </c:pt>
                <c:pt idx="30">
                  <c:v>97.428495481127072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98.068571428571431</c:v>
                </c:pt>
                <c:pt idx="35">
                  <c:v>99.347366936212438</c:v>
                </c:pt>
                <c:pt idx="36">
                  <c:v>100.82040229885058</c:v>
                </c:pt>
                <c:pt idx="37">
                  <c:v>100.82962962962962</c:v>
                </c:pt>
                <c:pt idx="38">
                  <c:v>100.84392419175026</c:v>
                </c:pt>
                <c:pt idx="39">
                  <c:v>101.47037037037036</c:v>
                </c:pt>
                <c:pt idx="40">
                  <c:v>101.57567567567568</c:v>
                </c:pt>
                <c:pt idx="41">
                  <c:v>104.08888644688645</c:v>
                </c:pt>
                <c:pt idx="42">
                  <c:v>106.44444444444444</c:v>
                </c:pt>
                <c:pt idx="43">
                  <c:v>106.45454545454545</c:v>
                </c:pt>
                <c:pt idx="44">
                  <c:v>106.46000000000001</c:v>
                </c:pt>
                <c:pt idx="45">
                  <c:v>107.97857142857141</c:v>
                </c:pt>
                <c:pt idx="46">
                  <c:v>108.57887756227944</c:v>
                </c:pt>
                <c:pt idx="47">
                  <c:v>109.31869353922198</c:v>
                </c:pt>
                <c:pt idx="48">
                  <c:v>110.46716896635198</c:v>
                </c:pt>
                <c:pt idx="49">
                  <c:v>111.19047619047619</c:v>
                </c:pt>
                <c:pt idx="50">
                  <c:v>112.42500000000001</c:v>
                </c:pt>
                <c:pt idx="51">
                  <c:v>112.68245614035087</c:v>
                </c:pt>
                <c:pt idx="52">
                  <c:v>115.82366917922614</c:v>
                </c:pt>
                <c:pt idx="53">
                  <c:v>115.99175213675213</c:v>
                </c:pt>
                <c:pt idx="54">
                  <c:v>118.06660997732425</c:v>
                </c:pt>
                <c:pt idx="55">
                  <c:v>118.37037037037038</c:v>
                </c:pt>
                <c:pt idx="56">
                  <c:v>118.8841012714815</c:v>
                </c:pt>
                <c:pt idx="57">
                  <c:v>121.46875</c:v>
                </c:pt>
                <c:pt idx="58">
                  <c:v>126.98816541790127</c:v>
                </c:pt>
                <c:pt idx="59">
                  <c:v>128.15060577415414</c:v>
                </c:pt>
                <c:pt idx="60">
                  <c:v>129.15277777777777</c:v>
                </c:pt>
                <c:pt idx="61">
                  <c:v>129.32679738562092</c:v>
                </c:pt>
                <c:pt idx="62">
                  <c:v>129.58596749950135</c:v>
                </c:pt>
                <c:pt idx="63">
                  <c:v>129.66666666666666</c:v>
                </c:pt>
                <c:pt idx="64">
                  <c:v>129.69444444444446</c:v>
                </c:pt>
                <c:pt idx="65">
                  <c:v>129.75</c:v>
                </c:pt>
                <c:pt idx="66">
                  <c:v>130.77526881720431</c:v>
                </c:pt>
                <c:pt idx="67">
                  <c:v>130.81527628613455</c:v>
                </c:pt>
                <c:pt idx="68">
                  <c:v>131.71233766233766</c:v>
                </c:pt>
                <c:pt idx="69">
                  <c:v>131.85906862745097</c:v>
                </c:pt>
                <c:pt idx="70">
                  <c:v>137.4236683397813</c:v>
                </c:pt>
                <c:pt idx="71">
                  <c:v>139.80055315728455</c:v>
                </c:pt>
                <c:pt idx="72">
                  <c:v>139.95912420912421</c:v>
                </c:pt>
                <c:pt idx="73">
                  <c:v>140.6</c:v>
                </c:pt>
                <c:pt idx="74">
                  <c:v>141.67395617667356</c:v>
                </c:pt>
                <c:pt idx="75">
                  <c:v>142.19102371312897</c:v>
                </c:pt>
                <c:pt idx="76">
                  <c:v>143.94182692307695</c:v>
                </c:pt>
                <c:pt idx="77">
                  <c:v>144.46042471042469</c:v>
                </c:pt>
                <c:pt idx="78">
                  <c:v>145.28724747474749</c:v>
                </c:pt>
                <c:pt idx="79">
                  <c:v>145.82628628552209</c:v>
                </c:pt>
                <c:pt idx="80">
                  <c:v>145.92909090909092</c:v>
                </c:pt>
                <c:pt idx="81">
                  <c:v>145.9649774774775</c:v>
                </c:pt>
                <c:pt idx="82">
                  <c:v>146.09612794612792</c:v>
                </c:pt>
                <c:pt idx="83">
                  <c:v>147.92464646464649</c:v>
                </c:pt>
                <c:pt idx="84">
                  <c:v>149.67736281431934</c:v>
                </c:pt>
                <c:pt idx="85">
                  <c:v>150.05958963377842</c:v>
                </c:pt>
                <c:pt idx="86">
                  <c:v>150.94444444444443</c:v>
                </c:pt>
                <c:pt idx="87">
                  <c:v>154.42887931034483</c:v>
                </c:pt>
                <c:pt idx="88">
                  <c:v>156.03571428571425</c:v>
                </c:pt>
                <c:pt idx="89">
                  <c:v>157.65454822954823</c:v>
                </c:pt>
                <c:pt idx="90">
                  <c:v>158.1492857142857</c:v>
                </c:pt>
                <c:pt idx="91">
                  <c:v>160.6165022716747</c:v>
                </c:pt>
                <c:pt idx="92">
                  <c:v>165.03484050412865</c:v>
                </c:pt>
                <c:pt idx="93">
                  <c:v>168.2517287589948</c:v>
                </c:pt>
                <c:pt idx="94">
                  <c:v>169.86904761904762</c:v>
                </c:pt>
                <c:pt idx="95">
                  <c:v>174.55582011307288</c:v>
                </c:pt>
                <c:pt idx="96">
                  <c:v>174.66827314814813</c:v>
                </c:pt>
                <c:pt idx="97">
                  <c:v>176.63789682539684</c:v>
                </c:pt>
                <c:pt idx="98">
                  <c:v>182.07896825396824</c:v>
                </c:pt>
                <c:pt idx="99">
                  <c:v>182.71324546335447</c:v>
                </c:pt>
                <c:pt idx="100">
                  <c:v>184.47016178266179</c:v>
                </c:pt>
                <c:pt idx="101">
                  <c:v>185.56296296296298</c:v>
                </c:pt>
                <c:pt idx="102">
                  <c:v>185.77073647249503</c:v>
                </c:pt>
                <c:pt idx="103">
                  <c:v>186.89285714285714</c:v>
                </c:pt>
                <c:pt idx="104">
                  <c:v>196.31325757575758</c:v>
                </c:pt>
                <c:pt idx="105">
                  <c:v>201.06358789760966</c:v>
                </c:pt>
                <c:pt idx="106">
                  <c:v>222.14083333333332</c:v>
                </c:pt>
                <c:pt idx="107">
                  <c:v>229.58796296296293</c:v>
                </c:pt>
                <c:pt idx="108">
                  <c:v>232.07236842105263</c:v>
                </c:pt>
                <c:pt idx="109">
                  <c:v>246.4872549019608</c:v>
                </c:pt>
                <c:pt idx="110">
                  <c:v>251.36624999999998</c:v>
                </c:pt>
                <c:pt idx="111">
                  <c:v>259.08173076923077</c:v>
                </c:pt>
                <c:pt idx="112">
                  <c:v>283.28621774018654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2573-4768-B6C3-E8D82986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31551"/>
        <c:axId val="1109332799"/>
      </c:scatterChart>
      <c:valAx>
        <c:axId val="110933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Planes for Parent Airlines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32799"/>
        <c:crosses val="autoZero"/>
        <c:crossBetween val="midCat"/>
      </c:valAx>
      <c:valAx>
        <c:axId val="1109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 Per Plane for Parent Airline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3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Age</a:t>
            </a:r>
            <a:r>
              <a:rPr lang="en-US" baseline="0"/>
              <a:t> of Planes By Total Cost of Planes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Cost Per Airline By Average 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Transformations'!$G$2:$G$269</c:f>
              <c:numCache>
                <c:formatCode>"$"#,##0_);[Red]\("$"#,##0\)</c:formatCode>
                <c:ptCount val="268"/>
                <c:pt idx="0">
                  <c:v>265</c:v>
                </c:pt>
                <c:pt idx="1">
                  <c:v>1934.0722007722009</c:v>
                </c:pt>
                <c:pt idx="2">
                  <c:v>1402.3555555555554</c:v>
                </c:pt>
                <c:pt idx="3">
                  <c:v>1158.5522388059701</c:v>
                </c:pt>
                <c:pt idx="4">
                  <c:v>2043.380614973262</c:v>
                </c:pt>
                <c:pt idx="5">
                  <c:v>2066.2101190476192</c:v>
                </c:pt>
                <c:pt idx="6">
                  <c:v>1150.9965079365079</c:v>
                </c:pt>
                <c:pt idx="7">
                  <c:v>1965.7523297491039</c:v>
                </c:pt>
                <c:pt idx="8">
                  <c:v>1456.5875168146354</c:v>
                </c:pt>
                <c:pt idx="9">
                  <c:v>1863.8025724275724</c:v>
                </c:pt>
                <c:pt idx="10">
                  <c:v>1816.4196570972886</c:v>
                </c:pt>
                <c:pt idx="11">
                  <c:v>1582.8871212121212</c:v>
                </c:pt>
                <c:pt idx="12">
                  <c:v>432.66666666666669</c:v>
                </c:pt>
                <c:pt idx="13">
                  <c:v>676.76249999999993</c:v>
                </c:pt>
                <c:pt idx="14">
                  <c:v>1451.8941176470589</c:v>
                </c:pt>
                <c:pt idx="15">
                  <c:v>1491.9632038216369</c:v>
                </c:pt>
                <c:pt idx="16">
                  <c:v>1189.4227053140098</c:v>
                </c:pt>
                <c:pt idx="17">
                  <c:v>1682.680919080919</c:v>
                </c:pt>
                <c:pt idx="18">
                  <c:v>1385.8436974789915</c:v>
                </c:pt>
                <c:pt idx="19">
                  <c:v>936.07271958160277</c:v>
                </c:pt>
                <c:pt idx="20">
                  <c:v>1069.9789473684211</c:v>
                </c:pt>
                <c:pt idx="21">
                  <c:v>1095.9812446717817</c:v>
                </c:pt>
                <c:pt idx="22">
                  <c:v>1130.088888888889</c:v>
                </c:pt>
                <c:pt idx="23">
                  <c:v>1749.4637922890784</c:v>
                </c:pt>
                <c:pt idx="24">
                  <c:v>1122.1573458840899</c:v>
                </c:pt>
                <c:pt idx="25">
                  <c:v>911.06082915622392</c:v>
                </c:pt>
                <c:pt idx="26">
                  <c:v>895.9960317460318</c:v>
                </c:pt>
                <c:pt idx="27">
                  <c:v>525.98051948051943</c:v>
                </c:pt>
                <c:pt idx="28">
                  <c:v>833.4</c:v>
                </c:pt>
                <c:pt idx="29">
                  <c:v>1356.8817852335094</c:v>
                </c:pt>
                <c:pt idx="30">
                  <c:v>837.0372859025033</c:v>
                </c:pt>
                <c:pt idx="31">
                  <c:v>447.85332374376679</c:v>
                </c:pt>
                <c:pt idx="32">
                  <c:v>754.44762771329272</c:v>
                </c:pt>
                <c:pt idx="33">
                  <c:v>647.28376068376065</c:v>
                </c:pt>
                <c:pt idx="34">
                  <c:v>1626.6967535330884</c:v>
                </c:pt>
                <c:pt idx="35">
                  <c:v>1396.4237779775276</c:v>
                </c:pt>
                <c:pt idx="36">
                  <c:v>987.12575757575746</c:v>
                </c:pt>
                <c:pt idx="37">
                  <c:v>339</c:v>
                </c:pt>
                <c:pt idx="38">
                  <c:v>1128.7946817785528</c:v>
                </c:pt>
                <c:pt idx="39">
                  <c:v>1062.5811320754717</c:v>
                </c:pt>
                <c:pt idx="40">
                  <c:v>1133.1244019138755</c:v>
                </c:pt>
                <c:pt idx="41">
                  <c:v>899.88394062078271</c:v>
                </c:pt>
                <c:pt idx="42">
                  <c:v>1036.1666666666667</c:v>
                </c:pt>
                <c:pt idx="43">
                  <c:v>766.07500000000005</c:v>
                </c:pt>
                <c:pt idx="44">
                  <c:v>1033.5063186813186</c:v>
                </c:pt>
                <c:pt idx="45">
                  <c:v>986.2099508281575</c:v>
                </c:pt>
                <c:pt idx="46">
                  <c:v>630.53831417624519</c:v>
                </c:pt>
                <c:pt idx="47">
                  <c:v>1335.2523809523809</c:v>
                </c:pt>
                <c:pt idx="48">
                  <c:v>98</c:v>
                </c:pt>
                <c:pt idx="49">
                  <c:v>844.6</c:v>
                </c:pt>
                <c:pt idx="50">
                  <c:v>112.73333333333333</c:v>
                </c:pt>
                <c:pt idx="51">
                  <c:v>940.97619047619048</c:v>
                </c:pt>
                <c:pt idx="52">
                  <c:v>1012.7118055555555</c:v>
                </c:pt>
                <c:pt idx="53">
                  <c:v>542.48803827751192</c:v>
                </c:pt>
                <c:pt idx="54">
                  <c:v>978.70899999999995</c:v>
                </c:pt>
                <c:pt idx="55">
                  <c:v>776.18392857142862</c:v>
                </c:pt>
                <c:pt idx="56">
                  <c:v>758.04500000000007</c:v>
                </c:pt>
                <c:pt idx="57">
                  <c:v>962.91666666666674</c:v>
                </c:pt>
                <c:pt idx="58">
                  <c:v>449.6952380952381</c:v>
                </c:pt>
                <c:pt idx="59">
                  <c:v>22</c:v>
                </c:pt>
                <c:pt idx="60">
                  <c:v>717.11904761904759</c:v>
                </c:pt>
                <c:pt idx="61">
                  <c:v>523.00824175824175</c:v>
                </c:pt>
                <c:pt idx="62">
                  <c:v>98</c:v>
                </c:pt>
                <c:pt idx="63">
                  <c:v>534.5454545454545</c:v>
                </c:pt>
                <c:pt idx="64">
                  <c:v>385.31111111111107</c:v>
                </c:pt>
                <c:pt idx="65">
                  <c:v>509.26602564102564</c:v>
                </c:pt>
                <c:pt idx="66">
                  <c:v>763.64583333333337</c:v>
                </c:pt>
                <c:pt idx="67">
                  <c:v>820.50441919191917</c:v>
                </c:pt>
                <c:pt idx="68">
                  <c:v>473.66666666666669</c:v>
                </c:pt>
                <c:pt idx="69">
                  <c:v>601.82222222222219</c:v>
                </c:pt>
                <c:pt idx="70">
                  <c:v>415.7</c:v>
                </c:pt>
                <c:pt idx="71">
                  <c:v>821.48738738738746</c:v>
                </c:pt>
                <c:pt idx="72">
                  <c:v>406.29803921568629</c:v>
                </c:pt>
                <c:pt idx="73">
                  <c:v>240</c:v>
                </c:pt>
                <c:pt idx="74">
                  <c:v>729.63690476190482</c:v>
                </c:pt>
                <c:pt idx="75">
                  <c:v>212.90909090909091</c:v>
                </c:pt>
                <c:pt idx="76">
                  <c:v>302.48888888888888</c:v>
                </c:pt>
                <c:pt idx="77">
                  <c:v>172</c:v>
                </c:pt>
                <c:pt idx="78">
                  <c:v>782.61904761904759</c:v>
                </c:pt>
                <c:pt idx="79">
                  <c:v>555.6</c:v>
                </c:pt>
                <c:pt idx="80">
                  <c:v>764.43356643356651</c:v>
                </c:pt>
                <c:pt idx="81">
                  <c:v>608.74679487179492</c:v>
                </c:pt>
                <c:pt idx="82">
                  <c:v>171.98214285714286</c:v>
                </c:pt>
                <c:pt idx="83">
                  <c:v>529.50238473767877</c:v>
                </c:pt>
                <c:pt idx="84">
                  <c:v>240</c:v>
                </c:pt>
                <c:pt idx="85">
                  <c:v>629.83803457688805</c:v>
                </c:pt>
                <c:pt idx="86">
                  <c:v>647.86401012017711</c:v>
                </c:pt>
                <c:pt idx="87">
                  <c:v>502.71428571428567</c:v>
                </c:pt>
                <c:pt idx="88">
                  <c:v>792.38719397363468</c:v>
                </c:pt>
                <c:pt idx="89">
                  <c:v>435.52607667246838</c:v>
                </c:pt>
                <c:pt idx="90">
                  <c:v>448.99047619047622</c:v>
                </c:pt>
                <c:pt idx="91">
                  <c:v>427.6</c:v>
                </c:pt>
                <c:pt idx="92">
                  <c:v>98</c:v>
                </c:pt>
                <c:pt idx="93">
                  <c:v>598.56190476190477</c:v>
                </c:pt>
                <c:pt idx="94">
                  <c:v>302.52536231884056</c:v>
                </c:pt>
                <c:pt idx="95">
                  <c:v>261.66666666666669</c:v>
                </c:pt>
                <c:pt idx="96">
                  <c:v>458</c:v>
                </c:pt>
                <c:pt idx="97">
                  <c:v>253.80769230769232</c:v>
                </c:pt>
                <c:pt idx="98">
                  <c:v>525.43333333333339</c:v>
                </c:pt>
                <c:pt idx="99">
                  <c:v>98</c:v>
                </c:pt>
                <c:pt idx="100">
                  <c:v>553.6</c:v>
                </c:pt>
                <c:pt idx="101">
                  <c:v>302.46120689655174</c:v>
                </c:pt>
                <c:pt idx="102">
                  <c:v>302.5</c:v>
                </c:pt>
                <c:pt idx="103">
                  <c:v>501.5</c:v>
                </c:pt>
                <c:pt idx="104">
                  <c:v>98</c:v>
                </c:pt>
                <c:pt idx="105">
                  <c:v>435.63546099290778</c:v>
                </c:pt>
                <c:pt idx="106">
                  <c:v>563.4122807017543</c:v>
                </c:pt>
                <c:pt idx="107">
                  <c:v>452.83333333333331</c:v>
                </c:pt>
                <c:pt idx="108">
                  <c:v>670.06140350877195</c:v>
                </c:pt>
                <c:pt idx="109">
                  <c:v>614.40322580645159</c:v>
                </c:pt>
                <c:pt idx="110">
                  <c:v>452.85714285714289</c:v>
                </c:pt>
                <c:pt idx="111">
                  <c:v>317.02499999999998</c:v>
                </c:pt>
                <c:pt idx="112">
                  <c:v>74</c:v>
                </c:pt>
                <c:pt idx="113">
                  <c:v>441</c:v>
                </c:pt>
                <c:pt idx="114">
                  <c:v>144.19230769230768</c:v>
                </c:pt>
                <c:pt idx="115">
                  <c:v>481.5</c:v>
                </c:pt>
                <c:pt idx="116">
                  <c:v>259.09090909090907</c:v>
                </c:pt>
                <c:pt idx="117">
                  <c:v>503</c:v>
                </c:pt>
                <c:pt idx="118">
                  <c:v>283.10201149425291</c:v>
                </c:pt>
                <c:pt idx="119">
                  <c:v>523.58823529411768</c:v>
                </c:pt>
                <c:pt idx="120">
                  <c:v>98</c:v>
                </c:pt>
                <c:pt idx="121">
                  <c:v>212.91428571428571</c:v>
                </c:pt>
                <c:pt idx="122">
                  <c:v>338</c:v>
                </c:pt>
                <c:pt idx="123">
                  <c:v>610.16666666666674</c:v>
                </c:pt>
                <c:pt idx="124">
                  <c:v>98</c:v>
                </c:pt>
                <c:pt idx="125">
                  <c:v>472.17316017316023</c:v>
                </c:pt>
                <c:pt idx="126">
                  <c:v>302.54166666666669</c:v>
                </c:pt>
                <c:pt idx="127">
                  <c:v>137.07142857142858</c:v>
                </c:pt>
                <c:pt idx="128">
                  <c:v>391.47500000000002</c:v>
                </c:pt>
                <c:pt idx="129">
                  <c:v>187.6015037593985</c:v>
                </c:pt>
                <c:pt idx="130">
                  <c:v>502.875</c:v>
                </c:pt>
                <c:pt idx="131">
                  <c:v>368.5</c:v>
                </c:pt>
                <c:pt idx="132">
                  <c:v>302.39999999999998</c:v>
                </c:pt>
                <c:pt idx="133">
                  <c:v>386.65258215962444</c:v>
                </c:pt>
                <c:pt idx="134">
                  <c:v>187.625</c:v>
                </c:pt>
                <c:pt idx="135">
                  <c:v>240</c:v>
                </c:pt>
                <c:pt idx="136">
                  <c:v>235</c:v>
                </c:pt>
                <c:pt idx="137">
                  <c:v>261.57530864197531</c:v>
                </c:pt>
                <c:pt idx="138">
                  <c:v>212.88888888888889</c:v>
                </c:pt>
                <c:pt idx="139">
                  <c:v>354.875</c:v>
                </c:pt>
                <c:pt idx="140">
                  <c:v>98</c:v>
                </c:pt>
                <c:pt idx="141">
                  <c:v>119.98666666666666</c:v>
                </c:pt>
                <c:pt idx="142">
                  <c:v>258</c:v>
                </c:pt>
                <c:pt idx="143">
                  <c:v>187.6</c:v>
                </c:pt>
                <c:pt idx="144">
                  <c:v>129.30000000000001</c:v>
                </c:pt>
                <c:pt idx="145">
                  <c:v>131.26060606060608</c:v>
                </c:pt>
                <c:pt idx="146">
                  <c:v>179.6046511627907</c:v>
                </c:pt>
                <c:pt idx="147">
                  <c:v>135.6</c:v>
                </c:pt>
                <c:pt idx="148">
                  <c:v>98</c:v>
                </c:pt>
                <c:pt idx="149">
                  <c:v>287.27777777777777</c:v>
                </c:pt>
                <c:pt idx="150">
                  <c:v>224.66666666666669</c:v>
                </c:pt>
                <c:pt idx="151">
                  <c:v>199.37781705531341</c:v>
                </c:pt>
                <c:pt idx="152">
                  <c:v>389</c:v>
                </c:pt>
                <c:pt idx="153">
                  <c:v>285</c:v>
                </c:pt>
                <c:pt idx="154">
                  <c:v>261</c:v>
                </c:pt>
                <c:pt idx="155">
                  <c:v>96.111111111111114</c:v>
                </c:pt>
                <c:pt idx="156">
                  <c:v>146.27777777777777</c:v>
                </c:pt>
                <c:pt idx="157">
                  <c:v>149</c:v>
                </c:pt>
                <c:pt idx="158">
                  <c:v>133.88888888888889</c:v>
                </c:pt>
                <c:pt idx="159">
                  <c:v>98</c:v>
                </c:pt>
                <c:pt idx="160">
                  <c:v>260.96153846153845</c:v>
                </c:pt>
                <c:pt idx="161">
                  <c:v>315.75</c:v>
                </c:pt>
                <c:pt idx="162">
                  <c:v>240.82499999999999</c:v>
                </c:pt>
                <c:pt idx="163">
                  <c:v>161.69478710704337</c:v>
                </c:pt>
                <c:pt idx="164">
                  <c:v>68.313813813813809</c:v>
                </c:pt>
                <c:pt idx="165">
                  <c:v>98</c:v>
                </c:pt>
                <c:pt idx="166">
                  <c:v>84.908333333333331</c:v>
                </c:pt>
                <c:pt idx="167">
                  <c:v>74</c:v>
                </c:pt>
                <c:pt idx="168">
                  <c:v>89.63636363636364</c:v>
                </c:pt>
                <c:pt idx="169">
                  <c:v>212.91666666666669</c:v>
                </c:pt>
                <c:pt idx="170">
                  <c:v>314.60000000000002</c:v>
                </c:pt>
                <c:pt idx="171">
                  <c:v>98</c:v>
                </c:pt>
                <c:pt idx="172">
                  <c:v>73.979591836734699</c:v>
                </c:pt>
                <c:pt idx="173">
                  <c:v>260.98214285714289</c:v>
                </c:pt>
                <c:pt idx="174">
                  <c:v>98</c:v>
                </c:pt>
                <c:pt idx="175">
                  <c:v>172</c:v>
                </c:pt>
                <c:pt idx="176">
                  <c:v>71.07692307692308</c:v>
                </c:pt>
                <c:pt idx="177">
                  <c:v>315.85714285714283</c:v>
                </c:pt>
                <c:pt idx="178">
                  <c:v>143.41579254079255</c:v>
                </c:pt>
                <c:pt idx="179">
                  <c:v>187.66666666666669</c:v>
                </c:pt>
                <c:pt idx="180">
                  <c:v>115</c:v>
                </c:pt>
                <c:pt idx="181">
                  <c:v>73.965517241379317</c:v>
                </c:pt>
                <c:pt idx="182">
                  <c:v>98</c:v>
                </c:pt>
                <c:pt idx="183">
                  <c:v>102.31648351648352</c:v>
                </c:pt>
                <c:pt idx="184">
                  <c:v>116.36021505376343</c:v>
                </c:pt>
                <c:pt idx="185">
                  <c:v>73.981481481481481</c:v>
                </c:pt>
                <c:pt idx="186">
                  <c:v>172</c:v>
                </c:pt>
                <c:pt idx="187">
                  <c:v>213</c:v>
                </c:pt>
                <c:pt idx="188">
                  <c:v>98</c:v>
                </c:pt>
                <c:pt idx="189">
                  <c:v>142</c:v>
                </c:pt>
                <c:pt idx="190">
                  <c:v>73.976744186046517</c:v>
                </c:pt>
                <c:pt idx="191">
                  <c:v>74</c:v>
                </c:pt>
                <c:pt idx="192">
                  <c:v>112.70392156862745</c:v>
                </c:pt>
                <c:pt idx="193">
                  <c:v>73.969696969696969</c:v>
                </c:pt>
                <c:pt idx="194">
                  <c:v>92.2</c:v>
                </c:pt>
                <c:pt idx="195">
                  <c:v>74</c:v>
                </c:pt>
                <c:pt idx="196">
                  <c:v>187</c:v>
                </c:pt>
                <c:pt idx="197">
                  <c:v>74</c:v>
                </c:pt>
                <c:pt idx="198">
                  <c:v>74</c:v>
                </c:pt>
                <c:pt idx="199">
                  <c:v>144.22222222222223</c:v>
                </c:pt>
                <c:pt idx="200">
                  <c:v>73.982248520710058</c:v>
                </c:pt>
                <c:pt idx="201">
                  <c:v>89.666666666666671</c:v>
                </c:pt>
                <c:pt idx="202">
                  <c:v>133.66666666666666</c:v>
                </c:pt>
                <c:pt idx="203">
                  <c:v>98</c:v>
                </c:pt>
                <c:pt idx="204">
                  <c:v>74</c:v>
                </c:pt>
                <c:pt idx="205">
                  <c:v>46.222222222222221</c:v>
                </c:pt>
                <c:pt idx="206">
                  <c:v>105.21153846153847</c:v>
                </c:pt>
                <c:pt idx="207">
                  <c:v>120.2</c:v>
                </c:pt>
                <c:pt idx="208">
                  <c:v>118.81818181818181</c:v>
                </c:pt>
                <c:pt idx="209">
                  <c:v>105.83586626139818</c:v>
                </c:pt>
                <c:pt idx="210">
                  <c:v>74</c:v>
                </c:pt>
                <c:pt idx="211">
                  <c:v>98</c:v>
                </c:pt>
                <c:pt idx="212">
                  <c:v>259.4787878787879</c:v>
                </c:pt>
                <c:pt idx="213">
                  <c:v>53.303030303030305</c:v>
                </c:pt>
                <c:pt idx="214">
                  <c:v>186.875</c:v>
                </c:pt>
                <c:pt idx="215">
                  <c:v>98</c:v>
                </c:pt>
                <c:pt idx="216">
                  <c:v>261.91999999999996</c:v>
                </c:pt>
                <c:pt idx="217">
                  <c:v>146.48583333333335</c:v>
                </c:pt>
                <c:pt idx="218">
                  <c:v>73.980392156862749</c:v>
                </c:pt>
                <c:pt idx="219">
                  <c:v>73.967741935483872</c:v>
                </c:pt>
                <c:pt idx="220">
                  <c:v>104.29032258064515</c:v>
                </c:pt>
                <c:pt idx="221">
                  <c:v>108.54603174603174</c:v>
                </c:pt>
                <c:pt idx="222">
                  <c:v>89.625</c:v>
                </c:pt>
                <c:pt idx="223">
                  <c:v>102</c:v>
                </c:pt>
                <c:pt idx="224">
                  <c:v>46.142857142857146</c:v>
                </c:pt>
                <c:pt idx="225">
                  <c:v>87</c:v>
                </c:pt>
                <c:pt idx="226">
                  <c:v>22.076923076923077</c:v>
                </c:pt>
                <c:pt idx="227">
                  <c:v>46.194444444444443</c:v>
                </c:pt>
                <c:pt idx="228">
                  <c:v>73.981308411214954</c:v>
                </c:pt>
                <c:pt idx="229">
                  <c:v>74</c:v>
                </c:pt>
                <c:pt idx="230">
                  <c:v>31.277777777777779</c:v>
                </c:pt>
                <c:pt idx="231">
                  <c:v>98</c:v>
                </c:pt>
                <c:pt idx="232">
                  <c:v>46.25</c:v>
                </c:pt>
                <c:pt idx="233">
                  <c:v>22</c:v>
                </c:pt>
                <c:pt idx="234">
                  <c:v>31.277777777777779</c:v>
                </c:pt>
                <c:pt idx="235">
                  <c:v>105.27777777777777</c:v>
                </c:pt>
                <c:pt idx="236">
                  <c:v>77.452380952380949</c:v>
                </c:pt>
                <c:pt idx="237">
                  <c:v>74</c:v>
                </c:pt>
                <c:pt idx="238">
                  <c:v>38.666666666666664</c:v>
                </c:pt>
                <c:pt idx="239">
                  <c:v>98</c:v>
                </c:pt>
                <c:pt idx="240">
                  <c:v>22.09090909090909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59.625</c:v>
                </c:pt>
                <c:pt idx="246">
                  <c:v>22.133333333333333</c:v>
                </c:pt>
                <c:pt idx="247">
                  <c:v>73.98</c:v>
                </c:pt>
                <c:pt idx="248">
                  <c:v>74</c:v>
                </c:pt>
                <c:pt idx="249">
                  <c:v>76.292682926829272</c:v>
                </c:pt>
                <c:pt idx="250">
                  <c:v>22</c:v>
                </c:pt>
                <c:pt idx="251">
                  <c:v>31.304347826086957</c:v>
                </c:pt>
                <c:pt idx="252">
                  <c:v>22.083333333333332</c:v>
                </c:pt>
                <c:pt idx="253">
                  <c:v>75</c:v>
                </c:pt>
                <c:pt idx="254">
                  <c:v>31.3</c:v>
                </c:pt>
                <c:pt idx="255">
                  <c:v>31.849056603773583</c:v>
                </c:pt>
                <c:pt idx="256">
                  <c:v>31.333333333333332</c:v>
                </c:pt>
                <c:pt idx="257">
                  <c:v>37</c:v>
                </c:pt>
                <c:pt idx="258">
                  <c:v>37</c:v>
                </c:pt>
                <c:pt idx="259">
                  <c:v>45</c:v>
                </c:pt>
                <c:pt idx="260">
                  <c:v>22</c:v>
                </c:pt>
                <c:pt idx="261">
                  <c:v>31.297872340425531</c:v>
                </c:pt>
                <c:pt idx="262">
                  <c:v>20</c:v>
                </c:pt>
                <c:pt idx="263">
                  <c:v>20</c:v>
                </c:pt>
                <c:pt idx="264">
                  <c:v>19.600000000000001</c:v>
                </c:pt>
                <c:pt idx="265">
                  <c:v>13.625</c:v>
                </c:pt>
                <c:pt idx="266">
                  <c:v>13.666666666666666</c:v>
                </c:pt>
                <c:pt idx="267">
                  <c:v>7</c:v>
                </c:pt>
              </c:numCache>
            </c:numRef>
          </c:xVal>
          <c:yVal>
            <c:numRef>
              <c:f>'Data Transformations'!$H$2:$H$269</c:f>
              <c:numCache>
                <c:formatCode>0.0</c:formatCode>
                <c:ptCount val="268"/>
                <c:pt idx="0">
                  <c:v>0.5</c:v>
                </c:pt>
                <c:pt idx="1">
                  <c:v>6.6428571428571415</c:v>
                </c:pt>
                <c:pt idx="2">
                  <c:v>5.54</c:v>
                </c:pt>
                <c:pt idx="3">
                  <c:v>4.5999999999999996</c:v>
                </c:pt>
                <c:pt idx="4">
                  <c:v>8.8454545454545457</c:v>
                </c:pt>
                <c:pt idx="5">
                  <c:v>9.8444444444444432</c:v>
                </c:pt>
                <c:pt idx="6">
                  <c:v>5.5142857142857142</c:v>
                </c:pt>
                <c:pt idx="7">
                  <c:v>9.7222222222222214</c:v>
                </c:pt>
                <c:pt idx="8">
                  <c:v>7.4375</c:v>
                </c:pt>
                <c:pt idx="9">
                  <c:v>9.5555555555555554</c:v>
                </c:pt>
                <c:pt idx="10">
                  <c:v>9.5666666666666682</c:v>
                </c:pt>
                <c:pt idx="11">
                  <c:v>9.2125000000000021</c:v>
                </c:pt>
                <c:pt idx="12">
                  <c:v>2.6</c:v>
                </c:pt>
                <c:pt idx="13">
                  <c:v>4.16</c:v>
                </c:pt>
                <c:pt idx="14">
                  <c:v>9.0499999999999989</c:v>
                </c:pt>
                <c:pt idx="15">
                  <c:v>9.3250000000000011</c:v>
                </c:pt>
                <c:pt idx="16">
                  <c:v>7.5</c:v>
                </c:pt>
                <c:pt idx="17">
                  <c:v>10.628571428571428</c:v>
                </c:pt>
                <c:pt idx="18">
                  <c:v>8.9</c:v>
                </c:pt>
                <c:pt idx="19">
                  <c:v>6.2166666666666677</c:v>
                </c:pt>
                <c:pt idx="20">
                  <c:v>7.6499999999999995</c:v>
                </c:pt>
                <c:pt idx="21">
                  <c:v>7.8833333333333337</c:v>
                </c:pt>
                <c:pt idx="22">
                  <c:v>8.14</c:v>
                </c:pt>
                <c:pt idx="23">
                  <c:v>12.615384615384615</c:v>
                </c:pt>
                <c:pt idx="24">
                  <c:v>8.2857142857142865</c:v>
                </c:pt>
                <c:pt idx="25">
                  <c:v>6.8666666666666671</c:v>
                </c:pt>
                <c:pt idx="26">
                  <c:v>6.7571428571428571</c:v>
                </c:pt>
                <c:pt idx="27">
                  <c:v>4.0999999999999996</c:v>
                </c:pt>
                <c:pt idx="28">
                  <c:v>6.666666666666667</c:v>
                </c:pt>
                <c:pt idx="29">
                  <c:v>10.88</c:v>
                </c:pt>
                <c:pt idx="30">
                  <c:v>7.1399999999999988</c:v>
                </c:pt>
                <c:pt idx="31">
                  <c:v>3.84</c:v>
                </c:pt>
                <c:pt idx="32">
                  <c:v>6.56</c:v>
                </c:pt>
                <c:pt idx="33">
                  <c:v>5.6750000000000007</c:v>
                </c:pt>
                <c:pt idx="34">
                  <c:v>14.354545454545455</c:v>
                </c:pt>
                <c:pt idx="35">
                  <c:v>12.6625</c:v>
                </c:pt>
                <c:pt idx="36">
                  <c:v>9.36</c:v>
                </c:pt>
                <c:pt idx="37">
                  <c:v>3.25</c:v>
                </c:pt>
                <c:pt idx="38">
                  <c:v>10.84</c:v>
                </c:pt>
                <c:pt idx="39">
                  <c:v>10.25</c:v>
                </c:pt>
                <c:pt idx="40">
                  <c:v>11.2</c:v>
                </c:pt>
                <c:pt idx="41">
                  <c:v>9.0249999999999986</c:v>
                </c:pt>
                <c:pt idx="42">
                  <c:v>10.775</c:v>
                </c:pt>
                <c:pt idx="43">
                  <c:v>8.15</c:v>
                </c:pt>
                <c:pt idx="44">
                  <c:v>11.166666666666666</c:v>
                </c:pt>
                <c:pt idx="45">
                  <c:v>10.783333333333333</c:v>
                </c:pt>
                <c:pt idx="46">
                  <c:v>6.9250000000000007</c:v>
                </c:pt>
                <c:pt idx="47">
                  <c:v>14.724999999999998</c:v>
                </c:pt>
                <c:pt idx="48">
                  <c:v>1.1000000000000001</c:v>
                </c:pt>
                <c:pt idx="49">
                  <c:v>9.5250000000000004</c:v>
                </c:pt>
                <c:pt idx="50">
                  <c:v>1.3</c:v>
                </c:pt>
                <c:pt idx="51">
                  <c:v>10.950000000000001</c:v>
                </c:pt>
                <c:pt idx="52">
                  <c:v>11.799999999999999</c:v>
                </c:pt>
                <c:pt idx="53">
                  <c:v>6.3999999999999995</c:v>
                </c:pt>
                <c:pt idx="54">
                  <c:v>11.866666666666665</c:v>
                </c:pt>
                <c:pt idx="55">
                  <c:v>9.4999999999999982</c:v>
                </c:pt>
                <c:pt idx="56">
                  <c:v>9.48</c:v>
                </c:pt>
                <c:pt idx="57">
                  <c:v>12.479999999999999</c:v>
                </c:pt>
                <c:pt idx="58">
                  <c:v>5.95</c:v>
                </c:pt>
                <c:pt idx="59">
                  <c:v>0.3</c:v>
                </c:pt>
                <c:pt idx="60">
                  <c:v>10.120000000000001</c:v>
                </c:pt>
                <c:pt idx="61">
                  <c:v>7.45</c:v>
                </c:pt>
                <c:pt idx="62">
                  <c:v>1.4</c:v>
                </c:pt>
                <c:pt idx="63">
                  <c:v>7.65</c:v>
                </c:pt>
                <c:pt idx="64">
                  <c:v>5.5666666666666664</c:v>
                </c:pt>
                <c:pt idx="65">
                  <c:v>7.4249999999999998</c:v>
                </c:pt>
                <c:pt idx="66">
                  <c:v>11.175000000000001</c:v>
                </c:pt>
                <c:pt idx="67">
                  <c:v>12.375</c:v>
                </c:pt>
                <c:pt idx="68">
                  <c:v>7.15</c:v>
                </c:pt>
                <c:pt idx="69">
                  <c:v>9.4499999999999993</c:v>
                </c:pt>
                <c:pt idx="70">
                  <c:v>6.7</c:v>
                </c:pt>
                <c:pt idx="71">
                  <c:v>13.280000000000001</c:v>
                </c:pt>
                <c:pt idx="72">
                  <c:v>6.6000000000000014</c:v>
                </c:pt>
                <c:pt idx="73">
                  <c:v>3.9</c:v>
                </c:pt>
                <c:pt idx="74">
                  <c:v>11.959999999999999</c:v>
                </c:pt>
                <c:pt idx="75">
                  <c:v>3.6</c:v>
                </c:pt>
                <c:pt idx="76">
                  <c:v>5.1333333333333329</c:v>
                </c:pt>
                <c:pt idx="77">
                  <c:v>3</c:v>
                </c:pt>
                <c:pt idx="78">
                  <c:v>13.7</c:v>
                </c:pt>
                <c:pt idx="79">
                  <c:v>9.7333333333333325</c:v>
                </c:pt>
                <c:pt idx="80">
                  <c:v>13.580000000000002</c:v>
                </c:pt>
                <c:pt idx="81">
                  <c:v>11.066666666666665</c:v>
                </c:pt>
                <c:pt idx="82">
                  <c:v>3.15</c:v>
                </c:pt>
                <c:pt idx="83">
                  <c:v>9.7666666666666657</c:v>
                </c:pt>
                <c:pt idx="84">
                  <c:v>4.5999999999999996</c:v>
                </c:pt>
                <c:pt idx="85">
                  <c:v>12.133333333333333</c:v>
                </c:pt>
                <c:pt idx="86">
                  <c:v>12.5</c:v>
                </c:pt>
                <c:pt idx="87">
                  <c:v>9.7000000000000011</c:v>
                </c:pt>
                <c:pt idx="88">
                  <c:v>15.487500000000001</c:v>
                </c:pt>
                <c:pt idx="89">
                  <c:v>8.5166666666666675</c:v>
                </c:pt>
                <c:pt idx="90">
                  <c:v>9.0666666666666682</c:v>
                </c:pt>
                <c:pt idx="91">
                  <c:v>9.1333333333333329</c:v>
                </c:pt>
                <c:pt idx="92">
                  <c:v>2.1</c:v>
                </c:pt>
                <c:pt idx="93">
                  <c:v>12.95</c:v>
                </c:pt>
                <c:pt idx="94">
                  <c:v>6.5666666666666664</c:v>
                </c:pt>
                <c:pt idx="95">
                  <c:v>5.9666666666666677</c:v>
                </c:pt>
                <c:pt idx="96">
                  <c:v>10.675000000000001</c:v>
                </c:pt>
                <c:pt idx="97">
                  <c:v>5.9333333333333327</c:v>
                </c:pt>
                <c:pt idx="98">
                  <c:v>12.3</c:v>
                </c:pt>
                <c:pt idx="99">
                  <c:v>2.2999999999999998</c:v>
                </c:pt>
                <c:pt idx="100">
                  <c:v>13.300000000000002</c:v>
                </c:pt>
                <c:pt idx="101">
                  <c:v>7.333333333333333</c:v>
                </c:pt>
                <c:pt idx="102">
                  <c:v>7.7</c:v>
                </c:pt>
                <c:pt idx="103">
                  <c:v>12.775</c:v>
                </c:pt>
                <c:pt idx="104">
                  <c:v>2.5</c:v>
                </c:pt>
                <c:pt idx="105">
                  <c:v>11.125</c:v>
                </c:pt>
                <c:pt idx="106">
                  <c:v>14.460000000000003</c:v>
                </c:pt>
                <c:pt idx="107">
                  <c:v>11.633333333333335</c:v>
                </c:pt>
                <c:pt idx="108">
                  <c:v>17.259999999999998</c:v>
                </c:pt>
                <c:pt idx="109">
                  <c:v>15.975</c:v>
                </c:pt>
                <c:pt idx="110">
                  <c:v>11.866666666666667</c:v>
                </c:pt>
                <c:pt idx="111">
                  <c:v>8.3249999999999993</c:v>
                </c:pt>
                <c:pt idx="112">
                  <c:v>2</c:v>
                </c:pt>
                <c:pt idx="113">
                  <c:v>12.033333333333333</c:v>
                </c:pt>
                <c:pt idx="114">
                  <c:v>4.1500000000000004</c:v>
                </c:pt>
                <c:pt idx="115">
                  <c:v>14.2</c:v>
                </c:pt>
                <c:pt idx="116">
                  <c:v>7.666666666666667</c:v>
                </c:pt>
                <c:pt idx="117">
                  <c:v>14.9</c:v>
                </c:pt>
                <c:pt idx="118">
                  <c:v>8.5</c:v>
                </c:pt>
                <c:pt idx="119">
                  <c:v>15.774999999999999</c:v>
                </c:pt>
                <c:pt idx="120">
                  <c:v>3</c:v>
                </c:pt>
                <c:pt idx="121">
                  <c:v>6.6</c:v>
                </c:pt>
                <c:pt idx="122">
                  <c:v>10.6</c:v>
                </c:pt>
                <c:pt idx="123">
                  <c:v>19.3</c:v>
                </c:pt>
                <c:pt idx="124">
                  <c:v>3.1</c:v>
                </c:pt>
                <c:pt idx="125">
                  <c:v>15.174999999999999</c:v>
                </c:pt>
                <c:pt idx="126">
                  <c:v>9.7666666666666657</c:v>
                </c:pt>
                <c:pt idx="127">
                  <c:v>4.5</c:v>
                </c:pt>
                <c:pt idx="128">
                  <c:v>13.4</c:v>
                </c:pt>
                <c:pt idx="129">
                  <c:v>6.65</c:v>
                </c:pt>
                <c:pt idx="130">
                  <c:v>17.850000000000001</c:v>
                </c:pt>
                <c:pt idx="131">
                  <c:v>13.2</c:v>
                </c:pt>
                <c:pt idx="132">
                  <c:v>10.866666666666667</c:v>
                </c:pt>
                <c:pt idx="133">
                  <c:v>14</c:v>
                </c:pt>
                <c:pt idx="134">
                  <c:v>6.8</c:v>
                </c:pt>
                <c:pt idx="135">
                  <c:v>8.8000000000000007</c:v>
                </c:pt>
                <c:pt idx="136">
                  <c:v>8.8666666666666654</c:v>
                </c:pt>
                <c:pt idx="137">
                  <c:v>10.033333333333333</c:v>
                </c:pt>
                <c:pt idx="138">
                  <c:v>8.25</c:v>
                </c:pt>
                <c:pt idx="139">
                  <c:v>13.95</c:v>
                </c:pt>
                <c:pt idx="140">
                  <c:v>3.9</c:v>
                </c:pt>
                <c:pt idx="141">
                  <c:v>4.8499999999999996</c:v>
                </c:pt>
                <c:pt idx="142">
                  <c:v>10.466666666666667</c:v>
                </c:pt>
                <c:pt idx="143">
                  <c:v>7.8</c:v>
                </c:pt>
                <c:pt idx="144">
                  <c:v>5.4499999999999993</c:v>
                </c:pt>
                <c:pt idx="145">
                  <c:v>5.7666666666666666</c:v>
                </c:pt>
                <c:pt idx="146">
                  <c:v>8.0500000000000007</c:v>
                </c:pt>
                <c:pt idx="147">
                  <c:v>6.25</c:v>
                </c:pt>
                <c:pt idx="148">
                  <c:v>4.5999999999999996</c:v>
                </c:pt>
                <c:pt idx="149">
                  <c:v>13.549999999999999</c:v>
                </c:pt>
                <c:pt idx="150">
                  <c:v>10.666666666666666</c:v>
                </c:pt>
                <c:pt idx="151">
                  <c:v>9.5</c:v>
                </c:pt>
                <c:pt idx="152">
                  <c:v>18.599999999999998</c:v>
                </c:pt>
                <c:pt idx="153">
                  <c:v>13.649999999999999</c:v>
                </c:pt>
                <c:pt idx="154">
                  <c:v>13.15</c:v>
                </c:pt>
                <c:pt idx="155">
                  <c:v>4.9499999999999993</c:v>
                </c:pt>
                <c:pt idx="156">
                  <c:v>7.6499999999999995</c:v>
                </c:pt>
                <c:pt idx="157">
                  <c:v>7.8</c:v>
                </c:pt>
                <c:pt idx="158">
                  <c:v>7.1000000000000005</c:v>
                </c:pt>
                <c:pt idx="159">
                  <c:v>5.2</c:v>
                </c:pt>
                <c:pt idx="160">
                  <c:v>14.05</c:v>
                </c:pt>
                <c:pt idx="161">
                  <c:v>17.100000000000001</c:v>
                </c:pt>
                <c:pt idx="162">
                  <c:v>13.233333333333334</c:v>
                </c:pt>
                <c:pt idx="163">
                  <c:v>8.9666666666666668</c:v>
                </c:pt>
                <c:pt idx="164">
                  <c:v>3.85</c:v>
                </c:pt>
                <c:pt idx="165">
                  <c:v>5.7</c:v>
                </c:pt>
                <c:pt idx="166">
                  <c:v>5.15</c:v>
                </c:pt>
                <c:pt idx="167">
                  <c:v>4.5</c:v>
                </c:pt>
                <c:pt idx="168">
                  <c:v>5.5</c:v>
                </c:pt>
                <c:pt idx="169">
                  <c:v>13.25</c:v>
                </c:pt>
                <c:pt idx="170">
                  <c:v>19.899999999999999</c:v>
                </c:pt>
                <c:pt idx="171">
                  <c:v>6.2</c:v>
                </c:pt>
                <c:pt idx="172">
                  <c:v>4.7</c:v>
                </c:pt>
                <c:pt idx="173">
                  <c:v>16.8</c:v>
                </c:pt>
                <c:pt idx="174">
                  <c:v>6.4</c:v>
                </c:pt>
                <c:pt idx="175">
                  <c:v>11.45</c:v>
                </c:pt>
                <c:pt idx="176">
                  <c:v>4.75</c:v>
                </c:pt>
                <c:pt idx="177">
                  <c:v>21.4</c:v>
                </c:pt>
                <c:pt idx="178">
                  <c:v>9.7249999999999996</c:v>
                </c:pt>
                <c:pt idx="179">
                  <c:v>12.85</c:v>
                </c:pt>
                <c:pt idx="180">
                  <c:v>7.9</c:v>
                </c:pt>
                <c:pt idx="181">
                  <c:v>5.0999999999999996</c:v>
                </c:pt>
                <c:pt idx="182">
                  <c:v>6.8</c:v>
                </c:pt>
                <c:pt idx="183">
                  <c:v>7.1333333333333329</c:v>
                </c:pt>
                <c:pt idx="184">
                  <c:v>8.1333333333333329</c:v>
                </c:pt>
                <c:pt idx="185">
                  <c:v>5.3</c:v>
                </c:pt>
                <c:pt idx="186">
                  <c:v>12.35</c:v>
                </c:pt>
                <c:pt idx="187">
                  <c:v>15.350000000000001</c:v>
                </c:pt>
                <c:pt idx="188">
                  <c:v>7.2</c:v>
                </c:pt>
                <c:pt idx="189">
                  <c:v>10.466666666666667</c:v>
                </c:pt>
                <c:pt idx="190">
                  <c:v>5.5</c:v>
                </c:pt>
                <c:pt idx="191">
                  <c:v>5.6</c:v>
                </c:pt>
                <c:pt idx="192">
                  <c:v>8.8000000000000007</c:v>
                </c:pt>
                <c:pt idx="193">
                  <c:v>5.8</c:v>
                </c:pt>
                <c:pt idx="194">
                  <c:v>7.65</c:v>
                </c:pt>
                <c:pt idx="195">
                  <c:v>6.3</c:v>
                </c:pt>
                <c:pt idx="196">
                  <c:v>16</c:v>
                </c:pt>
                <c:pt idx="197">
                  <c:v>6.5</c:v>
                </c:pt>
                <c:pt idx="198">
                  <c:v>6.7</c:v>
                </c:pt>
                <c:pt idx="199">
                  <c:v>13.1</c:v>
                </c:pt>
                <c:pt idx="200">
                  <c:v>6.8</c:v>
                </c:pt>
                <c:pt idx="201">
                  <c:v>8.3000000000000007</c:v>
                </c:pt>
                <c:pt idx="202">
                  <c:v>12.5</c:v>
                </c:pt>
                <c:pt idx="203">
                  <c:v>9.3000000000000007</c:v>
                </c:pt>
                <c:pt idx="204">
                  <c:v>7.2</c:v>
                </c:pt>
                <c:pt idx="205">
                  <c:v>4.5</c:v>
                </c:pt>
                <c:pt idx="206">
                  <c:v>10.25</c:v>
                </c:pt>
                <c:pt idx="207">
                  <c:v>11.9</c:v>
                </c:pt>
                <c:pt idx="208">
                  <c:v>11.833333333333334</c:v>
                </c:pt>
                <c:pt idx="209">
                  <c:v>10.55</c:v>
                </c:pt>
                <c:pt idx="210">
                  <c:v>7.4</c:v>
                </c:pt>
                <c:pt idx="211">
                  <c:v>9.9</c:v>
                </c:pt>
                <c:pt idx="212">
                  <c:v>26.3</c:v>
                </c:pt>
                <c:pt idx="213">
                  <c:v>5.75</c:v>
                </c:pt>
                <c:pt idx="214">
                  <c:v>20.3</c:v>
                </c:pt>
                <c:pt idx="215">
                  <c:v>10.9</c:v>
                </c:pt>
                <c:pt idx="216">
                  <c:v>29.95</c:v>
                </c:pt>
                <c:pt idx="217">
                  <c:v>16.8</c:v>
                </c:pt>
                <c:pt idx="218">
                  <c:v>8.5</c:v>
                </c:pt>
                <c:pt idx="219">
                  <c:v>8.6</c:v>
                </c:pt>
                <c:pt idx="220">
                  <c:v>12.633333333333333</c:v>
                </c:pt>
                <c:pt idx="221">
                  <c:v>13.200000000000001</c:v>
                </c:pt>
                <c:pt idx="222">
                  <c:v>11.4</c:v>
                </c:pt>
                <c:pt idx="223">
                  <c:v>13.266666666666666</c:v>
                </c:pt>
                <c:pt idx="224">
                  <c:v>6.2</c:v>
                </c:pt>
                <c:pt idx="225">
                  <c:v>11.8</c:v>
                </c:pt>
                <c:pt idx="226">
                  <c:v>3</c:v>
                </c:pt>
                <c:pt idx="227">
                  <c:v>6.3</c:v>
                </c:pt>
                <c:pt idx="228">
                  <c:v>10.1</c:v>
                </c:pt>
                <c:pt idx="229">
                  <c:v>10.9</c:v>
                </c:pt>
                <c:pt idx="230">
                  <c:v>4.7</c:v>
                </c:pt>
                <c:pt idx="231">
                  <c:v>14.8</c:v>
                </c:pt>
                <c:pt idx="232">
                  <c:v>7.2</c:v>
                </c:pt>
                <c:pt idx="233">
                  <c:v>3.5</c:v>
                </c:pt>
                <c:pt idx="234">
                  <c:v>5.3</c:v>
                </c:pt>
                <c:pt idx="235">
                  <c:v>18.55</c:v>
                </c:pt>
                <c:pt idx="236">
                  <c:v>13.649999999999999</c:v>
                </c:pt>
                <c:pt idx="237">
                  <c:v>13.6</c:v>
                </c:pt>
                <c:pt idx="238">
                  <c:v>7.8</c:v>
                </c:pt>
                <c:pt idx="239">
                  <c:v>21.2</c:v>
                </c:pt>
                <c:pt idx="240">
                  <c:v>4.8</c:v>
                </c:pt>
                <c:pt idx="241">
                  <c:v>16.2</c:v>
                </c:pt>
                <c:pt idx="242">
                  <c:v>16.600000000000001</c:v>
                </c:pt>
                <c:pt idx="243">
                  <c:v>17.2</c:v>
                </c:pt>
                <c:pt idx="244">
                  <c:v>17.3</c:v>
                </c:pt>
                <c:pt idx="245">
                  <c:v>14.25</c:v>
                </c:pt>
                <c:pt idx="246">
                  <c:v>5.3</c:v>
                </c:pt>
                <c:pt idx="247">
                  <c:v>18.8</c:v>
                </c:pt>
                <c:pt idx="248">
                  <c:v>19.7</c:v>
                </c:pt>
                <c:pt idx="249">
                  <c:v>22.549999999999997</c:v>
                </c:pt>
                <c:pt idx="250">
                  <c:v>7</c:v>
                </c:pt>
                <c:pt idx="251">
                  <c:v>10.199999999999999</c:v>
                </c:pt>
                <c:pt idx="252">
                  <c:v>8.4</c:v>
                </c:pt>
                <c:pt idx="253">
                  <c:v>28.6</c:v>
                </c:pt>
                <c:pt idx="254">
                  <c:v>12</c:v>
                </c:pt>
                <c:pt idx="255">
                  <c:v>12.7</c:v>
                </c:pt>
                <c:pt idx="256">
                  <c:v>12.6</c:v>
                </c:pt>
                <c:pt idx="257">
                  <c:v>15.2</c:v>
                </c:pt>
                <c:pt idx="258">
                  <c:v>15.3</c:v>
                </c:pt>
                <c:pt idx="259">
                  <c:v>22.2</c:v>
                </c:pt>
                <c:pt idx="260">
                  <c:v>11</c:v>
                </c:pt>
                <c:pt idx="261">
                  <c:v>16.600000000000001</c:v>
                </c:pt>
                <c:pt idx="262">
                  <c:v>15.5</c:v>
                </c:pt>
                <c:pt idx="263">
                  <c:v>16.899999999999999</c:v>
                </c:pt>
                <c:pt idx="264">
                  <c:v>17.7</c:v>
                </c:pt>
                <c:pt idx="265">
                  <c:v>18.3</c:v>
                </c:pt>
                <c:pt idx="266">
                  <c:v>28.7</c:v>
                </c:pt>
                <c:pt idx="267">
                  <c:v>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5-4B8F-8663-C84E8168C88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0149503"/>
        <c:axId val="610150751"/>
      </c:scatterChart>
      <c:valAx>
        <c:axId val="61014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 Per Airline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50751"/>
        <c:crosses val="autoZero"/>
        <c:crossBetween val="midCat"/>
      </c:valAx>
      <c:valAx>
        <c:axId val="6101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Age of Planes Per Airline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4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Orders By Unit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Transformations'!$L$2:$L$102</c:f>
              <c:numCache>
                <c:formatCode>0.0</c:formatCode>
                <c:ptCount val="101"/>
                <c:pt idx="0">
                  <c:v>90</c:v>
                </c:pt>
                <c:pt idx="1">
                  <c:v>98</c:v>
                </c:pt>
                <c:pt idx="2">
                  <c:v>115</c:v>
                </c:pt>
                <c:pt idx="3">
                  <c:v>22</c:v>
                </c:pt>
                <c:pt idx="4">
                  <c:v>74</c:v>
                </c:pt>
                <c:pt idx="5">
                  <c:v>14</c:v>
                </c:pt>
                <c:pt idx="6">
                  <c:v>24.05263157894737</c:v>
                </c:pt>
                <c:pt idx="7">
                  <c:v>75</c:v>
                </c:pt>
                <c:pt idx="8">
                  <c:v>235.48192771084337</c:v>
                </c:pt>
                <c:pt idx="9">
                  <c:v>312</c:v>
                </c:pt>
                <c:pt idx="10">
                  <c:v>75</c:v>
                </c:pt>
                <c:pt idx="11">
                  <c:v>187</c:v>
                </c:pt>
                <c:pt idx="12">
                  <c:v>295</c:v>
                </c:pt>
                <c:pt idx="13">
                  <c:v>265</c:v>
                </c:pt>
                <c:pt idx="14">
                  <c:v>45</c:v>
                </c:pt>
                <c:pt idx="15">
                  <c:v>82</c:v>
                </c:pt>
                <c:pt idx="16">
                  <c:v>145</c:v>
                </c:pt>
                <c:pt idx="17">
                  <c:v>175</c:v>
                </c:pt>
                <c:pt idx="18">
                  <c:v>28</c:v>
                </c:pt>
                <c:pt idx="19">
                  <c:v>16</c:v>
                </c:pt>
                <c:pt idx="20">
                  <c:v>16</c:v>
                </c:pt>
                <c:pt idx="21">
                  <c:v>#N/A</c:v>
                </c:pt>
                <c:pt idx="22">
                  <c:v>7</c:v>
                </c:pt>
                <c:pt idx="23">
                  <c:v>28</c:v>
                </c:pt>
                <c:pt idx="24">
                  <c:v>316</c:v>
                </c:pt>
                <c:pt idx="25">
                  <c:v>45</c:v>
                </c:pt>
                <c:pt idx="26">
                  <c:v>16</c:v>
                </c:pt>
                <c:pt idx="27">
                  <c:v>16</c:v>
                </c:pt>
                <c:pt idx="28">
                  <c:v>216</c:v>
                </c:pt>
                <c:pt idx="29">
                  <c:v>73</c:v>
                </c:pt>
                <c:pt idx="30">
                  <c:v>45</c:v>
                </c:pt>
                <c:pt idx="31">
                  <c:v>46</c:v>
                </c:pt>
                <c:pt idx="32">
                  <c:v>45</c:v>
                </c:pt>
                <c:pt idx="33">
                  <c:v>75</c:v>
                </c:pt>
                <c:pt idx="34">
                  <c:v>6</c:v>
                </c:pt>
                <c:pt idx="35">
                  <c:v>18</c:v>
                </c:pt>
                <c:pt idx="36">
                  <c:v>20</c:v>
                </c:pt>
                <c:pt idx="37">
                  <c:v>4</c:v>
                </c:pt>
                <c:pt idx="38">
                  <c:v>265</c:v>
                </c:pt>
                <c:pt idx="39">
                  <c:v>72</c:v>
                </c:pt>
                <c:pt idx="40">
                  <c:v>32</c:v>
                </c:pt>
                <c:pt idx="41">
                  <c:v>39</c:v>
                </c:pt>
                <c:pt idx="42">
                  <c:v>312</c:v>
                </c:pt>
                <c:pt idx="43">
                  <c:v>68</c:v>
                </c:pt>
                <c:pt idx="44">
                  <c:v>41</c:v>
                </c:pt>
                <c:pt idx="45">
                  <c:v>30</c:v>
                </c:pt>
                <c:pt idx="46">
                  <c:v>8</c:v>
                </c:pt>
                <c:pt idx="47">
                  <c:v>20</c:v>
                </c:pt>
                <c:pt idx="48">
                  <c:v>29</c:v>
                </c:pt>
                <c:pt idx="49">
                  <c:v>66</c:v>
                </c:pt>
                <c:pt idx="50">
                  <c:v>308</c:v>
                </c:pt>
                <c:pt idx="51">
                  <c:v>433</c:v>
                </c:pt>
                <c:pt idx="52">
                  <c:v>49</c:v>
                </c:pt>
                <c:pt idx="53">
                  <c:v>190</c:v>
                </c:pt>
                <c:pt idx="54">
                  <c:v>31</c:v>
                </c:pt>
                <c:pt idx="55">
                  <c:v>14</c:v>
                </c:pt>
                <c:pt idx="56">
                  <c:v>8</c:v>
                </c:pt>
                <c:pt idx="57">
                  <c:v>39</c:v>
                </c:pt>
                <c:pt idx="58">
                  <c:v>46</c:v>
                </c:pt>
                <c:pt idx="59">
                  <c:v>47</c:v>
                </c:pt>
                <c:pt idx="60">
                  <c:v>37</c:v>
                </c:pt>
                <c:pt idx="61">
                  <c:v>45</c:v>
                </c:pt>
                <c:pt idx="62">
                  <c:v>46</c:v>
                </c:pt>
                <c:pt idx="63">
                  <c:v>72</c:v>
                </c:pt>
                <c:pt idx="64">
                  <c:v>20</c:v>
                </c:pt>
                <c:pt idx="65">
                  <c:v>25</c:v>
                </c:pt>
                <c:pt idx="66">
                  <c:v>3</c:v>
                </c:pt>
                <c:pt idx="67">
                  <c:v>7</c:v>
                </c:pt>
                <c:pt idx="68">
                  <c:v>12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96</c:v>
                </c:pt>
                <c:pt idx="73">
                  <c:v>32</c:v>
                </c:pt>
                <c:pt idx="74">
                  <c:v>20</c:v>
                </c:pt>
                <c:pt idx="75">
                  <c:v>31</c:v>
                </c:pt>
                <c:pt idx="76">
                  <c:v>32</c:v>
                </c:pt>
                <c:pt idx="77">
                  <c:v>41</c:v>
                </c:pt>
                <c:pt idx="78">
                  <c:v>126</c:v>
                </c:pt>
                <c:pt idx="79">
                  <c:v>82</c:v>
                </c:pt>
                <c:pt idx="80">
                  <c:v>#N/A</c:v>
                </c:pt>
                <c:pt idx="81">
                  <c:v>98</c:v>
                </c:pt>
                <c:pt idx="82">
                  <c:v>30</c:v>
                </c:pt>
                <c:pt idx="83">
                  <c:v>320</c:v>
                </c:pt>
                <c:pt idx="84">
                  <c:v>11</c:v>
                </c:pt>
                <c:pt idx="85">
                  <c:v>31</c:v>
                </c:pt>
                <c:pt idx="86">
                  <c:v>14</c:v>
                </c:pt>
                <c:pt idx="87">
                  <c:v>33</c:v>
                </c:pt>
                <c:pt idx="88">
                  <c:v>50</c:v>
                </c:pt>
                <c:pt idx="89">
                  <c:v>50</c:v>
                </c:pt>
                <c:pt idx="90">
                  <c:v>56</c:v>
                </c:pt>
                <c:pt idx="91">
                  <c:v>#N/A</c:v>
                </c:pt>
                <c:pt idx="92">
                  <c:v>25</c:v>
                </c:pt>
                <c:pt idx="93">
                  <c:v>39</c:v>
                </c:pt>
                <c:pt idx="94">
                  <c:v>7</c:v>
                </c:pt>
                <c:pt idx="95">
                  <c:v>2</c:v>
                </c:pt>
                <c:pt idx="96">
                  <c:v>19</c:v>
                </c:pt>
                <c:pt idx="97">
                  <c:v>3</c:v>
                </c:pt>
                <c:pt idx="98">
                  <c:v>2</c:v>
                </c:pt>
                <c:pt idx="99">
                  <c:v>#N/A</c:v>
                </c:pt>
                <c:pt idx="100">
                  <c:v>#N/A</c:v>
                </c:pt>
              </c:numCache>
            </c:numRef>
          </c:xVal>
          <c:yVal>
            <c:numRef>
              <c:f>'Data Transformations'!$K$2:$K$102</c:f>
              <c:numCache>
                <c:formatCode>0.0</c:formatCode>
                <c:ptCount val="101"/>
                <c:pt idx="0">
                  <c:v>91</c:v>
                </c:pt>
                <c:pt idx="1">
                  <c:v>2506</c:v>
                </c:pt>
                <c:pt idx="2">
                  <c:v>1090</c:v>
                </c:pt>
                <c:pt idx="3">
                  <c:v>59</c:v>
                </c:pt>
                <c:pt idx="4">
                  <c:v>2300</c:v>
                </c:pt>
                <c:pt idx="5">
                  <c:v>#N/A</c:v>
                </c:pt>
                <c:pt idx="6">
                  <c:v>27</c:v>
                </c:pt>
                <c:pt idx="7">
                  <c:v>#N/A</c:v>
                </c:pt>
                <c:pt idx="8">
                  <c:v>250</c:v>
                </c:pt>
                <c:pt idx="9">
                  <c:v>188</c:v>
                </c:pt>
                <c:pt idx="10">
                  <c:v>#N/A</c:v>
                </c:pt>
                <c:pt idx="11">
                  <c:v>96</c:v>
                </c:pt>
                <c:pt idx="12">
                  <c:v>423</c:v>
                </c:pt>
                <c:pt idx="13">
                  <c:v>145</c:v>
                </c:pt>
                <c:pt idx="14">
                  <c:v>#N/A</c:v>
                </c:pt>
                <c:pt idx="15">
                  <c:v>50</c:v>
                </c:pt>
                <c:pt idx="16">
                  <c:v>#N/A</c:v>
                </c:pt>
                <c:pt idx="17">
                  <c:v>#N/A</c:v>
                </c:pt>
                <c:pt idx="18">
                  <c:v>48</c:v>
                </c:pt>
                <c:pt idx="19">
                  <c:v>#N/A</c:v>
                </c:pt>
                <c:pt idx="20">
                  <c:v>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</c:v>
                </c:pt>
                <c:pt idx="29">
                  <c:v>3</c:v>
                </c:pt>
                <c:pt idx="30">
                  <c:v>#N/A</c:v>
                </c:pt>
                <c:pt idx="31">
                  <c:v>107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3</c:v>
                </c:pt>
                <c:pt idx="37">
                  <c:v>#N/A</c:v>
                </c:pt>
                <c:pt idx="38">
                  <c:v>454</c:v>
                </c:pt>
                <c:pt idx="39">
                  <c:v>70</c:v>
                </c:pt>
                <c:pt idx="40">
                  <c:v>#N/A</c:v>
                </c:pt>
                <c:pt idx="41">
                  <c:v>64</c:v>
                </c:pt>
                <c:pt idx="42">
                  <c:v>393</c:v>
                </c:pt>
                <c:pt idx="43">
                  <c:v>80</c:v>
                </c:pt>
                <c:pt idx="44">
                  <c:v>35</c:v>
                </c:pt>
                <c:pt idx="45">
                  <c:v>15</c:v>
                </c:pt>
                <c:pt idx="46">
                  <c:v>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</c:v>
                </c:pt>
                <c:pt idx="51">
                  <c:v>86</c:v>
                </c:pt>
                <c:pt idx="52">
                  <c:v>21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54</c:v>
                </c:pt>
                <c:pt idx="58">
                  <c:v>9</c:v>
                </c:pt>
                <c:pt idx="59">
                  <c:v>220</c:v>
                </c:pt>
                <c:pt idx="60">
                  <c:v>2</c:v>
                </c:pt>
                <c:pt idx="61">
                  <c:v>#N/A</c:v>
                </c:pt>
                <c:pt idx="62">
                  <c:v>#N/A</c:v>
                </c:pt>
                <c:pt idx="63">
                  <c:v>96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8</c:v>
                </c:pt>
                <c:pt idx="75">
                  <c:v>10</c:v>
                </c:pt>
                <c:pt idx="76">
                  <c:v>#N/A</c:v>
                </c:pt>
                <c:pt idx="77">
                  <c:v>5</c:v>
                </c:pt>
                <c:pt idx="78">
                  <c:v>30</c:v>
                </c:pt>
                <c:pt idx="79">
                  <c:v>3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4</c:v>
                </c:pt>
                <c:pt idx="84">
                  <c:v>#N/A</c:v>
                </c:pt>
                <c:pt idx="85">
                  <c:v>12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10</c:v>
                </c:pt>
                <c:pt idx="90">
                  <c:v>#N/A</c:v>
                </c:pt>
                <c:pt idx="91">
                  <c:v>10</c:v>
                </c:pt>
                <c:pt idx="92">
                  <c:v>#N/A</c:v>
                </c:pt>
                <c:pt idx="93">
                  <c:v>100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A-4FB0-4977-8ED7-B2056A214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3033599"/>
        <c:axId val="603034431"/>
      </c:scatterChart>
      <c:valAx>
        <c:axId val="60303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Cost in $M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34431"/>
        <c:crosses val="autoZero"/>
        <c:crossBetween val="midCat"/>
      </c:valAx>
      <c:valAx>
        <c:axId val="6030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Orders Placed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3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15</xdr:col>
      <xdr:colOff>600075</xdr:colOff>
      <xdr:row>28</xdr:row>
      <xdr:rowOff>76201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180975</xdr:rowOff>
    </xdr:from>
    <xdr:to>
      <xdr:col>16</xdr:col>
      <xdr:colOff>9525</xdr:colOff>
      <xdr:row>61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16</xdr:col>
      <xdr:colOff>581025</xdr:colOff>
      <xdr:row>146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3:F128"/>
  <sheetViews>
    <sheetView tabSelected="1" topLeftCell="B115" zoomScaleNormal="100" workbookViewId="0">
      <selection activeCell="F102" sqref="F102"/>
    </sheetView>
  </sheetViews>
  <sheetFormatPr defaultRowHeight="15" x14ac:dyDescent="0.25"/>
  <cols>
    <col min="2" max="2" width="37.7109375" style="6" bestFit="1" customWidth="1"/>
    <col min="3" max="3" width="40.5703125" style="3" bestFit="1" customWidth="1"/>
    <col min="4" max="5" width="20.7109375" style="3" customWidth="1"/>
    <col min="6" max="6" width="24.5703125" customWidth="1"/>
  </cols>
  <sheetData>
    <row r="63" spans="1:5" x14ac:dyDescent="0.25">
      <c r="B63" s="6" t="s">
        <v>421</v>
      </c>
      <c r="C63" s="3" t="s">
        <v>405</v>
      </c>
      <c r="D63" s="3" t="s">
        <v>8</v>
      </c>
      <c r="E63" s="7"/>
    </row>
    <row r="64" spans="1:5" x14ac:dyDescent="0.25">
      <c r="A64" s="11"/>
      <c r="B64" s="6" t="str">
        <f>INDEX('Data Transformations'!$E$2:$E$269,MATCH($D64,'Data Transformations'!$H$2:$H$269,0))</f>
        <v>Eastern Australia Airlines</v>
      </c>
      <c r="C64" s="5">
        <f>SUMIF('Data Transformations'!$T$2:$T$841,$B64,'Data Transformations'!$U$2:$U$841)</f>
        <v>18</v>
      </c>
      <c r="D64" s="12">
        <f>LARGE('Data Transformations'!$H$2:$H$269,1)</f>
        <v>36.9</v>
      </c>
      <c r="E64" s="7"/>
    </row>
    <row r="65" spans="1:5" x14ac:dyDescent="0.25">
      <c r="A65" s="11"/>
      <c r="B65" s="6" t="str">
        <f>INDEX('Data Transformations'!$E$2:$E$269,MATCH($D65,'Data Transformations'!$H$2:$H$269,0))</f>
        <v>AeroUnion</v>
      </c>
      <c r="C65" s="5">
        <f>SUMIF('Data Transformations'!$T$2:$T$841,$B65,'Data Transformations'!$U$2:$U$841)</f>
        <v>7</v>
      </c>
      <c r="D65" s="12">
        <f>LARGE('Data Transformations'!$H$2:$H$269,2)</f>
        <v>29.95</v>
      </c>
      <c r="E65" s="7"/>
    </row>
    <row r="66" spans="1:5" x14ac:dyDescent="0.25">
      <c r="A66" s="11"/>
      <c r="B66" s="6" t="str">
        <f>INDEX('Data Transformations'!$E$2:$E$269,MATCH($D66,'Data Transformations'!$H$2:$H$269,0))</f>
        <v>Skywest Airlines</v>
      </c>
      <c r="C66" s="5">
        <f>SUMIF('Data Transformations'!$T$2:$T$841,$B66,'Data Transformations'!$U$2:$U$841)</f>
        <v>166</v>
      </c>
      <c r="D66" s="12">
        <f>LARGE('Data Transformations'!$H$2:$H$269,3)</f>
        <v>28.7</v>
      </c>
      <c r="E66" s="7"/>
    </row>
    <row r="67" spans="1:5" x14ac:dyDescent="0.25">
      <c r="A67" s="11"/>
      <c r="B67" s="6" t="str">
        <f>INDEX('Data Transformations'!$E$2:$E$269,MATCH($D67,'Data Transformations'!$H$2:$H$269,0))</f>
        <v>EgyptAir Cargo</v>
      </c>
      <c r="C67" s="5">
        <f>SUMIF('Data Transformations'!$T$2:$T$841,$B67,'Data Transformations'!$U$2:$U$841)</f>
        <v>3</v>
      </c>
      <c r="D67" s="12">
        <f>LARGE('Data Transformations'!$H$2:$H$269,4)</f>
        <v>28.6</v>
      </c>
      <c r="E67" s="7"/>
    </row>
    <row r="68" spans="1:5" x14ac:dyDescent="0.25">
      <c r="A68" s="11"/>
      <c r="B68" s="6" t="str">
        <f>INDEX('Data Transformations'!$E$2:$E$269,MATCH($D68,'Data Transformations'!$H$2:$H$269,0))</f>
        <v>OpenSkies</v>
      </c>
      <c r="C68" s="5">
        <f>SUMIF('Data Transformations'!$T$2:$T$841,$B68,'Data Transformations'!$U$2:$U$841)</f>
        <v>4</v>
      </c>
      <c r="D68" s="12">
        <f>LARGE('Data Transformations'!$H$2:$H$269,5)</f>
        <v>26.3</v>
      </c>
      <c r="E68" s="7"/>
    </row>
    <row r="69" spans="1:5" x14ac:dyDescent="0.25">
      <c r="A69" s="11"/>
      <c r="B69" s="6" t="str">
        <f>INDEX('Data Transformations'!$E$2:$E$269,MATCH($D69,'Data Transformations'!$H$2:$H$269,0))</f>
        <v>Japan Air Commuter (60% owned)</v>
      </c>
      <c r="C69" s="5">
        <f>SUMIF('Data Transformations'!$T$2:$T$841,$B69,'Data Transformations'!$U$2:$U$841)</f>
        <v>19</v>
      </c>
      <c r="D69" s="12">
        <f>LARGE('Data Transformations'!$H$2:$H$269,6)</f>
        <v>22.549999999999997</v>
      </c>
      <c r="E69" s="7"/>
    </row>
    <row r="70" spans="1:5" x14ac:dyDescent="0.25">
      <c r="A70" s="11"/>
      <c r="B70" s="6" t="str">
        <f>INDEX('Data Transformations'!$E$2:$E$269,MATCH($D70,'Data Transformations'!$H$2:$H$269,0))</f>
        <v>Hokkaido Air System (57.3%)</v>
      </c>
      <c r="C70" s="5">
        <f>SUMIF('Data Transformations'!$T$2:$T$841,$B70,'Data Transformations'!$U$2:$U$841)</f>
        <v>3</v>
      </c>
      <c r="D70" s="12">
        <f>LARGE('Data Transformations'!$H$2:$H$269,7)</f>
        <v>22.2</v>
      </c>
      <c r="E70" s="7"/>
    </row>
    <row r="71" spans="1:5" x14ac:dyDescent="0.25">
      <c r="A71" s="11"/>
      <c r="B71" s="6" t="str">
        <f>INDEX('Data Transformations'!$E$2:$E$269,MATCH($D71,'Data Transformations'!$H$2:$H$269,0))</f>
        <v>Martinair</v>
      </c>
      <c r="C71" s="5">
        <f>SUMIF('Data Transformations'!$T$2:$T$841,$B71,'Data Transformations'!$U$2:$U$841)</f>
        <v>1</v>
      </c>
      <c r="D71" s="12">
        <f>LARGE('Data Transformations'!$H$2:$H$269,8)</f>
        <v>21.4</v>
      </c>
      <c r="E71" s="7"/>
    </row>
    <row r="72" spans="1:5" x14ac:dyDescent="0.25">
      <c r="A72" s="11"/>
      <c r="B72" s="6" t="str">
        <f>INDEX('Data Transformations'!$E$2:$E$269,MATCH($D72,'Data Transformations'!$H$2:$H$269,0))</f>
        <v>Royal Wings</v>
      </c>
      <c r="C72" s="5">
        <f>SUMIF('Data Transformations'!$T$2:$T$841,$B72,'Data Transformations'!$U$2:$U$841)</f>
        <v>1</v>
      </c>
      <c r="D72" s="12">
        <f>LARGE('Data Transformations'!$H$2:$H$269,9)</f>
        <v>21.2</v>
      </c>
      <c r="E72" s="7"/>
    </row>
    <row r="73" spans="1:5" x14ac:dyDescent="0.25">
      <c r="A73" s="11"/>
      <c r="B73" s="6" t="str">
        <f>INDEX('Data Transformations'!$E$2:$E$269,MATCH($D73,'Data Transformations'!$H$2:$H$269,0))</f>
        <v>ABX Air</v>
      </c>
      <c r="C73" s="5">
        <f>SUMIF('Data Transformations'!$T$2:$T$841,$B73,'Data Transformations'!$U$2:$U$841)</f>
        <v>28</v>
      </c>
      <c r="D73" s="12">
        <f>LARGE('Data Transformations'!$H$2:$H$269,10)</f>
        <v>20.3</v>
      </c>
      <c r="E73" s="7"/>
    </row>
    <row r="74" spans="1:5" x14ac:dyDescent="0.25">
      <c r="A74" s="11"/>
      <c r="B74" s="13"/>
      <c r="C74" s="7"/>
      <c r="D74" s="7"/>
      <c r="E74" s="7"/>
    </row>
    <row r="75" spans="1:5" x14ac:dyDescent="0.25">
      <c r="A75" s="11"/>
      <c r="B75" s="13"/>
      <c r="C75" s="7"/>
      <c r="D75" s="7"/>
      <c r="E75" s="7"/>
    </row>
    <row r="76" spans="1:5" x14ac:dyDescent="0.25">
      <c r="A76" s="11"/>
      <c r="B76" s="6" t="s">
        <v>422</v>
      </c>
      <c r="C76" s="3" t="s">
        <v>405</v>
      </c>
      <c r="D76" s="3" t="s">
        <v>8</v>
      </c>
      <c r="E76" s="7"/>
    </row>
    <row r="77" spans="1:5" x14ac:dyDescent="0.25">
      <c r="A77" s="11"/>
      <c r="B77" s="6" t="str">
        <f>INDEX('Data Transformations'!$E$2:$E$269,MATCH($D77,'Data Transformations'!$H$2:$H$269,0))</f>
        <v>MASwings</v>
      </c>
      <c r="C77" s="5">
        <f>SUMIF('Data Transformations'!$T$2:$T$841,$B77,'Data Transformations'!$U$2:$U$841)</f>
        <v>13</v>
      </c>
      <c r="D77" s="12">
        <f>SMALL('Data Transformations'!$H$2:$H$269,1)</f>
        <v>0.3</v>
      </c>
      <c r="E77" s="7"/>
    </row>
    <row r="78" spans="1:5" x14ac:dyDescent="0.25">
      <c r="A78" s="11"/>
      <c r="B78" s="6" t="str">
        <f>INDEX('Data Transformations'!$E$2:$E$269,MATCH($D78,'Data Transformations'!$H$2:$H$269,0))</f>
        <v>Norwegian Long Haul</v>
      </c>
      <c r="C78" s="5">
        <f>SUMIF('Data Transformations'!$T$2:$T$841,$B78,'Data Transformations'!$U$2:$U$841)</f>
        <v>12</v>
      </c>
      <c r="D78" s="12">
        <f>SMALL('Data Transformations'!$H$2:$H$269,2)</f>
        <v>0.5</v>
      </c>
      <c r="E78" s="7"/>
    </row>
    <row r="79" spans="1:5" x14ac:dyDescent="0.25">
      <c r="A79" s="11"/>
      <c r="B79" s="6" t="str">
        <f>INDEX('Data Transformations'!$E$2:$E$269,MATCH($D79,'Data Transformations'!$H$2:$H$269,0))</f>
        <v>Eurowings Europe</v>
      </c>
      <c r="C79" s="5">
        <f>SUMIF('Data Transformations'!$T$2:$T$841,$B79,'Data Transformations'!$U$2:$U$841)</f>
        <v>3</v>
      </c>
      <c r="D79" s="12">
        <f>SMALL('Data Transformations'!$H$2:$H$269,3)</f>
        <v>1.1000000000000001</v>
      </c>
      <c r="E79" s="7"/>
    </row>
    <row r="80" spans="1:5" x14ac:dyDescent="0.25">
      <c r="A80" s="11"/>
      <c r="B80" s="6" t="str">
        <f>INDEX('Data Transformations'!$E$2:$E$269,MATCH($D80,'Data Transformations'!$H$2:$H$269,0))</f>
        <v>Mandarin Airlines (93.99%)</v>
      </c>
      <c r="C80" s="5">
        <f>SUMIF('Data Transformations'!$T$2:$T$841,$B80,'Data Transformations'!$U$2:$U$841)</f>
        <v>7</v>
      </c>
      <c r="D80" s="12">
        <f>SMALL('Data Transformations'!$H$2:$H$269,4)</f>
        <v>1.3</v>
      </c>
      <c r="E80" s="7"/>
    </row>
    <row r="81" spans="1:6" x14ac:dyDescent="0.25">
      <c r="A81" s="11"/>
      <c r="B81" s="6" t="str">
        <f>INDEX('Data Transformations'!$E$2:$E$269,MATCH($D81,'Data Transformations'!$H$2:$H$269,0))</f>
        <v>AirAsia Japan</v>
      </c>
      <c r="C81" s="5">
        <f>SUMIF('Data Transformations'!$T$2:$T$841,$B81,'Data Transformations'!$U$2:$U$841)</f>
        <v>2</v>
      </c>
      <c r="D81" s="12">
        <f>SMALL('Data Transformations'!$H$2:$H$269,5)</f>
        <v>1.4</v>
      </c>
      <c r="E81" s="7"/>
    </row>
    <row r="82" spans="1:6" x14ac:dyDescent="0.25">
      <c r="A82" s="11"/>
      <c r="B82" s="6" t="str">
        <f>INDEX('Data Transformations'!$E$2:$E$269,MATCH($D82,'Data Transformations'!$H$2:$H$269,0))</f>
        <v>Thai Lion Air</v>
      </c>
      <c r="C82" s="5">
        <f>SUMIF('Data Transformations'!$T$2:$T$841,$B82,'Data Transformations'!$U$2:$U$841)</f>
        <v>24</v>
      </c>
      <c r="D82" s="12">
        <f>SMALL('Data Transformations'!$H$2:$H$269,6)</f>
        <v>2</v>
      </c>
      <c r="E82" s="7"/>
    </row>
    <row r="83" spans="1:6" x14ac:dyDescent="0.25">
      <c r="A83" s="11"/>
      <c r="B83" s="6" t="str">
        <f>INDEX('Data Transformations'!$E$2:$E$269,MATCH($D83,'Data Transformations'!$H$2:$H$269,0))</f>
        <v>Al Maha Airways</v>
      </c>
      <c r="C83" s="5">
        <f>SUMIF('Data Transformations'!$T$2:$T$841,$B83,'Data Transformations'!$U$2:$U$841)</f>
        <v>4</v>
      </c>
      <c r="D83" s="12">
        <f>SMALL('Data Transformations'!$H$2:$H$269,7)</f>
        <v>2.1</v>
      </c>
      <c r="E83" s="7"/>
    </row>
    <row r="84" spans="1:6" x14ac:dyDescent="0.25">
      <c r="A84" s="11"/>
      <c r="B84" s="6" t="str">
        <f>INDEX('Data Transformations'!$E$2:$E$269,MATCH($D84,'Data Transformations'!$H$2:$H$269,0))</f>
        <v>Vanilla Air</v>
      </c>
      <c r="C84" s="5">
        <f>SUMIF('Data Transformations'!$T$2:$T$841,$B84,'Data Transformations'!$U$2:$U$841)</f>
        <v>10</v>
      </c>
      <c r="D84" s="12">
        <f>SMALL('Data Transformations'!$H$2:$H$269,8)</f>
        <v>2.2999999999999998</v>
      </c>
      <c r="E84" s="7"/>
    </row>
    <row r="85" spans="1:6" x14ac:dyDescent="0.25">
      <c r="A85" s="11"/>
      <c r="B85" s="6" t="str">
        <f>INDEX('Data Transformations'!$E$2:$E$269,MATCH($D85,'Data Transformations'!$H$2:$H$269,0))</f>
        <v>Tigerair Taiwan (80%)</v>
      </c>
      <c r="C85" s="5">
        <f>SUMIF('Data Transformations'!$T$2:$T$841,$B85,'Data Transformations'!$U$2:$U$841)</f>
        <v>9</v>
      </c>
      <c r="D85" s="12">
        <f>SMALL('Data Transformations'!$H$2:$H$269,9)</f>
        <v>2.5</v>
      </c>
      <c r="E85" s="7"/>
    </row>
    <row r="86" spans="1:6" x14ac:dyDescent="0.25">
      <c r="A86" s="11"/>
      <c r="B86" s="6" t="str">
        <f>INDEX('Data Transformations'!$E$2:$E$269,MATCH($D86,'Data Transformations'!$H$2:$H$269,0))</f>
        <v>Vietnam Air Service Company</v>
      </c>
      <c r="C86" s="5">
        <f>SUMIF('Data Transformations'!$T$2:$T$841,$B86,'Data Transformations'!$U$2:$U$841)</f>
        <v>4</v>
      </c>
      <c r="D86" s="12">
        <f>SMALL('Data Transformations'!$H$2:$H$269,10)</f>
        <v>2.6</v>
      </c>
      <c r="E86" s="7"/>
    </row>
    <row r="87" spans="1:6" x14ac:dyDescent="0.25">
      <c r="A87" s="11"/>
      <c r="B87" s="13"/>
      <c r="C87" s="7"/>
      <c r="D87" s="7"/>
      <c r="E87" s="7"/>
    </row>
    <row r="88" spans="1:6" x14ac:dyDescent="0.25">
      <c r="A88" s="11"/>
      <c r="B88" s="13"/>
      <c r="C88" s="7"/>
      <c r="D88" s="7"/>
      <c r="E88" s="7"/>
    </row>
    <row r="89" spans="1:6" x14ac:dyDescent="0.25">
      <c r="A89" s="11"/>
      <c r="B89" s="6" t="s">
        <v>410</v>
      </c>
      <c r="C89" s="3" t="s">
        <v>411</v>
      </c>
      <c r="D89" s="3" t="s">
        <v>3</v>
      </c>
      <c r="E89" s="7" t="s">
        <v>4</v>
      </c>
      <c r="F89" t="s">
        <v>8</v>
      </c>
    </row>
    <row r="90" spans="1:6" x14ac:dyDescent="0.25">
      <c r="A90" s="11"/>
      <c r="B90" s="6" t="str">
        <f>INDEX('Data Transformations'!$T$2:$T$269,MATCH($C90,'Data Transformations'!$Y$2:$Y$269,0))</f>
        <v>AirAsia</v>
      </c>
      <c r="C90" s="9">
        <f>LARGE('Data Transformations'!$Y$2:$Y$269,1)</f>
        <v>4.2077922077922079</v>
      </c>
      <c r="D90" s="7">
        <f>SUMIF('Data Transformations'!$T$2:$T$1584,$B90,'Data Transformations'!$U$2:$U$1584)</f>
        <v>77</v>
      </c>
      <c r="E90" s="7">
        <f>SUMIF('Data Transformations'!$T$2:$T$1584,$B90,'Data Transformations'!$W$2:$W$1584)</f>
        <v>401</v>
      </c>
      <c r="F90">
        <f>INDEX('Data Transformations'!$H$2:$H$269,MATCH($B90,'Data Transformations'!$E$2:$E$269,0))</f>
        <v>6.4</v>
      </c>
    </row>
    <row r="91" spans="1:6" x14ac:dyDescent="0.25">
      <c r="A91" s="11"/>
      <c r="B91" s="6" t="str">
        <f>INDEX('Data Transformations'!$T$2:$T$269,MATCH($C91,'Data Transformations'!$Y$2:$Y$269,0))</f>
        <v>Indonesia AirAsia X</v>
      </c>
      <c r="C91" s="9">
        <f>LARGE('Data Transformations'!$Y$2:$Y$269,2)</f>
        <v>3.2857142857142856</v>
      </c>
      <c r="D91" s="7">
        <f>SUMIF('Data Transformations'!$T$2:$T$1584,$B91,'Data Transformations'!$U$2:$U$1584)</f>
        <v>7</v>
      </c>
      <c r="E91" s="7">
        <f>SUMIF('Data Transformations'!$T$2:$T$1584,$B91,'Data Transformations'!$W$2:$W$1584)</f>
        <v>30</v>
      </c>
      <c r="F91">
        <f>INDEX('Data Transformations'!$H$2:$H$269,MATCH($B91,'Data Transformations'!$E$2:$E$269,0))</f>
        <v>10.6</v>
      </c>
    </row>
    <row r="92" spans="1:6" x14ac:dyDescent="0.25">
      <c r="A92" s="11"/>
      <c r="B92" s="6" t="str">
        <f>INDEX('Data Transformations'!$T$2:$T$269,MATCH($C92,'Data Transformations'!$Y$2:$Y$269,0))</f>
        <v>Lion Air</v>
      </c>
      <c r="C92" s="9">
        <f>LARGE('Data Transformations'!$Y$2:$Y$269,3)</f>
        <v>2.7610619469026547</v>
      </c>
      <c r="D92" s="7">
        <f>SUMIF('Data Transformations'!$T$2:$T$1584,$B92,'Data Transformations'!$U$2:$U$1584)</f>
        <v>113</v>
      </c>
      <c r="E92" s="7">
        <f>SUMIF('Data Transformations'!$T$2:$T$1584,$B92,'Data Transformations'!$W$2:$W$1584)</f>
        <v>425</v>
      </c>
      <c r="F92">
        <f>INDEX('Data Transformations'!$H$2:$H$269,MATCH($B92,'Data Transformations'!$E$2:$E$269,0))</f>
        <v>12.133333333333333</v>
      </c>
    </row>
    <row r="93" spans="1:6" x14ac:dyDescent="0.25">
      <c r="A93" s="11"/>
      <c r="B93" s="6" t="str">
        <f>INDEX('Data Transformations'!$T$2:$T$269,MATCH($C93,'Data Transformations'!$Y$2:$Y$269,0))</f>
        <v>AirAsia X</v>
      </c>
      <c r="C93" s="9">
        <f>LARGE('Data Transformations'!$Y$2:$Y$269,4)</f>
        <v>2.4545454545454546</v>
      </c>
      <c r="D93" s="7">
        <f>SUMIF('Data Transformations'!$T$2:$T$1584,$B93,'Data Transformations'!$U$2:$U$1584)</f>
        <v>22</v>
      </c>
      <c r="E93" s="7">
        <f>SUMIF('Data Transformations'!$T$2:$T$1584,$B93,'Data Transformations'!$W$2:$W$1584)</f>
        <v>76</v>
      </c>
      <c r="F93">
        <f>INDEX('Data Transformations'!$H$2:$H$269,MATCH($B93,'Data Transformations'!$E$2:$E$269,0))</f>
        <v>4.5999999999999996</v>
      </c>
    </row>
    <row r="94" spans="1:6" x14ac:dyDescent="0.25">
      <c r="A94" s="11"/>
      <c r="B94" s="6" t="str">
        <f>INDEX('Data Transformations'!$T$2:$T$269,MATCH($C94,'Data Transformations'!$Y$2:$Y$269,0))</f>
        <v>IndiGo</v>
      </c>
      <c r="C94" s="9">
        <f>LARGE('Data Transformations'!$Y$2:$Y$269,5)</f>
        <v>2.3870967741935485</v>
      </c>
      <c r="D94" s="7">
        <f>SUMIF('Data Transformations'!$T$2:$T$1584,$B94,'Data Transformations'!$U$2:$U$1584)</f>
        <v>124</v>
      </c>
      <c r="E94" s="7">
        <f>SUMIF('Data Transformations'!$T$2:$T$1584,$B94,'Data Transformations'!$W$2:$W$1584)</f>
        <v>420</v>
      </c>
      <c r="F94">
        <f>INDEX('Data Transformations'!$H$2:$H$269,MATCH($B94,'Data Transformations'!$E$2:$E$269,0))</f>
        <v>5.7</v>
      </c>
    </row>
    <row r="95" spans="1:6" x14ac:dyDescent="0.25">
      <c r="A95" s="11"/>
      <c r="B95" s="6" t="str">
        <f>INDEX('Data Transformations'!$T$2:$T$269,MATCH($C95,'Data Transformations'!$Y$2:$Y$269,0))</f>
        <v>Norwegian Long Haul</v>
      </c>
      <c r="C95" s="9">
        <f>LARGE('Data Transformations'!$Y$2:$Y$269,6)</f>
        <v>1.6666666666666667</v>
      </c>
      <c r="D95" s="7">
        <f>SUMIF('Data Transformations'!$T$2:$T$1584,$B95,'Data Transformations'!$U$2:$U$1584)</f>
        <v>12</v>
      </c>
      <c r="E95" s="7">
        <f>SUMIF('Data Transformations'!$T$2:$T$1584,$B95,'Data Transformations'!$W$2:$W$1584)</f>
        <v>32</v>
      </c>
      <c r="F95">
        <f>INDEX('Data Transformations'!$H$2:$H$269,MATCH($B95,'Data Transformations'!$E$2:$E$269,0))</f>
        <v>0.5</v>
      </c>
    </row>
    <row r="96" spans="1:6" x14ac:dyDescent="0.25">
      <c r="A96" s="11"/>
      <c r="B96" s="6" t="str">
        <f>INDEX('Data Transformations'!$T$2:$T$269,MATCH($C96,'Data Transformations'!$Y$2:$Y$269,0))</f>
        <v>Gulf Air</v>
      </c>
      <c r="C96" s="9">
        <f>LARGE('Data Transformations'!$Y$2:$Y$269,7)</f>
        <v>0.9642857142857143</v>
      </c>
      <c r="D96" s="7">
        <f>SUMIF('Data Transformations'!$T$2:$T$1584,$B96,'Data Transformations'!$U$2:$U$1584)</f>
        <v>28</v>
      </c>
      <c r="E96" s="7">
        <f>SUMIF('Data Transformations'!$T$2:$T$1584,$B96,'Data Transformations'!$W$2:$W$1584)</f>
        <v>55</v>
      </c>
      <c r="F96">
        <f>INDEX('Data Transformations'!$H$2:$H$269,MATCH($B96,'Data Transformations'!$E$2:$E$269,0))</f>
        <v>11.633333333333335</v>
      </c>
    </row>
    <row r="97" spans="1:6" x14ac:dyDescent="0.25">
      <c r="A97" s="11"/>
      <c r="B97" s="6" t="str">
        <f>INDEX('Data Transformations'!$T$2:$T$269,MATCH($C97,'Data Transformations'!$Y$2:$Y$269,0))</f>
        <v>Wizz Air</v>
      </c>
      <c r="C97" s="9">
        <f>LARGE('Data Transformations'!$Y$2:$Y$269,9)</f>
        <v>0.85135135135135132</v>
      </c>
      <c r="D97" s="7">
        <f>SUMIF('Data Transformations'!$T$2:$T$1584,$B97,'Data Transformations'!$U$2:$U$1584)</f>
        <v>74</v>
      </c>
      <c r="E97" s="7">
        <f>SUMIF('Data Transformations'!$T$2:$T$1584,$B97,'Data Transformations'!$W$2:$W$1584)</f>
        <v>137</v>
      </c>
      <c r="F97">
        <f>INDEX('Data Transformations'!$H$2:$H$269,MATCH($B97,'Data Transformations'!$E$2:$E$269,0))</f>
        <v>3.6</v>
      </c>
    </row>
    <row r="98" spans="1:6" x14ac:dyDescent="0.25">
      <c r="A98" s="11"/>
      <c r="B98" s="6" t="str">
        <f>INDEX('Data Transformations'!$T$2:$T$269,MATCH($C98,'Data Transformations'!$Y$2:$Y$269,0))</f>
        <v>Norwegian Air</v>
      </c>
      <c r="C98" s="9">
        <f>LARGE('Data Transformations'!$Y$2:$Y$269,10)</f>
        <v>0.73684210526315785</v>
      </c>
      <c r="D98" s="7">
        <f>SUMIF('Data Transformations'!$T$2:$T$1584,$B98,'Data Transformations'!$U$2:$U$1584)</f>
        <v>57</v>
      </c>
      <c r="E98" s="7">
        <f>SUMIF('Data Transformations'!$T$2:$T$1584,$B98,'Data Transformations'!$W$2:$W$1584)</f>
        <v>99</v>
      </c>
      <c r="F98">
        <f>INDEX('Data Transformations'!$H$2:$H$269,MATCH($B98,'Data Transformations'!$E$2:$E$269,0))</f>
        <v>10.1</v>
      </c>
    </row>
    <row r="99" spans="1:6" x14ac:dyDescent="0.25">
      <c r="A99" s="11"/>
      <c r="B99" s="6" t="str">
        <f>INDEX('Data Transformations'!$T$2:$T$269,MATCH($C99,'Data Transformations'!$Y$2:$Y$269,0))</f>
        <v>Avianca Brazil</v>
      </c>
      <c r="C99" s="9">
        <f>LARGE('Data Transformations'!$Y$2:$Y$269,11)</f>
        <v>0.67391304347826086</v>
      </c>
      <c r="D99" s="7">
        <f>SUMIF('Data Transformations'!$T$2:$T$1584,$B99,'Data Transformations'!$U$2:$U$1584)</f>
        <v>46</v>
      </c>
      <c r="E99" s="7">
        <f>SUMIF('Data Transformations'!$T$2:$T$1584,$B99,'Data Transformations'!$W$2:$W$1584)</f>
        <v>77</v>
      </c>
      <c r="F99">
        <f>INDEX('Data Transformations'!$H$2:$H$269,MATCH($B99,'Data Transformations'!$E$2:$E$269,0))</f>
        <v>5.9333333333333327</v>
      </c>
    </row>
    <row r="100" spans="1:6" x14ac:dyDescent="0.25">
      <c r="A100" s="11"/>
      <c r="B100" s="13"/>
      <c r="C100" s="9"/>
      <c r="D100" s="7"/>
      <c r="E100" s="7"/>
    </row>
    <row r="101" spans="1:6" x14ac:dyDescent="0.25">
      <c r="A101" s="11"/>
      <c r="B101" s="13"/>
      <c r="C101" s="7"/>
      <c r="D101" s="7"/>
      <c r="E101" s="7"/>
    </row>
    <row r="102" spans="1:6" x14ac:dyDescent="0.25">
      <c r="A102" s="11"/>
      <c r="B102" s="6" t="s">
        <v>412</v>
      </c>
      <c r="C102" s="3" t="s">
        <v>413</v>
      </c>
      <c r="D102" s="3" t="s">
        <v>414</v>
      </c>
      <c r="E102" s="3" t="s">
        <v>3</v>
      </c>
      <c r="F102" t="s">
        <v>8</v>
      </c>
    </row>
    <row r="103" spans="1:6" x14ac:dyDescent="0.25">
      <c r="A103" s="11"/>
      <c r="B103" s="6" t="str">
        <f>INDEX('Data Transformations'!$T$2:$T$269,MATCH($C103,'Data Transformations'!$Z$2:$Z$269,0))</f>
        <v>Martinair</v>
      </c>
      <c r="C103" s="9">
        <f>SMALL('Data Transformations'!$Z$2:$Z$269,1)</f>
        <v>-0.98181818181818181</v>
      </c>
      <c r="D103" s="7">
        <f>SUMIF('Data Transformations'!$T$2:$T$1584,$B103,'Data Transformations'!$V$2:$V$1584)</f>
        <v>55</v>
      </c>
      <c r="E103" s="7">
        <f>SUMIF('Data Transformations'!$T$2:$T$1584,$B103,'Data Transformations'!$U$2:$U$1584)</f>
        <v>1</v>
      </c>
      <c r="F103">
        <f>INDEX('Data Transformations'!$H$2:$H$269,MATCH($B103,'Data Transformations'!$E$2:$E$269,0))</f>
        <v>21.4</v>
      </c>
    </row>
    <row r="104" spans="1:6" x14ac:dyDescent="0.25">
      <c r="A104" s="11"/>
      <c r="B104" s="6" t="str">
        <f>INDEX('Data Transformations'!$T$2:$T$269,MATCH($C104,'Data Transformations'!$Z$2:$Z$269,0))</f>
        <v>Air Dolomiti</v>
      </c>
      <c r="C104" s="9">
        <f>SMALL('Data Transformations'!$Z$2:$Z$269,2)</f>
        <v>-0.78260869565217395</v>
      </c>
      <c r="D104" s="7">
        <f>SUMIF('Data Transformations'!$T$2:$T$1584,$B104,'Data Transformations'!$V$2:$V$1584)</f>
        <v>46</v>
      </c>
      <c r="E104" s="7">
        <f>SUMIF('Data Transformations'!$T$2:$T$1584,$B104,'Data Transformations'!$U$2:$U$1584)</f>
        <v>10</v>
      </c>
      <c r="F104">
        <f>INDEX('Data Transformations'!$H$2:$H$269,MATCH($B104,'Data Transformations'!$E$2:$E$269,0))</f>
        <v>6.3</v>
      </c>
    </row>
    <row r="105" spans="1:6" x14ac:dyDescent="0.25">
      <c r="A105" s="11"/>
      <c r="B105" s="6" t="str">
        <f>INDEX('Data Transformations'!$T$2:$T$269,MATCH($C105,'Data Transformations'!$Z$2:$Z$269,0))</f>
        <v>Mandarin Airlines (93.99%)</v>
      </c>
      <c r="C105" s="9">
        <f>SMALL('Data Transformations'!$Z$2:$Z$269,3)</f>
        <v>-0.78125</v>
      </c>
      <c r="D105" s="7">
        <f>SUMIF('Data Transformations'!$T$2:$T$1584,$B105,'Data Transformations'!$V$2:$V$1584)</f>
        <v>32</v>
      </c>
      <c r="E105" s="7">
        <f>SUMIF('Data Transformations'!$T$2:$T$1584,$B105,'Data Transformations'!$U$2:$U$1584)</f>
        <v>7</v>
      </c>
      <c r="F105">
        <f>INDEX('Data Transformations'!$H$2:$H$269,MATCH($B105,'Data Transformations'!$E$2:$E$269,0))</f>
        <v>1.3</v>
      </c>
    </row>
    <row r="106" spans="1:6" x14ac:dyDescent="0.25">
      <c r="A106" s="11"/>
      <c r="B106" s="6" t="str">
        <f>INDEX('Data Transformations'!$T$2:$T$269,MATCH($C106,'Data Transformations'!$Z$2:$Z$269,0))</f>
        <v>ABX Air</v>
      </c>
      <c r="C106" s="9">
        <f>SMALL('Data Transformations'!$Z$2:$Z$269,4)</f>
        <v>-0.76068376068376065</v>
      </c>
      <c r="D106" s="7">
        <f>SUMIF('Data Transformations'!$T$2:$T$1584,$B106,'Data Transformations'!$V$2:$V$1584)</f>
        <v>117</v>
      </c>
      <c r="E106" s="7">
        <f>SUMIF('Data Transformations'!$T$2:$T$1584,$B106,'Data Transformations'!$U$2:$U$1584)</f>
        <v>28</v>
      </c>
      <c r="F106">
        <f>INDEX('Data Transformations'!$H$2:$H$269,MATCH($B106,'Data Transformations'!$E$2:$E$269,0))</f>
        <v>20.3</v>
      </c>
    </row>
    <row r="107" spans="1:6" x14ac:dyDescent="0.25">
      <c r="A107" s="11"/>
      <c r="B107" s="6" t="str">
        <f>INDEX('Data Transformations'!$T$2:$T$269,MATCH($C107,'Data Transformations'!$Z$2:$Z$269,0))</f>
        <v>Iberia</v>
      </c>
      <c r="C107" s="9">
        <f>SMALL('Data Transformations'!$Z$2:$Z$269,5)</f>
        <v>-0.73010380622837368</v>
      </c>
      <c r="D107" s="7">
        <f>SUMIF('Data Transformations'!$T$2:$T$1584,$B107,'Data Transformations'!$V$2:$V$1584)</f>
        <v>289</v>
      </c>
      <c r="E107" s="7">
        <f>SUMIF('Data Transformations'!$T$2:$T$1584,$B107,'Data Transformations'!$U$2:$U$1584)</f>
        <v>78</v>
      </c>
      <c r="F107">
        <f>INDEX('Data Transformations'!$H$2:$H$269,MATCH($B107,'Data Transformations'!$E$2:$E$269,0))</f>
        <v>9.48</v>
      </c>
    </row>
    <row r="108" spans="1:6" x14ac:dyDescent="0.25">
      <c r="A108" s="11"/>
      <c r="B108" s="6" t="str">
        <f>INDEX('Data Transformations'!$T$2:$T$269,MATCH($C108,'Data Transformations'!$Z$2:$Z$269,0))</f>
        <v>Thomas Cook Airlines Belgium</v>
      </c>
      <c r="C108" s="9">
        <f>SMALL('Data Transformations'!$Z$2:$Z$269,6)</f>
        <v>-0.70588235294117652</v>
      </c>
      <c r="D108" s="7">
        <f>SUMIF('Data Transformations'!$T$2:$T$1584,$B108,'Data Transformations'!$V$2:$V$1584)</f>
        <v>17</v>
      </c>
      <c r="E108" s="7">
        <f>SUMIF('Data Transformations'!$T$2:$T$1584,$B108,'Data Transformations'!$U$2:$U$1584)</f>
        <v>5</v>
      </c>
      <c r="F108">
        <f>INDEX('Data Transformations'!$H$2:$H$269,MATCH($B108,'Data Transformations'!$E$2:$E$269,0))</f>
        <v>14.8</v>
      </c>
    </row>
    <row r="109" spans="1:6" x14ac:dyDescent="0.25">
      <c r="A109" s="11"/>
      <c r="B109" s="6" t="str">
        <f>INDEX('Data Transformations'!$T$2:$T$269,MATCH($C109,'Data Transformations'!$Z$2:$Z$269,0))</f>
        <v>Eurowings</v>
      </c>
      <c r="C109" s="9">
        <f>SMALL('Data Transformations'!$Z$2:$Z$269,7)</f>
        <v>-0.67543859649122806</v>
      </c>
      <c r="D109" s="7">
        <f>SUMIF('Data Transformations'!$T$2:$T$1584,$B109,'Data Transformations'!$V$2:$V$1584)</f>
        <v>114</v>
      </c>
      <c r="E109" s="7">
        <f>SUMIF('Data Transformations'!$T$2:$T$1584,$B109,'Data Transformations'!$U$2:$U$1584)</f>
        <v>37</v>
      </c>
      <c r="F109">
        <f>INDEX('Data Transformations'!$H$2:$H$269,MATCH($B109,'Data Transformations'!$E$2:$E$269,0))</f>
        <v>10.675000000000001</v>
      </c>
    </row>
    <row r="110" spans="1:6" x14ac:dyDescent="0.25">
      <c r="A110" s="11"/>
      <c r="B110" s="6" t="str">
        <f>INDEX('Data Transformations'!$T$2:$T$269,MATCH($C110,'Data Transformations'!$Z$2:$Z$269,0))</f>
        <v>Gulf Air</v>
      </c>
      <c r="C110" s="9">
        <f>SMALL('Data Transformations'!$Z$2:$Z$269,8)</f>
        <v>-0.6705882352941176</v>
      </c>
      <c r="D110" s="7">
        <f>SUMIF('Data Transformations'!$T$2:$T$1584,$B110,'Data Transformations'!$V$2:$V$1584)</f>
        <v>85</v>
      </c>
      <c r="E110" s="7">
        <f>SUMIF('Data Transformations'!$T$2:$T$1584,$B110,'Data Transformations'!$U$2:$U$1584)</f>
        <v>28</v>
      </c>
      <c r="F110">
        <f>INDEX('Data Transformations'!$H$2:$H$269,MATCH($B110,'Data Transformations'!$E$2:$E$269,0))</f>
        <v>11.633333333333335</v>
      </c>
    </row>
    <row r="111" spans="1:6" x14ac:dyDescent="0.25">
      <c r="A111" s="11"/>
      <c r="B111" s="6" t="str">
        <f>INDEX('Data Transformations'!$T$2:$T$269,MATCH($C111,'Data Transformations'!$Z$2:$Z$269,0))</f>
        <v>Air Canada Jetz</v>
      </c>
      <c r="C111" s="9">
        <f>SMALL('Data Transformations'!$Z$2:$Z$269,9)</f>
        <v>-0.66666666666666663</v>
      </c>
      <c r="D111" s="7">
        <f>SUMIF('Data Transformations'!$T$2:$T$1584,$B111,'Data Transformations'!$V$2:$V$1584)</f>
        <v>9</v>
      </c>
      <c r="E111" s="7">
        <f>SUMIF('Data Transformations'!$T$2:$T$1584,$B111,'Data Transformations'!$U$2:$U$1584)</f>
        <v>3</v>
      </c>
      <c r="F111">
        <f>INDEX('Data Transformations'!$H$2:$H$269,MATCH($B111,'Data Transformations'!$E$2:$E$269,0))</f>
        <v>5.5</v>
      </c>
    </row>
    <row r="112" spans="1:6" x14ac:dyDescent="0.25">
      <c r="A112" s="11"/>
      <c r="B112" s="6" t="str">
        <f>INDEX('Data Transformations'!$T$2:$T$269,MATCH($C112,'Data Transformations'!$Z$2:$Z$269,0))</f>
        <v>Malaysia Airlines</v>
      </c>
      <c r="C112" s="9">
        <f>SMALL('Data Transformations'!$Z$2:$Z$269,12)</f>
        <v>-0.6495726495726496</v>
      </c>
      <c r="D112" s="7">
        <f>SUMIF('Data Transformations'!$T$2:$T$1584,$B112,'Data Transformations'!$V$2:$V$1584)</f>
        <v>234</v>
      </c>
      <c r="E112" s="7">
        <f>SUMIF('Data Transformations'!$T$2:$T$1584,$B112,'Data Transformations'!$U$2:$U$1584)</f>
        <v>82</v>
      </c>
      <c r="F112">
        <f>INDEX('Data Transformations'!$H$2:$H$269,MATCH($B112,'Data Transformations'!$E$2:$E$269,0))</f>
        <v>10.25</v>
      </c>
    </row>
    <row r="113" spans="1:5" x14ac:dyDescent="0.25">
      <c r="A113" s="11"/>
      <c r="B113" s="13"/>
      <c r="C113" s="7"/>
      <c r="D113" s="7"/>
      <c r="E113" s="7"/>
    </row>
    <row r="114" spans="1:5" x14ac:dyDescent="0.25">
      <c r="A114" s="11"/>
      <c r="B114" s="13"/>
      <c r="C114" s="7"/>
      <c r="D114" s="7"/>
      <c r="E114" s="7"/>
    </row>
    <row r="115" spans="1:5" x14ac:dyDescent="0.25">
      <c r="A115" s="11"/>
      <c r="E115" s="7"/>
    </row>
    <row r="116" spans="1:5" x14ac:dyDescent="0.25">
      <c r="A116" s="11"/>
      <c r="C116" s="9"/>
      <c r="D116" s="7"/>
      <c r="E116" s="7"/>
    </row>
    <row r="117" spans="1:5" x14ac:dyDescent="0.25">
      <c r="A117" s="11"/>
      <c r="C117" s="9"/>
      <c r="D117" s="7"/>
      <c r="E117" s="7"/>
    </row>
    <row r="118" spans="1:5" x14ac:dyDescent="0.25">
      <c r="A118" s="11"/>
      <c r="C118" s="9"/>
      <c r="D118" s="7"/>
      <c r="E118" s="7"/>
    </row>
    <row r="119" spans="1:5" x14ac:dyDescent="0.25">
      <c r="A119" s="11"/>
      <c r="C119" s="9"/>
      <c r="D119" s="7"/>
      <c r="E119" s="7"/>
    </row>
    <row r="120" spans="1:5" x14ac:dyDescent="0.25">
      <c r="A120" s="11"/>
      <c r="C120" s="9"/>
      <c r="D120" s="7"/>
      <c r="E120" s="7"/>
    </row>
    <row r="121" spans="1:5" x14ac:dyDescent="0.25">
      <c r="A121" s="11"/>
      <c r="C121" s="9"/>
      <c r="D121" s="7"/>
      <c r="E121" s="7"/>
    </row>
    <row r="122" spans="1:5" x14ac:dyDescent="0.25">
      <c r="A122" s="11"/>
      <c r="C122" s="9"/>
      <c r="D122" s="7"/>
      <c r="E122" s="7"/>
    </row>
    <row r="123" spans="1:5" x14ac:dyDescent="0.25">
      <c r="A123" s="11"/>
      <c r="C123" s="9"/>
      <c r="D123" s="7"/>
      <c r="E123" s="7"/>
    </row>
    <row r="124" spans="1:5" x14ac:dyDescent="0.25">
      <c r="A124" s="11"/>
      <c r="C124" s="9"/>
      <c r="D124" s="7"/>
      <c r="E124" s="7"/>
    </row>
    <row r="125" spans="1:5" x14ac:dyDescent="0.25">
      <c r="A125" s="11"/>
      <c r="C125" s="9"/>
      <c r="D125" s="7"/>
      <c r="E125" s="7"/>
    </row>
    <row r="126" spans="1:5" x14ac:dyDescent="0.25">
      <c r="A126" s="11"/>
      <c r="B126" s="13"/>
      <c r="C126" s="7"/>
      <c r="D126" s="7"/>
      <c r="E126" s="7"/>
    </row>
    <row r="127" spans="1:5" x14ac:dyDescent="0.25">
      <c r="A127" s="11"/>
      <c r="B127" s="13"/>
      <c r="C127" s="7"/>
      <c r="D127" s="7"/>
      <c r="E127" s="7"/>
    </row>
    <row r="128" spans="1:5" x14ac:dyDescent="0.25">
      <c r="A128" s="11"/>
      <c r="B128" s="13"/>
      <c r="C128" s="7"/>
      <c r="D128" s="7"/>
      <c r="E128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84"/>
  <sheetViews>
    <sheetView topLeftCell="A1302" workbookViewId="0">
      <selection activeCell="I1328" sqref="I1328"/>
    </sheetView>
  </sheetViews>
  <sheetFormatPr defaultRowHeight="15" x14ac:dyDescent="0.25"/>
  <cols>
    <col min="1" max="1" width="28.28515625" bestFit="1" customWidth="1"/>
    <col min="2" max="2" width="31.5703125" bestFit="1" customWidth="1"/>
    <col min="3" max="3" width="35.5703125" bestFit="1" customWidth="1"/>
    <col min="4" max="9" width="15.7109375" customWidth="1"/>
    <col min="10" max="10" width="24" customWidth="1"/>
    <col min="11" max="11" width="15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401</v>
      </c>
      <c r="J1" t="s">
        <v>402</v>
      </c>
      <c r="K1" t="s">
        <v>8</v>
      </c>
    </row>
    <row r="2" spans="1:11" hidden="1" x14ac:dyDescent="0.25">
      <c r="A2" t="s">
        <v>85</v>
      </c>
      <c r="B2" t="s">
        <v>86</v>
      </c>
      <c r="C2" t="s">
        <v>87</v>
      </c>
      <c r="F2">
        <v>7</v>
      </c>
      <c r="G2">
        <v>7</v>
      </c>
      <c r="I2" s="1">
        <v>29</v>
      </c>
      <c r="J2" s="1">
        <v>0</v>
      </c>
    </row>
    <row r="3" spans="1:11" hidden="1" x14ac:dyDescent="0.25">
      <c r="A3" t="s">
        <v>219</v>
      </c>
      <c r="B3" t="s">
        <v>220</v>
      </c>
      <c r="C3" t="s">
        <v>87</v>
      </c>
      <c r="F3">
        <v>7</v>
      </c>
      <c r="G3">
        <v>7</v>
      </c>
      <c r="I3" s="1">
        <v>29</v>
      </c>
      <c r="J3" s="1">
        <v>0</v>
      </c>
    </row>
    <row r="4" spans="1:11" hidden="1" x14ac:dyDescent="0.25">
      <c r="A4" t="s">
        <v>50</v>
      </c>
      <c r="B4" t="s">
        <v>50</v>
      </c>
      <c r="C4" t="s">
        <v>51</v>
      </c>
      <c r="F4">
        <v>2</v>
      </c>
      <c r="G4">
        <v>2</v>
      </c>
      <c r="I4" s="1">
        <v>75</v>
      </c>
      <c r="J4" s="1">
        <v>0</v>
      </c>
    </row>
    <row r="5" spans="1:11" hidden="1" x14ac:dyDescent="0.25">
      <c r="A5" t="s">
        <v>70</v>
      </c>
      <c r="B5" t="s">
        <v>71</v>
      </c>
      <c r="C5" t="s">
        <v>51</v>
      </c>
      <c r="F5">
        <v>8</v>
      </c>
      <c r="G5">
        <v>8</v>
      </c>
      <c r="I5" s="1">
        <v>75</v>
      </c>
      <c r="J5" s="1">
        <v>0</v>
      </c>
    </row>
    <row r="6" spans="1:11" hidden="1" x14ac:dyDescent="0.25">
      <c r="A6" t="s">
        <v>85</v>
      </c>
      <c r="B6" t="s">
        <v>86</v>
      </c>
      <c r="C6" t="s">
        <v>51</v>
      </c>
      <c r="F6">
        <v>25</v>
      </c>
      <c r="G6">
        <v>25</v>
      </c>
      <c r="I6" s="1">
        <v>75</v>
      </c>
      <c r="J6" s="1">
        <v>0</v>
      </c>
    </row>
    <row r="7" spans="1:11" hidden="1" x14ac:dyDescent="0.25">
      <c r="A7" t="s">
        <v>85</v>
      </c>
      <c r="B7" t="s">
        <v>88</v>
      </c>
      <c r="C7" t="s">
        <v>51</v>
      </c>
      <c r="F7">
        <v>1</v>
      </c>
      <c r="G7">
        <v>1</v>
      </c>
      <c r="I7" s="1">
        <v>75</v>
      </c>
      <c r="J7" s="1">
        <v>0</v>
      </c>
    </row>
    <row r="8" spans="1:11" hidden="1" x14ac:dyDescent="0.25">
      <c r="A8" t="s">
        <v>98</v>
      </c>
      <c r="B8" t="s">
        <v>98</v>
      </c>
      <c r="C8" t="s">
        <v>51</v>
      </c>
      <c r="F8">
        <v>5</v>
      </c>
      <c r="G8">
        <v>5</v>
      </c>
      <c r="I8" s="1">
        <v>75</v>
      </c>
      <c r="J8" s="1">
        <v>0</v>
      </c>
    </row>
    <row r="9" spans="1:11" hidden="1" x14ac:dyDescent="0.25">
      <c r="A9" t="s">
        <v>127</v>
      </c>
      <c r="B9" t="s">
        <v>127</v>
      </c>
      <c r="C9" t="s">
        <v>51</v>
      </c>
      <c r="F9">
        <v>14</v>
      </c>
      <c r="G9">
        <v>14</v>
      </c>
      <c r="I9" s="1">
        <v>75</v>
      </c>
      <c r="J9" s="1">
        <v>0</v>
      </c>
    </row>
    <row r="10" spans="1:11" hidden="1" x14ac:dyDescent="0.25">
      <c r="A10" t="s">
        <v>135</v>
      </c>
      <c r="B10" t="s">
        <v>135</v>
      </c>
      <c r="C10" t="s">
        <v>51</v>
      </c>
      <c r="F10">
        <v>35</v>
      </c>
      <c r="G10">
        <v>35</v>
      </c>
      <c r="I10" s="1">
        <v>75</v>
      </c>
      <c r="J10" s="1">
        <v>0</v>
      </c>
    </row>
    <row r="11" spans="1:11" x14ac:dyDescent="0.25">
      <c r="A11" t="s">
        <v>146</v>
      </c>
      <c r="B11" t="s">
        <v>147</v>
      </c>
      <c r="C11" t="s">
        <v>51</v>
      </c>
      <c r="D11">
        <v>5</v>
      </c>
      <c r="F11">
        <v>2</v>
      </c>
      <c r="G11">
        <v>7</v>
      </c>
      <c r="I11" s="1">
        <v>75</v>
      </c>
      <c r="J11" s="1">
        <v>375</v>
      </c>
      <c r="K11">
        <v>35.799999999999997</v>
      </c>
    </row>
    <row r="12" spans="1:11" x14ac:dyDescent="0.25">
      <c r="A12" t="s">
        <v>157</v>
      </c>
      <c r="B12" t="s">
        <v>158</v>
      </c>
      <c r="C12" t="s">
        <v>51</v>
      </c>
      <c r="D12">
        <v>10</v>
      </c>
      <c r="F12">
        <v>2</v>
      </c>
      <c r="G12">
        <v>12</v>
      </c>
      <c r="I12" s="1">
        <v>75</v>
      </c>
      <c r="J12" s="1">
        <v>750</v>
      </c>
      <c r="K12">
        <v>14</v>
      </c>
    </row>
    <row r="13" spans="1:11" hidden="1" x14ac:dyDescent="0.25">
      <c r="A13" t="s">
        <v>161</v>
      </c>
      <c r="B13" t="s">
        <v>161</v>
      </c>
      <c r="C13" t="s">
        <v>51</v>
      </c>
      <c r="F13">
        <v>20</v>
      </c>
      <c r="G13">
        <v>20</v>
      </c>
      <c r="I13" s="1">
        <v>75</v>
      </c>
      <c r="J13" s="1">
        <v>0</v>
      </c>
    </row>
    <row r="14" spans="1:11" hidden="1" x14ac:dyDescent="0.25">
      <c r="A14" t="s">
        <v>164</v>
      </c>
      <c r="B14" t="s">
        <v>164</v>
      </c>
      <c r="C14" t="s">
        <v>51</v>
      </c>
      <c r="F14">
        <v>13</v>
      </c>
      <c r="G14">
        <v>13</v>
      </c>
      <c r="I14" s="1">
        <v>75</v>
      </c>
      <c r="J14" s="1">
        <v>0</v>
      </c>
    </row>
    <row r="15" spans="1:11" hidden="1" x14ac:dyDescent="0.25">
      <c r="A15" t="s">
        <v>168</v>
      </c>
      <c r="B15" t="s">
        <v>168</v>
      </c>
      <c r="C15" t="s">
        <v>51</v>
      </c>
      <c r="F15">
        <v>6</v>
      </c>
      <c r="G15">
        <v>6</v>
      </c>
      <c r="I15" s="1">
        <v>75</v>
      </c>
      <c r="J15" s="1">
        <v>0</v>
      </c>
    </row>
    <row r="16" spans="1:11" hidden="1" x14ac:dyDescent="0.25">
      <c r="A16" t="s">
        <v>176</v>
      </c>
      <c r="B16" t="s">
        <v>176</v>
      </c>
      <c r="C16" t="s">
        <v>51</v>
      </c>
      <c r="F16">
        <v>21</v>
      </c>
      <c r="G16">
        <v>21</v>
      </c>
      <c r="I16" s="1">
        <v>75</v>
      </c>
      <c r="J16" s="1">
        <v>0</v>
      </c>
    </row>
    <row r="17" spans="1:11" x14ac:dyDescent="0.25">
      <c r="A17" t="s">
        <v>176</v>
      </c>
      <c r="B17" t="s">
        <v>177</v>
      </c>
      <c r="C17" t="s">
        <v>51</v>
      </c>
      <c r="D17">
        <v>3</v>
      </c>
      <c r="F17">
        <v>1</v>
      </c>
      <c r="G17">
        <v>4</v>
      </c>
      <c r="I17" s="1">
        <v>75</v>
      </c>
      <c r="J17" s="1">
        <v>225</v>
      </c>
      <c r="K17">
        <v>28.6</v>
      </c>
    </row>
    <row r="18" spans="1:11" hidden="1" x14ac:dyDescent="0.25">
      <c r="A18" t="s">
        <v>183</v>
      </c>
      <c r="B18" t="s">
        <v>183</v>
      </c>
      <c r="C18" t="s">
        <v>51</v>
      </c>
      <c r="F18">
        <v>7</v>
      </c>
      <c r="G18">
        <v>7</v>
      </c>
      <c r="I18" s="1">
        <v>75</v>
      </c>
      <c r="J18" s="1">
        <v>0</v>
      </c>
    </row>
    <row r="19" spans="1:11" hidden="1" x14ac:dyDescent="0.25">
      <c r="A19" t="s">
        <v>185</v>
      </c>
      <c r="B19" t="s">
        <v>185</v>
      </c>
      <c r="C19" t="s">
        <v>51</v>
      </c>
      <c r="F19">
        <v>3</v>
      </c>
      <c r="G19">
        <v>3</v>
      </c>
      <c r="I19" s="1">
        <v>75</v>
      </c>
      <c r="J19" s="1">
        <v>0</v>
      </c>
    </row>
    <row r="20" spans="1:11" x14ac:dyDescent="0.25">
      <c r="A20" t="s">
        <v>188</v>
      </c>
      <c r="B20" t="s">
        <v>188</v>
      </c>
      <c r="C20" t="s">
        <v>51</v>
      </c>
      <c r="D20">
        <v>68</v>
      </c>
      <c r="F20">
        <v>3</v>
      </c>
      <c r="G20">
        <v>71</v>
      </c>
      <c r="I20" s="1">
        <v>75</v>
      </c>
      <c r="J20" s="1">
        <v>5100</v>
      </c>
      <c r="K20">
        <v>21.4</v>
      </c>
    </row>
    <row r="21" spans="1:11" hidden="1" x14ac:dyDescent="0.25">
      <c r="A21" t="s">
        <v>193</v>
      </c>
      <c r="B21" t="s">
        <v>193</v>
      </c>
      <c r="C21" t="s">
        <v>51</v>
      </c>
      <c r="F21">
        <v>2</v>
      </c>
      <c r="G21">
        <v>2</v>
      </c>
      <c r="I21" s="1">
        <v>75</v>
      </c>
      <c r="J21" s="1">
        <v>0</v>
      </c>
    </row>
    <row r="22" spans="1:11" hidden="1" x14ac:dyDescent="0.25">
      <c r="A22" t="s">
        <v>200</v>
      </c>
      <c r="B22" t="s">
        <v>200</v>
      </c>
      <c r="C22" t="s">
        <v>51</v>
      </c>
      <c r="F22">
        <v>22</v>
      </c>
      <c r="G22">
        <v>22</v>
      </c>
      <c r="I22" s="1">
        <v>75</v>
      </c>
      <c r="J22" s="1">
        <v>0</v>
      </c>
    </row>
    <row r="23" spans="1:11" hidden="1" x14ac:dyDescent="0.25">
      <c r="A23" t="s">
        <v>219</v>
      </c>
      <c r="B23" t="s">
        <v>221</v>
      </c>
      <c r="C23" t="s">
        <v>51</v>
      </c>
      <c r="F23">
        <v>9</v>
      </c>
      <c r="G23">
        <v>9</v>
      </c>
      <c r="I23" s="1">
        <v>75</v>
      </c>
      <c r="J23" s="1">
        <v>0</v>
      </c>
    </row>
    <row r="24" spans="1:11" hidden="1" x14ac:dyDescent="0.25">
      <c r="A24" t="s">
        <v>232</v>
      </c>
      <c r="B24" t="s">
        <v>232</v>
      </c>
      <c r="C24" t="s">
        <v>51</v>
      </c>
      <c r="F24">
        <v>22</v>
      </c>
      <c r="G24">
        <v>22</v>
      </c>
      <c r="I24" s="1">
        <v>75</v>
      </c>
      <c r="J24" s="1">
        <v>0</v>
      </c>
    </row>
    <row r="25" spans="1:11" hidden="1" x14ac:dyDescent="0.25">
      <c r="A25" t="s">
        <v>250</v>
      </c>
      <c r="B25" t="s">
        <v>250</v>
      </c>
      <c r="C25" t="s">
        <v>51</v>
      </c>
      <c r="F25">
        <v>40</v>
      </c>
      <c r="G25">
        <v>40</v>
      </c>
      <c r="I25" s="1">
        <v>75</v>
      </c>
      <c r="J25" s="1">
        <v>0</v>
      </c>
    </row>
    <row r="26" spans="1:11" hidden="1" x14ac:dyDescent="0.25">
      <c r="A26" t="s">
        <v>269</v>
      </c>
      <c r="B26" t="s">
        <v>269</v>
      </c>
      <c r="C26" t="s">
        <v>51</v>
      </c>
      <c r="F26">
        <v>26</v>
      </c>
      <c r="G26">
        <v>26</v>
      </c>
      <c r="I26" s="1">
        <v>75</v>
      </c>
      <c r="J26" s="1">
        <v>0</v>
      </c>
    </row>
    <row r="27" spans="1:11" hidden="1" x14ac:dyDescent="0.25">
      <c r="A27" t="s">
        <v>283</v>
      </c>
      <c r="B27" t="s">
        <v>283</v>
      </c>
      <c r="C27" t="s">
        <v>51</v>
      </c>
      <c r="F27">
        <v>6</v>
      </c>
      <c r="G27">
        <v>6</v>
      </c>
      <c r="I27" s="1">
        <v>75</v>
      </c>
      <c r="J27" s="1">
        <v>0</v>
      </c>
    </row>
    <row r="28" spans="1:11" hidden="1" x14ac:dyDescent="0.25">
      <c r="A28" t="s">
        <v>290</v>
      </c>
      <c r="B28" t="s">
        <v>290</v>
      </c>
      <c r="C28" t="s">
        <v>51</v>
      </c>
      <c r="F28">
        <v>4</v>
      </c>
      <c r="G28">
        <v>4</v>
      </c>
      <c r="I28" s="1">
        <v>75</v>
      </c>
      <c r="J28" s="1">
        <v>0</v>
      </c>
    </row>
    <row r="29" spans="1:11" hidden="1" x14ac:dyDescent="0.25">
      <c r="A29" t="s">
        <v>295</v>
      </c>
      <c r="B29" t="s">
        <v>295</v>
      </c>
      <c r="C29" t="s">
        <v>51</v>
      </c>
      <c r="F29">
        <v>1</v>
      </c>
      <c r="G29">
        <v>1</v>
      </c>
      <c r="I29" s="1">
        <v>75</v>
      </c>
      <c r="J29" s="1">
        <v>0</v>
      </c>
    </row>
    <row r="30" spans="1:11" hidden="1" x14ac:dyDescent="0.25">
      <c r="A30" t="s">
        <v>296</v>
      </c>
      <c r="B30" t="s">
        <v>296</v>
      </c>
      <c r="C30" t="s">
        <v>51</v>
      </c>
      <c r="F30">
        <v>13</v>
      </c>
      <c r="G30">
        <v>13</v>
      </c>
      <c r="I30" s="1">
        <v>75</v>
      </c>
      <c r="J30" s="1">
        <v>0</v>
      </c>
    </row>
    <row r="31" spans="1:11" hidden="1" x14ac:dyDescent="0.25">
      <c r="A31" t="s">
        <v>297</v>
      </c>
      <c r="B31" t="s">
        <v>297</v>
      </c>
      <c r="C31" t="s">
        <v>51</v>
      </c>
      <c r="F31">
        <v>2</v>
      </c>
      <c r="G31">
        <v>2</v>
      </c>
      <c r="I31" s="1">
        <v>75</v>
      </c>
      <c r="J31" s="1">
        <v>0</v>
      </c>
    </row>
    <row r="32" spans="1:11" hidden="1" x14ac:dyDescent="0.25">
      <c r="A32" t="s">
        <v>298</v>
      </c>
      <c r="B32" t="s">
        <v>298</v>
      </c>
      <c r="C32" t="s">
        <v>51</v>
      </c>
      <c r="F32">
        <v>13</v>
      </c>
      <c r="G32">
        <v>13</v>
      </c>
      <c r="I32" s="1">
        <v>75</v>
      </c>
      <c r="J32" s="1">
        <v>0</v>
      </c>
    </row>
    <row r="33" spans="1:11" hidden="1" x14ac:dyDescent="0.25">
      <c r="A33" t="s">
        <v>301</v>
      </c>
      <c r="B33" t="s">
        <v>301</v>
      </c>
      <c r="C33" t="s">
        <v>51</v>
      </c>
      <c r="F33">
        <v>4</v>
      </c>
      <c r="G33">
        <v>4</v>
      </c>
      <c r="I33" s="1">
        <v>75</v>
      </c>
      <c r="J33" s="1">
        <v>0</v>
      </c>
    </row>
    <row r="34" spans="1:11" hidden="1" x14ac:dyDescent="0.25">
      <c r="A34" t="s">
        <v>311</v>
      </c>
      <c r="B34" t="s">
        <v>311</v>
      </c>
      <c r="C34" t="s">
        <v>51</v>
      </c>
      <c r="F34">
        <v>9</v>
      </c>
      <c r="G34">
        <v>9</v>
      </c>
      <c r="I34" s="1">
        <v>75</v>
      </c>
      <c r="J34" s="1">
        <v>0</v>
      </c>
    </row>
    <row r="35" spans="1:11" hidden="1" x14ac:dyDescent="0.25">
      <c r="A35" t="s">
        <v>311</v>
      </c>
      <c r="B35" t="s">
        <v>312</v>
      </c>
      <c r="C35" t="s">
        <v>51</v>
      </c>
      <c r="F35">
        <v>3</v>
      </c>
      <c r="G35">
        <v>3</v>
      </c>
      <c r="I35" s="1">
        <v>75</v>
      </c>
      <c r="J35" s="1">
        <v>0</v>
      </c>
    </row>
    <row r="36" spans="1:11" hidden="1" x14ac:dyDescent="0.25">
      <c r="A36" t="s">
        <v>330</v>
      </c>
      <c r="B36" t="s">
        <v>331</v>
      </c>
      <c r="C36" t="s">
        <v>51</v>
      </c>
      <c r="F36">
        <v>4</v>
      </c>
      <c r="G36">
        <v>4</v>
      </c>
      <c r="I36" s="1">
        <v>75</v>
      </c>
      <c r="J36" s="1">
        <v>0</v>
      </c>
    </row>
    <row r="37" spans="1:11" hidden="1" x14ac:dyDescent="0.25">
      <c r="A37" t="s">
        <v>334</v>
      </c>
      <c r="B37" t="s">
        <v>334</v>
      </c>
      <c r="C37" t="s">
        <v>51</v>
      </c>
      <c r="F37">
        <v>36</v>
      </c>
      <c r="G37">
        <v>36</v>
      </c>
      <c r="I37" s="1">
        <v>75</v>
      </c>
      <c r="J37" s="1">
        <v>0</v>
      </c>
    </row>
    <row r="38" spans="1:11" hidden="1" x14ac:dyDescent="0.25">
      <c r="A38" t="s">
        <v>335</v>
      </c>
      <c r="B38" t="s">
        <v>335</v>
      </c>
      <c r="C38" t="s">
        <v>51</v>
      </c>
      <c r="F38">
        <v>8</v>
      </c>
      <c r="G38">
        <v>8</v>
      </c>
      <c r="I38" s="1">
        <v>75</v>
      </c>
      <c r="J38" s="1">
        <v>0</v>
      </c>
    </row>
    <row r="39" spans="1:11" hidden="1" x14ac:dyDescent="0.25">
      <c r="A39" t="s">
        <v>342</v>
      </c>
      <c r="B39" t="s">
        <v>342</v>
      </c>
      <c r="C39" t="s">
        <v>51</v>
      </c>
      <c r="F39">
        <v>9</v>
      </c>
      <c r="G39">
        <v>9</v>
      </c>
      <c r="I39" s="1">
        <v>75</v>
      </c>
      <c r="J39" s="1">
        <v>0</v>
      </c>
    </row>
    <row r="40" spans="1:11" hidden="1" x14ac:dyDescent="0.25">
      <c r="A40" t="s">
        <v>352</v>
      </c>
      <c r="B40" t="s">
        <v>352</v>
      </c>
      <c r="C40" t="s">
        <v>51</v>
      </c>
      <c r="F40">
        <v>35</v>
      </c>
      <c r="G40">
        <v>35</v>
      </c>
      <c r="I40" s="1">
        <v>75</v>
      </c>
      <c r="J40" s="1">
        <v>0</v>
      </c>
    </row>
    <row r="41" spans="1:11" hidden="1" x14ac:dyDescent="0.25">
      <c r="A41" t="s">
        <v>355</v>
      </c>
      <c r="B41" t="s">
        <v>356</v>
      </c>
      <c r="C41" t="s">
        <v>51</v>
      </c>
      <c r="F41">
        <v>9</v>
      </c>
      <c r="G41">
        <v>9</v>
      </c>
      <c r="I41" s="1">
        <v>75</v>
      </c>
      <c r="J41" s="1">
        <v>0</v>
      </c>
    </row>
    <row r="42" spans="1:11" hidden="1" x14ac:dyDescent="0.25">
      <c r="A42" t="s">
        <v>371</v>
      </c>
      <c r="B42" t="s">
        <v>371</v>
      </c>
      <c r="C42" t="s">
        <v>51</v>
      </c>
      <c r="F42">
        <v>7</v>
      </c>
      <c r="G42">
        <v>7</v>
      </c>
      <c r="I42" s="1">
        <v>75</v>
      </c>
      <c r="J42" s="1">
        <v>0</v>
      </c>
    </row>
    <row r="43" spans="1:11" hidden="1" x14ac:dyDescent="0.25">
      <c r="A43" t="s">
        <v>373</v>
      </c>
      <c r="B43" t="s">
        <v>373</v>
      </c>
      <c r="C43" t="s">
        <v>51</v>
      </c>
      <c r="F43">
        <v>2</v>
      </c>
      <c r="G43">
        <v>2</v>
      </c>
      <c r="I43" s="1">
        <v>75</v>
      </c>
      <c r="J43" s="1">
        <v>0</v>
      </c>
    </row>
    <row r="44" spans="1:11" x14ac:dyDescent="0.25">
      <c r="A44" t="s">
        <v>376</v>
      </c>
      <c r="B44" t="s">
        <v>377</v>
      </c>
      <c r="C44" t="s">
        <v>51</v>
      </c>
      <c r="D44">
        <v>52</v>
      </c>
      <c r="F44">
        <v>1</v>
      </c>
      <c r="G44">
        <v>53</v>
      </c>
      <c r="I44" s="1">
        <v>75</v>
      </c>
      <c r="J44" s="1">
        <v>3900</v>
      </c>
      <c r="K44">
        <v>13.9</v>
      </c>
    </row>
    <row r="45" spans="1:11" hidden="1" x14ac:dyDescent="0.25">
      <c r="A45" t="s">
        <v>387</v>
      </c>
      <c r="B45" t="s">
        <v>387</v>
      </c>
      <c r="C45" t="s">
        <v>51</v>
      </c>
      <c r="F45">
        <v>2</v>
      </c>
      <c r="G45">
        <v>2</v>
      </c>
      <c r="I45" s="1">
        <v>75</v>
      </c>
      <c r="J45" s="1">
        <v>0</v>
      </c>
    </row>
    <row r="46" spans="1:11" hidden="1" x14ac:dyDescent="0.25">
      <c r="A46" t="s">
        <v>18</v>
      </c>
      <c r="B46" t="s">
        <v>18</v>
      </c>
      <c r="C46" t="s">
        <v>19</v>
      </c>
      <c r="F46">
        <v>14</v>
      </c>
      <c r="G46">
        <v>14</v>
      </c>
      <c r="I46" s="1">
        <v>75</v>
      </c>
      <c r="J46" s="1">
        <v>0</v>
      </c>
    </row>
    <row r="47" spans="1:11" hidden="1" x14ac:dyDescent="0.25">
      <c r="A47" t="s">
        <v>43</v>
      </c>
      <c r="B47" t="s">
        <v>43</v>
      </c>
      <c r="C47" t="s">
        <v>19</v>
      </c>
      <c r="F47">
        <v>5</v>
      </c>
      <c r="G47">
        <v>5</v>
      </c>
      <c r="I47" s="1">
        <v>75</v>
      </c>
      <c r="J47" s="1">
        <v>0</v>
      </c>
    </row>
    <row r="48" spans="1:11" hidden="1" x14ac:dyDescent="0.25">
      <c r="A48" t="s">
        <v>50</v>
      </c>
      <c r="B48" t="s">
        <v>50</v>
      </c>
      <c r="C48" t="s">
        <v>19</v>
      </c>
      <c r="F48">
        <v>6</v>
      </c>
      <c r="G48">
        <v>6</v>
      </c>
      <c r="I48" s="1">
        <v>75</v>
      </c>
      <c r="J48" s="1">
        <v>0</v>
      </c>
    </row>
    <row r="49" spans="1:11" hidden="1" x14ac:dyDescent="0.25">
      <c r="A49" t="s">
        <v>85</v>
      </c>
      <c r="B49" t="s">
        <v>86</v>
      </c>
      <c r="C49" t="s">
        <v>19</v>
      </c>
      <c r="F49">
        <v>11</v>
      </c>
      <c r="G49">
        <v>11</v>
      </c>
      <c r="I49" s="1">
        <v>75</v>
      </c>
      <c r="J49" s="1">
        <v>0</v>
      </c>
    </row>
    <row r="50" spans="1:11" hidden="1" x14ac:dyDescent="0.25">
      <c r="A50" t="s">
        <v>85</v>
      </c>
      <c r="B50" t="s">
        <v>89</v>
      </c>
      <c r="C50" t="s">
        <v>19</v>
      </c>
      <c r="F50">
        <v>11</v>
      </c>
      <c r="G50">
        <v>11</v>
      </c>
      <c r="I50" s="1">
        <v>75</v>
      </c>
      <c r="J50" s="1">
        <v>0</v>
      </c>
    </row>
    <row r="51" spans="1:11" hidden="1" x14ac:dyDescent="0.25">
      <c r="A51" t="s">
        <v>85</v>
      </c>
      <c r="B51" t="s">
        <v>90</v>
      </c>
      <c r="C51" t="s">
        <v>19</v>
      </c>
      <c r="F51">
        <v>2</v>
      </c>
      <c r="G51">
        <v>2</v>
      </c>
      <c r="I51" s="1">
        <v>75</v>
      </c>
      <c r="J51" s="1">
        <v>0</v>
      </c>
    </row>
    <row r="52" spans="1:11" hidden="1" x14ac:dyDescent="0.25">
      <c r="A52" t="s">
        <v>85</v>
      </c>
      <c r="B52" t="s">
        <v>88</v>
      </c>
      <c r="C52" t="s">
        <v>19</v>
      </c>
      <c r="F52">
        <v>1</v>
      </c>
      <c r="G52">
        <v>1</v>
      </c>
      <c r="I52" s="1">
        <v>75</v>
      </c>
      <c r="J52" s="1">
        <v>0</v>
      </c>
    </row>
    <row r="53" spans="1:11" hidden="1" x14ac:dyDescent="0.25">
      <c r="A53" t="s">
        <v>98</v>
      </c>
      <c r="B53" t="s">
        <v>98</v>
      </c>
      <c r="C53" t="s">
        <v>19</v>
      </c>
      <c r="F53">
        <v>28</v>
      </c>
      <c r="G53">
        <v>28</v>
      </c>
      <c r="I53" s="1">
        <v>75</v>
      </c>
      <c r="J53" s="1">
        <v>0</v>
      </c>
    </row>
    <row r="54" spans="1:11" x14ac:dyDescent="0.25">
      <c r="A54" t="s">
        <v>108</v>
      </c>
      <c r="B54" t="s">
        <v>108</v>
      </c>
      <c r="C54" t="s">
        <v>19</v>
      </c>
      <c r="D54">
        <v>9</v>
      </c>
      <c r="F54">
        <v>5</v>
      </c>
      <c r="G54">
        <v>14</v>
      </c>
      <c r="I54" s="1">
        <v>75</v>
      </c>
      <c r="J54" s="1">
        <v>675</v>
      </c>
      <c r="K54">
        <v>26.4</v>
      </c>
    </row>
    <row r="55" spans="1:11" hidden="1" x14ac:dyDescent="0.25">
      <c r="A55" t="s">
        <v>164</v>
      </c>
      <c r="B55" t="s">
        <v>164</v>
      </c>
      <c r="C55" t="s">
        <v>19</v>
      </c>
      <c r="F55">
        <v>5</v>
      </c>
      <c r="G55">
        <v>5</v>
      </c>
      <c r="I55" s="1">
        <v>75</v>
      </c>
      <c r="J55" s="1">
        <v>0</v>
      </c>
    </row>
    <row r="56" spans="1:11" hidden="1" x14ac:dyDescent="0.25">
      <c r="A56" t="s">
        <v>171</v>
      </c>
      <c r="B56" t="s">
        <v>171</v>
      </c>
      <c r="C56" t="s">
        <v>19</v>
      </c>
      <c r="F56">
        <v>30</v>
      </c>
      <c r="G56">
        <v>30</v>
      </c>
      <c r="I56" s="1">
        <v>75</v>
      </c>
      <c r="J56" s="1">
        <v>0</v>
      </c>
    </row>
    <row r="57" spans="1:11" hidden="1" x14ac:dyDescent="0.25">
      <c r="A57" t="s">
        <v>183</v>
      </c>
      <c r="B57" t="s">
        <v>183</v>
      </c>
      <c r="C57" t="s">
        <v>19</v>
      </c>
      <c r="F57">
        <v>13</v>
      </c>
      <c r="G57">
        <v>13</v>
      </c>
      <c r="I57" s="1">
        <v>75</v>
      </c>
      <c r="J57" s="1">
        <v>0</v>
      </c>
    </row>
    <row r="58" spans="1:11" hidden="1" x14ac:dyDescent="0.25">
      <c r="A58" t="s">
        <v>185</v>
      </c>
      <c r="B58" t="s">
        <v>185</v>
      </c>
      <c r="C58" t="s">
        <v>19</v>
      </c>
      <c r="F58">
        <v>1</v>
      </c>
      <c r="G58">
        <v>1</v>
      </c>
      <c r="I58" s="1">
        <v>75</v>
      </c>
      <c r="J58" s="1">
        <v>0</v>
      </c>
    </row>
    <row r="59" spans="1:11" x14ac:dyDescent="0.25">
      <c r="A59" t="s">
        <v>188</v>
      </c>
      <c r="B59" t="s">
        <v>188</v>
      </c>
      <c r="C59" t="s">
        <v>19</v>
      </c>
      <c r="D59">
        <v>8</v>
      </c>
      <c r="F59">
        <v>62</v>
      </c>
      <c r="G59">
        <v>70</v>
      </c>
      <c r="I59" s="1">
        <v>75</v>
      </c>
      <c r="J59" s="1">
        <v>600</v>
      </c>
      <c r="K59">
        <v>28.6</v>
      </c>
    </row>
    <row r="60" spans="1:11" hidden="1" x14ac:dyDescent="0.25">
      <c r="A60" t="s">
        <v>248</v>
      </c>
      <c r="B60" t="s">
        <v>248</v>
      </c>
      <c r="C60" t="s">
        <v>19</v>
      </c>
      <c r="F60">
        <v>6</v>
      </c>
      <c r="G60">
        <v>6</v>
      </c>
      <c r="I60" s="1">
        <v>75</v>
      </c>
      <c r="J60" s="1">
        <v>0</v>
      </c>
    </row>
    <row r="61" spans="1:11" hidden="1" x14ac:dyDescent="0.25">
      <c r="A61" t="s">
        <v>263</v>
      </c>
      <c r="B61" t="s">
        <v>263</v>
      </c>
      <c r="C61" t="s">
        <v>19</v>
      </c>
      <c r="F61">
        <v>1</v>
      </c>
      <c r="G61">
        <v>1</v>
      </c>
      <c r="I61" s="1">
        <v>75</v>
      </c>
      <c r="J61" s="1">
        <v>0</v>
      </c>
    </row>
    <row r="62" spans="1:11" hidden="1" x14ac:dyDescent="0.25">
      <c r="A62" t="s">
        <v>269</v>
      </c>
      <c r="B62" t="s">
        <v>270</v>
      </c>
      <c r="C62" t="s">
        <v>19</v>
      </c>
      <c r="F62">
        <v>4</v>
      </c>
      <c r="G62">
        <v>4</v>
      </c>
      <c r="I62" s="1">
        <v>75</v>
      </c>
      <c r="J62" s="1">
        <v>0</v>
      </c>
    </row>
    <row r="63" spans="1:11" hidden="1" x14ac:dyDescent="0.25">
      <c r="A63" t="s">
        <v>269</v>
      </c>
      <c r="B63" t="s">
        <v>269</v>
      </c>
      <c r="C63" t="s">
        <v>19</v>
      </c>
      <c r="F63">
        <v>25</v>
      </c>
      <c r="G63">
        <v>25</v>
      </c>
      <c r="I63" s="1">
        <v>75</v>
      </c>
      <c r="J63" s="1">
        <v>0</v>
      </c>
    </row>
    <row r="64" spans="1:11" hidden="1" x14ac:dyDescent="0.25">
      <c r="A64" t="s">
        <v>295</v>
      </c>
      <c r="B64" t="s">
        <v>295</v>
      </c>
      <c r="C64" t="s">
        <v>19</v>
      </c>
      <c r="F64">
        <v>6</v>
      </c>
      <c r="G64">
        <v>6</v>
      </c>
      <c r="I64" s="1">
        <v>75</v>
      </c>
      <c r="J64" s="1">
        <v>0</v>
      </c>
    </row>
    <row r="65" spans="1:11" x14ac:dyDescent="0.25">
      <c r="A65" t="s">
        <v>296</v>
      </c>
      <c r="B65" t="s">
        <v>296</v>
      </c>
      <c r="C65" t="s">
        <v>19</v>
      </c>
      <c r="D65">
        <v>4</v>
      </c>
      <c r="F65">
        <v>8</v>
      </c>
      <c r="G65">
        <v>12</v>
      </c>
      <c r="I65" s="1">
        <v>75</v>
      </c>
      <c r="J65" s="1">
        <v>300</v>
      </c>
      <c r="K65">
        <v>23.7</v>
      </c>
    </row>
    <row r="66" spans="1:11" hidden="1" x14ac:dyDescent="0.25">
      <c r="A66" t="s">
        <v>311</v>
      </c>
      <c r="B66" t="s">
        <v>311</v>
      </c>
      <c r="C66" t="s">
        <v>19</v>
      </c>
      <c r="F66">
        <v>2</v>
      </c>
      <c r="G66">
        <v>2</v>
      </c>
      <c r="I66" s="1">
        <v>75</v>
      </c>
      <c r="J66" s="1">
        <v>0</v>
      </c>
    </row>
    <row r="67" spans="1:11" x14ac:dyDescent="0.25">
      <c r="A67" t="s">
        <v>325</v>
      </c>
      <c r="B67" t="s">
        <v>325</v>
      </c>
      <c r="C67" t="s">
        <v>19</v>
      </c>
      <c r="D67">
        <v>2</v>
      </c>
      <c r="F67">
        <v>12</v>
      </c>
      <c r="G67">
        <v>14</v>
      </c>
      <c r="I67" s="1">
        <v>75</v>
      </c>
      <c r="J67" s="1">
        <v>150</v>
      </c>
      <c r="K67">
        <v>28.6</v>
      </c>
    </row>
    <row r="68" spans="1:11" hidden="1" x14ac:dyDescent="0.25">
      <c r="A68" t="s">
        <v>329</v>
      </c>
      <c r="B68" t="s">
        <v>329</v>
      </c>
      <c r="C68" t="s">
        <v>19</v>
      </c>
      <c r="F68">
        <v>9</v>
      </c>
      <c r="G68">
        <v>9</v>
      </c>
      <c r="I68" s="1">
        <v>75</v>
      </c>
      <c r="J68" s="1">
        <v>0</v>
      </c>
    </row>
    <row r="69" spans="1:11" hidden="1" x14ac:dyDescent="0.25">
      <c r="A69" t="s">
        <v>334</v>
      </c>
      <c r="B69" t="s">
        <v>334</v>
      </c>
      <c r="C69" t="s">
        <v>19</v>
      </c>
      <c r="F69">
        <v>1</v>
      </c>
      <c r="G69">
        <v>1</v>
      </c>
      <c r="I69" s="1">
        <v>75</v>
      </c>
      <c r="J69" s="1">
        <v>0</v>
      </c>
    </row>
    <row r="70" spans="1:11" hidden="1" x14ac:dyDescent="0.25">
      <c r="A70" t="s">
        <v>335</v>
      </c>
      <c r="B70" t="s">
        <v>336</v>
      </c>
      <c r="C70" t="s">
        <v>19</v>
      </c>
      <c r="F70">
        <v>2</v>
      </c>
      <c r="G70">
        <v>2</v>
      </c>
      <c r="I70" s="1">
        <v>75</v>
      </c>
      <c r="J70" s="1">
        <v>0</v>
      </c>
    </row>
    <row r="71" spans="1:11" hidden="1" x14ac:dyDescent="0.25">
      <c r="A71" t="s">
        <v>335</v>
      </c>
      <c r="B71" t="s">
        <v>335</v>
      </c>
      <c r="C71" t="s">
        <v>19</v>
      </c>
      <c r="F71">
        <v>23</v>
      </c>
      <c r="G71">
        <v>23</v>
      </c>
      <c r="I71" s="1">
        <v>75</v>
      </c>
      <c r="J71" s="1">
        <v>0</v>
      </c>
    </row>
    <row r="72" spans="1:11" hidden="1" x14ac:dyDescent="0.25">
      <c r="A72" t="s">
        <v>350</v>
      </c>
      <c r="B72" t="s">
        <v>350</v>
      </c>
      <c r="C72" t="s">
        <v>19</v>
      </c>
      <c r="F72">
        <v>7</v>
      </c>
      <c r="G72">
        <v>7</v>
      </c>
      <c r="I72" s="1">
        <v>75</v>
      </c>
      <c r="J72" s="1">
        <v>0</v>
      </c>
    </row>
    <row r="73" spans="1:11" hidden="1" x14ac:dyDescent="0.25">
      <c r="A73" t="s">
        <v>352</v>
      </c>
      <c r="B73" t="s">
        <v>352</v>
      </c>
      <c r="C73" t="s">
        <v>19</v>
      </c>
      <c r="F73">
        <v>4</v>
      </c>
      <c r="G73">
        <v>4</v>
      </c>
      <c r="I73" s="1">
        <v>75</v>
      </c>
      <c r="J73" s="1">
        <v>0</v>
      </c>
    </row>
    <row r="74" spans="1:11" hidden="1" x14ac:dyDescent="0.25">
      <c r="A74" t="s">
        <v>355</v>
      </c>
      <c r="B74" t="s">
        <v>356</v>
      </c>
      <c r="C74" t="s">
        <v>19</v>
      </c>
      <c r="F74">
        <v>5</v>
      </c>
      <c r="G74">
        <v>5</v>
      </c>
      <c r="I74" s="1">
        <v>75</v>
      </c>
      <c r="J74" s="1">
        <v>0</v>
      </c>
    </row>
    <row r="75" spans="1:11" hidden="1" x14ac:dyDescent="0.25">
      <c r="A75" t="s">
        <v>371</v>
      </c>
      <c r="B75" t="s">
        <v>371</v>
      </c>
      <c r="C75" t="s">
        <v>19</v>
      </c>
      <c r="F75">
        <v>2</v>
      </c>
      <c r="G75">
        <v>2</v>
      </c>
      <c r="I75" s="1">
        <v>75</v>
      </c>
      <c r="J75" s="1">
        <v>0</v>
      </c>
    </row>
    <row r="76" spans="1:11" hidden="1" x14ac:dyDescent="0.25">
      <c r="A76" t="s">
        <v>373</v>
      </c>
      <c r="B76" t="s">
        <v>373</v>
      </c>
      <c r="C76" t="s">
        <v>19</v>
      </c>
      <c r="F76">
        <v>19</v>
      </c>
      <c r="G76">
        <v>19</v>
      </c>
      <c r="I76" s="1">
        <v>75</v>
      </c>
      <c r="J76" s="1">
        <v>0</v>
      </c>
    </row>
    <row r="77" spans="1:11" hidden="1" x14ac:dyDescent="0.25">
      <c r="A77" t="s">
        <v>387</v>
      </c>
      <c r="B77" t="s">
        <v>387</v>
      </c>
      <c r="C77" t="s">
        <v>19</v>
      </c>
      <c r="F77">
        <v>2</v>
      </c>
      <c r="G77">
        <v>2</v>
      </c>
      <c r="I77" s="1">
        <v>75</v>
      </c>
      <c r="J77" s="1">
        <v>0</v>
      </c>
    </row>
    <row r="78" spans="1:11" x14ac:dyDescent="0.25">
      <c r="A78" t="s">
        <v>85</v>
      </c>
      <c r="B78" t="s">
        <v>86</v>
      </c>
      <c r="C78" t="s">
        <v>91</v>
      </c>
      <c r="D78">
        <v>18</v>
      </c>
      <c r="G78">
        <v>18</v>
      </c>
      <c r="I78" s="1">
        <v>66</v>
      </c>
      <c r="J78" s="1">
        <v>1193</v>
      </c>
      <c r="K78">
        <v>11.6</v>
      </c>
    </row>
    <row r="79" spans="1:11" x14ac:dyDescent="0.25">
      <c r="A79" t="s">
        <v>146</v>
      </c>
      <c r="B79" t="s">
        <v>146</v>
      </c>
      <c r="C79" t="s">
        <v>91</v>
      </c>
      <c r="D79">
        <v>10</v>
      </c>
      <c r="G79">
        <v>10</v>
      </c>
      <c r="I79" s="1">
        <v>66</v>
      </c>
      <c r="J79" s="1">
        <v>663</v>
      </c>
      <c r="K79">
        <v>11.8</v>
      </c>
    </row>
    <row r="80" spans="1:11" x14ac:dyDescent="0.25">
      <c r="A80" t="s">
        <v>146</v>
      </c>
      <c r="B80" t="s">
        <v>148</v>
      </c>
      <c r="C80" t="s">
        <v>91</v>
      </c>
      <c r="D80">
        <v>13</v>
      </c>
      <c r="F80">
        <v>2</v>
      </c>
      <c r="G80">
        <v>15</v>
      </c>
      <c r="I80" s="1">
        <v>66</v>
      </c>
      <c r="J80" s="1">
        <v>862</v>
      </c>
      <c r="K80">
        <v>8.6999999999999993</v>
      </c>
    </row>
    <row r="81" spans="1:11" hidden="1" x14ac:dyDescent="0.25">
      <c r="A81" t="s">
        <v>199</v>
      </c>
      <c r="B81" t="s">
        <v>199</v>
      </c>
      <c r="C81" t="s">
        <v>91</v>
      </c>
      <c r="F81">
        <v>11</v>
      </c>
      <c r="G81">
        <v>11</v>
      </c>
      <c r="I81" s="1">
        <v>66</v>
      </c>
      <c r="J81" s="1">
        <v>0</v>
      </c>
    </row>
    <row r="82" spans="1:11" x14ac:dyDescent="0.25">
      <c r="A82" t="s">
        <v>219</v>
      </c>
      <c r="B82" t="s">
        <v>220</v>
      </c>
      <c r="C82" t="s">
        <v>91</v>
      </c>
      <c r="D82">
        <v>2</v>
      </c>
      <c r="G82">
        <v>2</v>
      </c>
      <c r="I82" s="1">
        <v>66</v>
      </c>
      <c r="J82" s="1">
        <v>133</v>
      </c>
      <c r="K82">
        <v>7.3</v>
      </c>
    </row>
    <row r="83" spans="1:11" x14ac:dyDescent="0.25">
      <c r="A83" t="s">
        <v>9</v>
      </c>
      <c r="B83" t="s">
        <v>9</v>
      </c>
      <c r="C83" t="s">
        <v>10</v>
      </c>
      <c r="D83">
        <v>1</v>
      </c>
      <c r="F83">
        <v>3</v>
      </c>
      <c r="G83">
        <v>4</v>
      </c>
      <c r="I83" s="1">
        <v>90</v>
      </c>
      <c r="J83" s="1">
        <v>90</v>
      </c>
      <c r="K83">
        <v>11.6</v>
      </c>
    </row>
    <row r="84" spans="1:11" hidden="1" x14ac:dyDescent="0.25">
      <c r="A84" t="s">
        <v>9</v>
      </c>
      <c r="B84" t="s">
        <v>11</v>
      </c>
      <c r="C84" t="s">
        <v>10</v>
      </c>
      <c r="F84">
        <v>8</v>
      </c>
      <c r="G84">
        <v>8</v>
      </c>
      <c r="I84" s="1">
        <v>90</v>
      </c>
      <c r="J84" s="1">
        <v>0</v>
      </c>
    </row>
    <row r="85" spans="1:11" hidden="1" x14ac:dyDescent="0.25">
      <c r="A85" t="s">
        <v>18</v>
      </c>
      <c r="B85" t="s">
        <v>18</v>
      </c>
      <c r="C85" t="s">
        <v>10</v>
      </c>
      <c r="F85">
        <v>15</v>
      </c>
      <c r="G85">
        <v>15</v>
      </c>
      <c r="I85" s="1">
        <v>90</v>
      </c>
      <c r="J85" s="1">
        <v>0</v>
      </c>
    </row>
    <row r="86" spans="1:11" x14ac:dyDescent="0.25">
      <c r="A86" t="s">
        <v>18</v>
      </c>
      <c r="B86" t="s">
        <v>21</v>
      </c>
      <c r="C86" t="s">
        <v>10</v>
      </c>
      <c r="D86">
        <v>10</v>
      </c>
      <c r="G86">
        <v>10</v>
      </c>
      <c r="I86" s="1">
        <v>90</v>
      </c>
      <c r="J86" s="1">
        <v>896</v>
      </c>
      <c r="K86">
        <v>11</v>
      </c>
    </row>
    <row r="87" spans="1:11" x14ac:dyDescent="0.25">
      <c r="A87" t="s">
        <v>18</v>
      </c>
      <c r="B87" t="s">
        <v>20</v>
      </c>
      <c r="C87" t="s">
        <v>10</v>
      </c>
      <c r="D87">
        <v>26</v>
      </c>
      <c r="F87">
        <v>5</v>
      </c>
      <c r="G87">
        <v>31</v>
      </c>
      <c r="I87" s="1">
        <v>90</v>
      </c>
      <c r="J87" s="1">
        <v>2330</v>
      </c>
      <c r="K87">
        <v>12.7</v>
      </c>
    </row>
    <row r="88" spans="1:11" x14ac:dyDescent="0.25">
      <c r="A88" t="s">
        <v>57</v>
      </c>
      <c r="B88" t="s">
        <v>57</v>
      </c>
      <c r="C88" t="s">
        <v>10</v>
      </c>
      <c r="D88">
        <v>1</v>
      </c>
      <c r="G88">
        <v>1</v>
      </c>
      <c r="I88" s="1">
        <v>90</v>
      </c>
      <c r="J88" s="1">
        <v>90</v>
      </c>
      <c r="K88">
        <v>8.4</v>
      </c>
    </row>
    <row r="89" spans="1:11" x14ac:dyDescent="0.25">
      <c r="A89" t="s">
        <v>59</v>
      </c>
      <c r="B89" t="s">
        <v>59</v>
      </c>
      <c r="C89" t="s">
        <v>10</v>
      </c>
      <c r="D89">
        <v>6</v>
      </c>
      <c r="F89">
        <v>15</v>
      </c>
      <c r="G89">
        <v>21</v>
      </c>
      <c r="I89" s="1">
        <v>90</v>
      </c>
      <c r="J89" s="1">
        <v>538</v>
      </c>
      <c r="K89">
        <v>8.5</v>
      </c>
    </row>
    <row r="90" spans="1:11" x14ac:dyDescent="0.25">
      <c r="A90" t="s">
        <v>61</v>
      </c>
      <c r="B90" t="s">
        <v>61</v>
      </c>
      <c r="C90" t="s">
        <v>10</v>
      </c>
      <c r="D90">
        <v>15</v>
      </c>
      <c r="F90">
        <v>33</v>
      </c>
      <c r="G90">
        <v>48</v>
      </c>
      <c r="I90" s="1">
        <v>90</v>
      </c>
      <c r="J90" s="1">
        <v>1344</v>
      </c>
      <c r="K90">
        <v>18.899999999999999</v>
      </c>
    </row>
    <row r="91" spans="1:11" x14ac:dyDescent="0.25">
      <c r="A91" t="s">
        <v>61</v>
      </c>
      <c r="B91" t="s">
        <v>62</v>
      </c>
      <c r="C91" t="s">
        <v>10</v>
      </c>
      <c r="D91">
        <v>3</v>
      </c>
      <c r="F91">
        <v>2</v>
      </c>
      <c r="G91">
        <v>5</v>
      </c>
      <c r="I91" s="1">
        <v>90</v>
      </c>
      <c r="J91" s="1">
        <v>269</v>
      </c>
      <c r="K91">
        <v>18.7</v>
      </c>
    </row>
    <row r="92" spans="1:11" x14ac:dyDescent="0.25">
      <c r="A92" t="s">
        <v>61</v>
      </c>
      <c r="B92" t="s">
        <v>63</v>
      </c>
      <c r="C92" t="s">
        <v>10</v>
      </c>
      <c r="D92">
        <v>20</v>
      </c>
      <c r="G92">
        <v>20</v>
      </c>
      <c r="I92" s="1">
        <v>90</v>
      </c>
      <c r="J92" s="1">
        <v>1792</v>
      </c>
      <c r="K92">
        <v>18.600000000000001</v>
      </c>
    </row>
    <row r="93" spans="1:11" x14ac:dyDescent="0.25">
      <c r="A93" t="s">
        <v>70</v>
      </c>
      <c r="B93" t="s">
        <v>70</v>
      </c>
      <c r="C93" t="s">
        <v>10</v>
      </c>
      <c r="D93">
        <v>33</v>
      </c>
      <c r="F93">
        <v>3</v>
      </c>
      <c r="G93">
        <v>36</v>
      </c>
      <c r="I93" s="1">
        <v>90</v>
      </c>
      <c r="J93" s="1">
        <v>2957</v>
      </c>
      <c r="K93">
        <v>10.5</v>
      </c>
    </row>
    <row r="94" spans="1:11" x14ac:dyDescent="0.25">
      <c r="A94" t="s">
        <v>70</v>
      </c>
      <c r="B94" t="s">
        <v>71</v>
      </c>
      <c r="C94" t="s">
        <v>10</v>
      </c>
      <c r="D94">
        <v>4</v>
      </c>
      <c r="F94">
        <v>1</v>
      </c>
      <c r="G94">
        <v>5</v>
      </c>
      <c r="I94" s="1">
        <v>90</v>
      </c>
      <c r="J94" s="1">
        <v>358</v>
      </c>
      <c r="K94">
        <v>14.1</v>
      </c>
    </row>
    <row r="95" spans="1:11" x14ac:dyDescent="0.25">
      <c r="A95" t="s">
        <v>70</v>
      </c>
      <c r="B95" t="s">
        <v>72</v>
      </c>
      <c r="C95" t="s">
        <v>10</v>
      </c>
      <c r="D95">
        <v>5</v>
      </c>
      <c r="G95">
        <v>5</v>
      </c>
      <c r="I95" s="1">
        <v>90</v>
      </c>
      <c r="J95" s="1">
        <v>448</v>
      </c>
      <c r="K95">
        <v>10.5</v>
      </c>
    </row>
    <row r="96" spans="1:11" x14ac:dyDescent="0.25">
      <c r="A96" t="s">
        <v>85</v>
      </c>
      <c r="B96" t="s">
        <v>86</v>
      </c>
      <c r="C96" t="s">
        <v>10</v>
      </c>
      <c r="D96">
        <v>38</v>
      </c>
      <c r="F96">
        <v>11</v>
      </c>
      <c r="G96">
        <v>49</v>
      </c>
      <c r="I96" s="1">
        <v>90</v>
      </c>
      <c r="J96" s="1">
        <v>3405</v>
      </c>
      <c r="K96">
        <v>16.2</v>
      </c>
    </row>
    <row r="97" spans="1:11" x14ac:dyDescent="0.25">
      <c r="A97" t="s">
        <v>98</v>
      </c>
      <c r="B97" t="s">
        <v>98</v>
      </c>
      <c r="C97" t="s">
        <v>10</v>
      </c>
      <c r="D97">
        <v>22</v>
      </c>
      <c r="F97">
        <v>2</v>
      </c>
      <c r="G97">
        <v>24</v>
      </c>
      <c r="I97" s="1">
        <v>90</v>
      </c>
      <c r="J97" s="1">
        <v>1971</v>
      </c>
      <c r="K97">
        <v>8.5</v>
      </c>
    </row>
    <row r="98" spans="1:11" hidden="1" x14ac:dyDescent="0.25">
      <c r="A98" t="s">
        <v>102</v>
      </c>
      <c r="B98" t="s">
        <v>102</v>
      </c>
      <c r="C98" t="s">
        <v>10</v>
      </c>
      <c r="D98">
        <v>3</v>
      </c>
      <c r="G98">
        <v>3</v>
      </c>
    </row>
    <row r="99" spans="1:11" x14ac:dyDescent="0.25">
      <c r="A99" t="s">
        <v>103</v>
      </c>
      <c r="B99" t="s">
        <v>103</v>
      </c>
      <c r="C99" t="s">
        <v>10</v>
      </c>
      <c r="D99">
        <v>2</v>
      </c>
      <c r="G99">
        <v>2</v>
      </c>
      <c r="K99">
        <v>14.6</v>
      </c>
    </row>
    <row r="100" spans="1:11" x14ac:dyDescent="0.25">
      <c r="A100" t="s">
        <v>104</v>
      </c>
      <c r="B100" t="s">
        <v>104</v>
      </c>
      <c r="C100" t="s">
        <v>10</v>
      </c>
      <c r="D100">
        <v>4</v>
      </c>
      <c r="F100">
        <v>1</v>
      </c>
      <c r="G100">
        <v>5</v>
      </c>
      <c r="K100">
        <v>6.5</v>
      </c>
    </row>
    <row r="101" spans="1:11" x14ac:dyDescent="0.25">
      <c r="A101" t="s">
        <v>127</v>
      </c>
      <c r="B101" t="s">
        <v>127</v>
      </c>
      <c r="C101" t="s">
        <v>10</v>
      </c>
      <c r="D101">
        <v>22</v>
      </c>
      <c r="G101">
        <v>22</v>
      </c>
      <c r="I101" s="1">
        <v>90</v>
      </c>
      <c r="J101" s="1">
        <v>1971</v>
      </c>
      <c r="K101">
        <v>9.6999999999999993</v>
      </c>
    </row>
    <row r="102" spans="1:11" x14ac:dyDescent="0.25">
      <c r="A102" t="s">
        <v>134</v>
      </c>
      <c r="B102" t="s">
        <v>134</v>
      </c>
      <c r="C102" t="s">
        <v>10</v>
      </c>
      <c r="D102">
        <v>17</v>
      </c>
      <c r="E102">
        <v>6</v>
      </c>
      <c r="G102">
        <v>23</v>
      </c>
      <c r="H102">
        <v>19</v>
      </c>
      <c r="I102" s="1">
        <v>90</v>
      </c>
      <c r="J102" s="1">
        <v>1523</v>
      </c>
      <c r="K102">
        <v>11.5</v>
      </c>
    </row>
    <row r="103" spans="1:11" x14ac:dyDescent="0.25">
      <c r="A103" t="s">
        <v>135</v>
      </c>
      <c r="B103" t="s">
        <v>135</v>
      </c>
      <c r="C103" t="s">
        <v>10</v>
      </c>
      <c r="D103">
        <v>125</v>
      </c>
      <c r="G103">
        <v>125</v>
      </c>
      <c r="I103" s="1">
        <v>90</v>
      </c>
      <c r="J103" s="1">
        <v>11200</v>
      </c>
      <c r="K103">
        <v>12.8</v>
      </c>
    </row>
    <row r="104" spans="1:11" x14ac:dyDescent="0.25">
      <c r="A104" t="s">
        <v>146</v>
      </c>
      <c r="B104" t="s">
        <v>146</v>
      </c>
      <c r="C104" t="s">
        <v>10</v>
      </c>
      <c r="D104">
        <v>30</v>
      </c>
      <c r="F104">
        <v>6</v>
      </c>
      <c r="G104">
        <v>22</v>
      </c>
      <c r="H104">
        <v>28</v>
      </c>
      <c r="I104" s="1">
        <v>90</v>
      </c>
      <c r="J104" s="1">
        <v>2688</v>
      </c>
      <c r="K104">
        <v>3.9</v>
      </c>
    </row>
    <row r="105" spans="1:11" x14ac:dyDescent="0.25">
      <c r="A105" t="s">
        <v>146</v>
      </c>
      <c r="B105" t="s">
        <v>148</v>
      </c>
      <c r="C105" t="s">
        <v>10</v>
      </c>
      <c r="D105">
        <v>4</v>
      </c>
      <c r="G105">
        <v>4</v>
      </c>
      <c r="I105" s="1">
        <v>90</v>
      </c>
      <c r="J105" s="1">
        <v>358</v>
      </c>
      <c r="K105">
        <v>6.1</v>
      </c>
    </row>
    <row r="106" spans="1:11" x14ac:dyDescent="0.25">
      <c r="A106" t="s">
        <v>146</v>
      </c>
      <c r="B106" t="s">
        <v>149</v>
      </c>
      <c r="C106" t="s">
        <v>10</v>
      </c>
      <c r="D106">
        <v>6</v>
      </c>
      <c r="F106">
        <v>1</v>
      </c>
      <c r="G106">
        <v>7</v>
      </c>
      <c r="I106" s="1">
        <v>90</v>
      </c>
      <c r="J106" s="1">
        <v>538</v>
      </c>
      <c r="K106">
        <v>12.8</v>
      </c>
    </row>
    <row r="107" spans="1:11" x14ac:dyDescent="0.25">
      <c r="A107" t="s">
        <v>146</v>
      </c>
      <c r="B107" t="s">
        <v>151</v>
      </c>
      <c r="C107" t="s">
        <v>10</v>
      </c>
      <c r="D107">
        <v>8</v>
      </c>
      <c r="F107">
        <v>3</v>
      </c>
      <c r="G107">
        <v>11</v>
      </c>
      <c r="I107" s="1">
        <v>90</v>
      </c>
      <c r="J107" s="1">
        <v>717</v>
      </c>
      <c r="K107">
        <v>8.6</v>
      </c>
    </row>
    <row r="108" spans="1:11" x14ac:dyDescent="0.25">
      <c r="A108" t="s">
        <v>146</v>
      </c>
      <c r="B108" t="s">
        <v>150</v>
      </c>
      <c r="C108" t="s">
        <v>10</v>
      </c>
      <c r="D108">
        <v>5</v>
      </c>
      <c r="G108">
        <v>1</v>
      </c>
      <c r="I108" s="1">
        <v>90</v>
      </c>
      <c r="J108" s="1">
        <v>448</v>
      </c>
      <c r="K108">
        <v>9.1999999999999993</v>
      </c>
    </row>
    <row r="109" spans="1:11" x14ac:dyDescent="0.25">
      <c r="A109" t="s">
        <v>160</v>
      </c>
      <c r="B109" t="s">
        <v>160</v>
      </c>
      <c r="C109" t="s">
        <v>10</v>
      </c>
      <c r="D109">
        <v>5</v>
      </c>
      <c r="F109">
        <v>5</v>
      </c>
      <c r="G109">
        <v>10</v>
      </c>
      <c r="I109" s="1">
        <v>90</v>
      </c>
      <c r="J109" s="1">
        <v>448</v>
      </c>
      <c r="K109">
        <v>10.5</v>
      </c>
    </row>
    <row r="110" spans="1:11" x14ac:dyDescent="0.25">
      <c r="A110" t="s">
        <v>164</v>
      </c>
      <c r="B110" t="s">
        <v>164</v>
      </c>
      <c r="C110" t="s">
        <v>10</v>
      </c>
      <c r="D110">
        <v>36</v>
      </c>
      <c r="F110">
        <v>9</v>
      </c>
      <c r="G110">
        <v>45</v>
      </c>
      <c r="I110" s="1">
        <v>90</v>
      </c>
      <c r="J110" s="1">
        <v>3226</v>
      </c>
      <c r="K110">
        <v>4.0999999999999996</v>
      </c>
    </row>
    <row r="111" spans="1:11" hidden="1" x14ac:dyDescent="0.25">
      <c r="A111" t="s">
        <v>164</v>
      </c>
      <c r="B111" t="s">
        <v>165</v>
      </c>
      <c r="C111" t="s">
        <v>10</v>
      </c>
      <c r="F111">
        <v>3</v>
      </c>
      <c r="G111">
        <v>3</v>
      </c>
      <c r="I111" s="1">
        <v>90</v>
      </c>
      <c r="J111" s="1">
        <v>0</v>
      </c>
    </row>
    <row r="112" spans="1:11" x14ac:dyDescent="0.25">
      <c r="A112" t="s">
        <v>168</v>
      </c>
      <c r="B112" t="s">
        <v>168</v>
      </c>
      <c r="C112" t="s">
        <v>10</v>
      </c>
      <c r="D112">
        <v>34</v>
      </c>
      <c r="F112">
        <v>7</v>
      </c>
      <c r="G112">
        <v>41</v>
      </c>
      <c r="I112" s="1">
        <v>90</v>
      </c>
      <c r="J112" s="1">
        <v>3046</v>
      </c>
      <c r="K112">
        <v>10.6</v>
      </c>
    </row>
    <row r="113" spans="1:11" x14ac:dyDescent="0.25">
      <c r="A113" t="s">
        <v>171</v>
      </c>
      <c r="B113" t="s">
        <v>171</v>
      </c>
      <c r="C113" t="s">
        <v>10</v>
      </c>
      <c r="D113">
        <v>57</v>
      </c>
      <c r="G113">
        <v>57</v>
      </c>
      <c r="I113" s="1">
        <v>90</v>
      </c>
      <c r="J113" s="1">
        <v>5107</v>
      </c>
      <c r="K113">
        <v>14.8</v>
      </c>
    </row>
    <row r="114" spans="1:11" x14ac:dyDescent="0.25">
      <c r="A114" t="s">
        <v>174</v>
      </c>
      <c r="B114" t="s">
        <v>174</v>
      </c>
      <c r="C114" t="s">
        <v>10</v>
      </c>
      <c r="D114">
        <v>133</v>
      </c>
      <c r="F114">
        <v>39</v>
      </c>
      <c r="G114">
        <v>172</v>
      </c>
      <c r="I114" s="1">
        <v>90</v>
      </c>
      <c r="J114" s="1">
        <v>11917</v>
      </c>
      <c r="K114">
        <v>9.6</v>
      </c>
    </row>
    <row r="115" spans="1:11" x14ac:dyDescent="0.25">
      <c r="A115" t="s">
        <v>174</v>
      </c>
      <c r="B115" t="s">
        <v>175</v>
      </c>
      <c r="C115" t="s">
        <v>10</v>
      </c>
      <c r="D115">
        <v>11</v>
      </c>
      <c r="F115">
        <v>22</v>
      </c>
      <c r="G115">
        <v>33</v>
      </c>
      <c r="I115" s="1">
        <v>90</v>
      </c>
      <c r="J115" s="1">
        <v>986</v>
      </c>
      <c r="K115">
        <v>5.5</v>
      </c>
    </row>
    <row r="116" spans="1:11" x14ac:dyDescent="0.25">
      <c r="A116" t="s">
        <v>183</v>
      </c>
      <c r="B116" t="s">
        <v>183</v>
      </c>
      <c r="C116" t="s">
        <v>10</v>
      </c>
      <c r="D116">
        <v>1</v>
      </c>
      <c r="G116">
        <v>1</v>
      </c>
      <c r="I116" s="1">
        <v>90</v>
      </c>
      <c r="J116" s="1">
        <v>90</v>
      </c>
      <c r="K116">
        <v>5.3</v>
      </c>
    </row>
    <row r="117" spans="1:11" x14ac:dyDescent="0.25">
      <c r="A117" t="s">
        <v>185</v>
      </c>
      <c r="B117" t="s">
        <v>185</v>
      </c>
      <c r="C117" t="s">
        <v>10</v>
      </c>
      <c r="D117">
        <v>2</v>
      </c>
      <c r="F117">
        <v>2</v>
      </c>
      <c r="G117">
        <v>4</v>
      </c>
      <c r="I117" s="1">
        <v>90</v>
      </c>
      <c r="J117" s="1">
        <v>179</v>
      </c>
      <c r="K117">
        <v>13.7</v>
      </c>
    </row>
    <row r="118" spans="1:11" x14ac:dyDescent="0.25">
      <c r="A118" t="s">
        <v>193</v>
      </c>
      <c r="B118" t="s">
        <v>193</v>
      </c>
      <c r="C118" t="s">
        <v>10</v>
      </c>
      <c r="D118">
        <v>9</v>
      </c>
      <c r="F118">
        <v>2</v>
      </c>
      <c r="G118">
        <v>11</v>
      </c>
      <c r="I118" s="1">
        <v>90</v>
      </c>
      <c r="J118" s="1">
        <v>806</v>
      </c>
      <c r="K118">
        <v>15.5</v>
      </c>
    </row>
    <row r="119" spans="1:11" x14ac:dyDescent="0.25">
      <c r="A119" t="s">
        <v>199</v>
      </c>
      <c r="B119" t="s">
        <v>199</v>
      </c>
      <c r="C119" t="s">
        <v>10</v>
      </c>
      <c r="D119">
        <v>23</v>
      </c>
      <c r="F119">
        <v>30</v>
      </c>
      <c r="G119">
        <v>53</v>
      </c>
      <c r="H119">
        <v>18</v>
      </c>
      <c r="I119" s="1">
        <v>90</v>
      </c>
      <c r="J119" s="1">
        <v>2061</v>
      </c>
      <c r="K119">
        <v>11.9</v>
      </c>
    </row>
    <row r="120" spans="1:11" hidden="1" x14ac:dyDescent="0.25">
      <c r="A120" t="s">
        <v>207</v>
      </c>
      <c r="B120" t="s">
        <v>207</v>
      </c>
      <c r="C120" t="s">
        <v>10</v>
      </c>
      <c r="F120">
        <v>2</v>
      </c>
      <c r="G120">
        <v>2</v>
      </c>
      <c r="I120" s="1">
        <v>90</v>
      </c>
      <c r="J120" s="1">
        <v>0</v>
      </c>
    </row>
    <row r="121" spans="1:11" x14ac:dyDescent="0.25">
      <c r="A121" t="s">
        <v>208</v>
      </c>
      <c r="B121" t="s">
        <v>210</v>
      </c>
      <c r="C121" t="s">
        <v>10</v>
      </c>
      <c r="D121">
        <v>19</v>
      </c>
      <c r="F121">
        <v>10</v>
      </c>
      <c r="G121">
        <v>29</v>
      </c>
      <c r="I121" s="1">
        <v>90</v>
      </c>
      <c r="J121" s="1">
        <v>1702</v>
      </c>
      <c r="K121">
        <v>8.6</v>
      </c>
    </row>
    <row r="122" spans="1:11" hidden="1" x14ac:dyDescent="0.25">
      <c r="A122" t="s">
        <v>208</v>
      </c>
      <c r="B122" t="s">
        <v>208</v>
      </c>
      <c r="C122" t="s">
        <v>10</v>
      </c>
      <c r="F122">
        <v>6</v>
      </c>
      <c r="G122">
        <v>6</v>
      </c>
      <c r="I122" s="1">
        <v>90</v>
      </c>
      <c r="J122" s="1">
        <v>0</v>
      </c>
    </row>
    <row r="123" spans="1:11" x14ac:dyDescent="0.25">
      <c r="A123" t="s">
        <v>208</v>
      </c>
      <c r="B123" t="s">
        <v>209</v>
      </c>
      <c r="C123" t="s">
        <v>10</v>
      </c>
      <c r="D123">
        <v>3</v>
      </c>
      <c r="G123">
        <v>3</v>
      </c>
      <c r="I123" s="1">
        <v>90</v>
      </c>
      <c r="J123" s="1">
        <v>269</v>
      </c>
      <c r="K123">
        <v>11</v>
      </c>
    </row>
    <row r="124" spans="1:11" hidden="1" x14ac:dyDescent="0.25">
      <c r="A124" t="s">
        <v>219</v>
      </c>
      <c r="B124" t="s">
        <v>223</v>
      </c>
      <c r="C124" t="s">
        <v>10</v>
      </c>
      <c r="F124">
        <v>4</v>
      </c>
      <c r="G124">
        <v>4</v>
      </c>
      <c r="I124" s="1">
        <v>90</v>
      </c>
      <c r="J124" s="1">
        <v>0</v>
      </c>
    </row>
    <row r="125" spans="1:11" x14ac:dyDescent="0.25">
      <c r="A125" t="s">
        <v>219</v>
      </c>
      <c r="B125" t="s">
        <v>220</v>
      </c>
      <c r="C125" t="s">
        <v>10</v>
      </c>
      <c r="D125">
        <v>44</v>
      </c>
      <c r="G125">
        <v>44</v>
      </c>
      <c r="I125" s="1">
        <v>90</v>
      </c>
      <c r="J125" s="1">
        <v>3942</v>
      </c>
      <c r="K125">
        <v>15</v>
      </c>
    </row>
    <row r="126" spans="1:11" x14ac:dyDescent="0.25">
      <c r="A126" t="s">
        <v>219</v>
      </c>
      <c r="B126" t="s">
        <v>221</v>
      </c>
      <c r="C126" t="s">
        <v>10</v>
      </c>
      <c r="D126">
        <v>16</v>
      </c>
      <c r="F126">
        <v>11</v>
      </c>
      <c r="G126">
        <v>27</v>
      </c>
      <c r="I126" s="1">
        <v>90</v>
      </c>
      <c r="J126" s="1">
        <v>1434</v>
      </c>
      <c r="K126">
        <v>11.4</v>
      </c>
    </row>
    <row r="127" spans="1:11" x14ac:dyDescent="0.25">
      <c r="A127" t="s">
        <v>219</v>
      </c>
      <c r="B127" t="s">
        <v>222</v>
      </c>
      <c r="C127" t="s">
        <v>10</v>
      </c>
      <c r="D127">
        <v>5</v>
      </c>
      <c r="F127">
        <v>5</v>
      </c>
      <c r="G127">
        <v>10</v>
      </c>
      <c r="H127">
        <v>3</v>
      </c>
      <c r="I127" s="1">
        <v>90</v>
      </c>
      <c r="J127" s="1">
        <v>448</v>
      </c>
      <c r="K127">
        <v>9.6</v>
      </c>
    </row>
    <row r="128" spans="1:11" hidden="1" x14ac:dyDescent="0.25">
      <c r="A128" t="s">
        <v>247</v>
      </c>
      <c r="B128" t="s">
        <v>247</v>
      </c>
      <c r="C128" t="s">
        <v>10</v>
      </c>
      <c r="F128">
        <v>2</v>
      </c>
      <c r="G128">
        <v>2</v>
      </c>
      <c r="I128" s="1">
        <v>90</v>
      </c>
      <c r="J128" s="1">
        <v>0</v>
      </c>
    </row>
    <row r="129" spans="1:11" x14ac:dyDescent="0.25">
      <c r="A129" t="s">
        <v>255</v>
      </c>
      <c r="B129" t="s">
        <v>256</v>
      </c>
      <c r="C129" t="s">
        <v>10</v>
      </c>
      <c r="D129">
        <v>23</v>
      </c>
      <c r="F129">
        <v>2</v>
      </c>
      <c r="G129">
        <v>25</v>
      </c>
      <c r="I129" s="1">
        <v>90</v>
      </c>
      <c r="J129" s="1">
        <v>2061</v>
      </c>
      <c r="K129">
        <v>9.1</v>
      </c>
    </row>
    <row r="130" spans="1:11" x14ac:dyDescent="0.25">
      <c r="A130" t="s">
        <v>255</v>
      </c>
      <c r="B130" t="s">
        <v>255</v>
      </c>
      <c r="C130" t="s">
        <v>10</v>
      </c>
      <c r="D130">
        <v>17</v>
      </c>
      <c r="G130">
        <v>17</v>
      </c>
      <c r="I130" s="1">
        <v>90</v>
      </c>
      <c r="J130" s="1">
        <v>1523</v>
      </c>
      <c r="K130">
        <v>9.6999999999999993</v>
      </c>
    </row>
    <row r="131" spans="1:11" x14ac:dyDescent="0.25">
      <c r="A131" t="s">
        <v>255</v>
      </c>
      <c r="B131" t="s">
        <v>257</v>
      </c>
      <c r="C131" t="s">
        <v>10</v>
      </c>
      <c r="D131">
        <v>6</v>
      </c>
      <c r="G131">
        <v>6</v>
      </c>
      <c r="I131" s="1">
        <v>90</v>
      </c>
      <c r="J131" s="1">
        <v>538</v>
      </c>
      <c r="K131">
        <v>7</v>
      </c>
    </row>
    <row r="132" spans="1:11" x14ac:dyDescent="0.25">
      <c r="A132" t="s">
        <v>255</v>
      </c>
      <c r="B132" t="s">
        <v>258</v>
      </c>
      <c r="C132" t="s">
        <v>10</v>
      </c>
      <c r="D132">
        <v>8</v>
      </c>
      <c r="G132">
        <v>2</v>
      </c>
      <c r="I132" s="1">
        <v>90</v>
      </c>
      <c r="J132" s="1">
        <v>717</v>
      </c>
      <c r="K132">
        <v>11.2</v>
      </c>
    </row>
    <row r="133" spans="1:11" x14ac:dyDescent="0.25">
      <c r="A133" t="s">
        <v>269</v>
      </c>
      <c r="B133" t="s">
        <v>270</v>
      </c>
      <c r="C133" t="s">
        <v>10</v>
      </c>
      <c r="D133">
        <v>7</v>
      </c>
      <c r="G133">
        <v>7</v>
      </c>
      <c r="I133" s="1">
        <v>90</v>
      </c>
      <c r="J133" s="1">
        <v>627</v>
      </c>
      <c r="K133">
        <v>12</v>
      </c>
    </row>
    <row r="134" spans="1:11" x14ac:dyDescent="0.25">
      <c r="A134" t="s">
        <v>269</v>
      </c>
      <c r="B134" t="s">
        <v>271</v>
      </c>
      <c r="C134" t="s">
        <v>10</v>
      </c>
      <c r="D134">
        <v>21</v>
      </c>
      <c r="E134">
        <v>1</v>
      </c>
      <c r="F134">
        <v>1</v>
      </c>
      <c r="G134">
        <v>23</v>
      </c>
      <c r="H134">
        <v>2</v>
      </c>
      <c r="I134" s="1">
        <v>90</v>
      </c>
      <c r="J134" s="1">
        <v>1882</v>
      </c>
      <c r="K134">
        <v>12.6</v>
      </c>
    </row>
    <row r="135" spans="1:11" x14ac:dyDescent="0.25">
      <c r="A135" t="s">
        <v>269</v>
      </c>
      <c r="B135" t="s">
        <v>271</v>
      </c>
      <c r="C135" t="s">
        <v>10</v>
      </c>
      <c r="D135">
        <v>21</v>
      </c>
      <c r="E135">
        <v>1</v>
      </c>
      <c r="F135">
        <v>1</v>
      </c>
      <c r="G135">
        <v>23</v>
      </c>
      <c r="H135">
        <v>2</v>
      </c>
      <c r="I135" s="1">
        <v>90</v>
      </c>
      <c r="J135" s="1">
        <v>1882</v>
      </c>
      <c r="K135">
        <v>12.6</v>
      </c>
    </row>
    <row r="136" spans="1:11" hidden="1" x14ac:dyDescent="0.25">
      <c r="A136" t="s">
        <v>269</v>
      </c>
      <c r="B136" t="s">
        <v>274</v>
      </c>
      <c r="C136" t="s">
        <v>10</v>
      </c>
      <c r="F136">
        <v>5</v>
      </c>
      <c r="G136">
        <v>5</v>
      </c>
      <c r="H136">
        <v>6</v>
      </c>
      <c r="I136" s="1">
        <v>90</v>
      </c>
      <c r="J136" s="1">
        <v>0</v>
      </c>
    </row>
    <row r="137" spans="1:11" x14ac:dyDescent="0.25">
      <c r="A137" t="s">
        <v>269</v>
      </c>
      <c r="B137" t="s">
        <v>272</v>
      </c>
      <c r="C137" t="s">
        <v>10</v>
      </c>
      <c r="D137">
        <v>43</v>
      </c>
      <c r="F137">
        <v>7</v>
      </c>
      <c r="G137">
        <v>50</v>
      </c>
      <c r="I137" s="1">
        <v>90</v>
      </c>
      <c r="J137" s="1">
        <v>3853</v>
      </c>
      <c r="K137">
        <v>10.8</v>
      </c>
    </row>
    <row r="138" spans="1:11" x14ac:dyDescent="0.25">
      <c r="A138" t="s">
        <v>269</v>
      </c>
      <c r="B138" t="s">
        <v>269</v>
      </c>
      <c r="C138" t="s">
        <v>10</v>
      </c>
      <c r="D138">
        <v>30</v>
      </c>
      <c r="F138">
        <v>5</v>
      </c>
      <c r="G138">
        <v>35</v>
      </c>
      <c r="I138" s="1">
        <v>90</v>
      </c>
      <c r="J138" s="1">
        <v>2688</v>
      </c>
      <c r="K138">
        <v>14.9</v>
      </c>
    </row>
    <row r="139" spans="1:11" x14ac:dyDescent="0.25">
      <c r="A139" t="s">
        <v>269</v>
      </c>
      <c r="B139" t="s">
        <v>273</v>
      </c>
      <c r="C139" t="s">
        <v>10</v>
      </c>
      <c r="D139">
        <v>5</v>
      </c>
      <c r="F139">
        <v>3</v>
      </c>
      <c r="G139">
        <v>8</v>
      </c>
      <c r="I139" s="1">
        <v>90</v>
      </c>
      <c r="J139" s="1">
        <v>448</v>
      </c>
      <c r="K139">
        <v>20</v>
      </c>
    </row>
    <row r="140" spans="1:11" hidden="1" x14ac:dyDescent="0.25">
      <c r="A140" t="s">
        <v>286</v>
      </c>
      <c r="B140" t="s">
        <v>287</v>
      </c>
      <c r="C140" t="s">
        <v>10</v>
      </c>
      <c r="F140">
        <v>4</v>
      </c>
      <c r="G140">
        <v>4</v>
      </c>
    </row>
    <row r="141" spans="1:11" hidden="1" x14ac:dyDescent="0.25">
      <c r="A141" t="s">
        <v>298</v>
      </c>
      <c r="B141" t="s">
        <v>298</v>
      </c>
      <c r="C141" t="s">
        <v>10</v>
      </c>
      <c r="F141">
        <v>4</v>
      </c>
      <c r="G141">
        <v>4</v>
      </c>
      <c r="I141" s="1">
        <v>90</v>
      </c>
      <c r="J141" s="1">
        <v>0</v>
      </c>
    </row>
    <row r="142" spans="1:11" x14ac:dyDescent="0.25">
      <c r="A142" t="s">
        <v>311</v>
      </c>
      <c r="B142" t="s">
        <v>311</v>
      </c>
      <c r="C142" t="s">
        <v>10</v>
      </c>
      <c r="D142">
        <v>2</v>
      </c>
      <c r="F142">
        <v>1</v>
      </c>
      <c r="G142">
        <v>3</v>
      </c>
      <c r="I142" s="1">
        <v>90</v>
      </c>
      <c r="J142" s="1">
        <v>179</v>
      </c>
      <c r="K142">
        <v>13.4</v>
      </c>
    </row>
    <row r="143" spans="1:11" hidden="1" x14ac:dyDescent="0.25">
      <c r="A143" t="s">
        <v>311</v>
      </c>
      <c r="B143" t="s">
        <v>313</v>
      </c>
      <c r="C143" t="s">
        <v>10</v>
      </c>
      <c r="D143">
        <v>2</v>
      </c>
      <c r="H143">
        <v>10</v>
      </c>
      <c r="I143" s="1">
        <v>90</v>
      </c>
      <c r="J143" s="1">
        <v>179</v>
      </c>
    </row>
    <row r="144" spans="1:11" x14ac:dyDescent="0.25">
      <c r="A144" t="s">
        <v>325</v>
      </c>
      <c r="B144" t="s">
        <v>325</v>
      </c>
      <c r="C144" t="s">
        <v>10</v>
      </c>
      <c r="D144">
        <v>4</v>
      </c>
      <c r="G144">
        <v>4</v>
      </c>
      <c r="I144" s="1">
        <v>90</v>
      </c>
      <c r="J144" s="1">
        <v>358</v>
      </c>
      <c r="K144">
        <v>8.1</v>
      </c>
    </row>
    <row r="145" spans="1:11" x14ac:dyDescent="0.25">
      <c r="A145" t="s">
        <v>329</v>
      </c>
      <c r="B145" t="s">
        <v>329</v>
      </c>
      <c r="C145" t="s">
        <v>10</v>
      </c>
      <c r="D145">
        <v>19</v>
      </c>
      <c r="F145">
        <v>1</v>
      </c>
      <c r="G145">
        <v>20</v>
      </c>
      <c r="I145" s="1">
        <v>90</v>
      </c>
      <c r="J145" s="1">
        <v>1702</v>
      </c>
      <c r="K145">
        <v>14.6</v>
      </c>
    </row>
    <row r="146" spans="1:11" x14ac:dyDescent="0.25">
      <c r="A146" t="s">
        <v>330</v>
      </c>
      <c r="B146" t="s">
        <v>331</v>
      </c>
      <c r="C146" t="s">
        <v>10</v>
      </c>
      <c r="D146">
        <v>4</v>
      </c>
      <c r="G146">
        <v>4</v>
      </c>
      <c r="I146" s="1">
        <v>90</v>
      </c>
      <c r="J146" s="1">
        <v>358</v>
      </c>
      <c r="K146">
        <v>9.8000000000000007</v>
      </c>
    </row>
    <row r="147" spans="1:11" x14ac:dyDescent="0.25">
      <c r="A147" t="s">
        <v>334</v>
      </c>
      <c r="B147" t="s">
        <v>334</v>
      </c>
      <c r="C147" t="s">
        <v>10</v>
      </c>
      <c r="D147">
        <v>5</v>
      </c>
      <c r="G147">
        <v>5</v>
      </c>
      <c r="I147" s="1">
        <v>90</v>
      </c>
      <c r="J147" s="1">
        <v>448</v>
      </c>
      <c r="K147">
        <v>12.2</v>
      </c>
    </row>
    <row r="148" spans="1:11" x14ac:dyDescent="0.25">
      <c r="A148" t="s">
        <v>335</v>
      </c>
      <c r="B148" t="s">
        <v>336</v>
      </c>
      <c r="C148" t="s">
        <v>10</v>
      </c>
      <c r="D148">
        <v>3</v>
      </c>
      <c r="F148">
        <v>5</v>
      </c>
      <c r="G148">
        <v>8</v>
      </c>
      <c r="I148" s="1">
        <v>90</v>
      </c>
      <c r="J148" s="1">
        <v>269</v>
      </c>
      <c r="K148">
        <v>8.3000000000000007</v>
      </c>
    </row>
    <row r="149" spans="1:11" x14ac:dyDescent="0.25">
      <c r="A149" t="s">
        <v>342</v>
      </c>
      <c r="B149" t="s">
        <v>342</v>
      </c>
      <c r="C149" t="s">
        <v>10</v>
      </c>
      <c r="D149">
        <v>8</v>
      </c>
      <c r="F149">
        <v>3</v>
      </c>
      <c r="G149">
        <v>11</v>
      </c>
      <c r="I149" s="1">
        <v>90</v>
      </c>
      <c r="J149" s="1">
        <v>717</v>
      </c>
      <c r="K149">
        <v>11.9</v>
      </c>
    </row>
    <row r="150" spans="1:11" hidden="1" x14ac:dyDescent="0.25">
      <c r="A150" t="s">
        <v>345</v>
      </c>
      <c r="B150" t="s">
        <v>345</v>
      </c>
      <c r="C150" t="s">
        <v>10</v>
      </c>
      <c r="F150">
        <v>1</v>
      </c>
      <c r="G150">
        <v>1</v>
      </c>
      <c r="I150" s="1">
        <v>90</v>
      </c>
      <c r="J150" s="1">
        <v>0</v>
      </c>
    </row>
    <row r="151" spans="1:11" x14ac:dyDescent="0.25">
      <c r="A151" t="s">
        <v>346</v>
      </c>
      <c r="B151" t="s">
        <v>346</v>
      </c>
      <c r="C151" t="s">
        <v>10</v>
      </c>
      <c r="D151">
        <v>29</v>
      </c>
      <c r="F151">
        <v>4</v>
      </c>
      <c r="G151">
        <v>33</v>
      </c>
      <c r="I151" s="1">
        <v>90</v>
      </c>
      <c r="J151" s="1">
        <v>2598</v>
      </c>
      <c r="K151">
        <v>10.5</v>
      </c>
    </row>
    <row r="152" spans="1:11" x14ac:dyDescent="0.25">
      <c r="A152" t="s">
        <v>350</v>
      </c>
      <c r="B152" t="s">
        <v>350</v>
      </c>
      <c r="C152" t="s">
        <v>10</v>
      </c>
      <c r="D152">
        <v>21</v>
      </c>
      <c r="G152">
        <v>21</v>
      </c>
      <c r="I152" s="1">
        <v>90</v>
      </c>
      <c r="J152" s="1">
        <v>1882</v>
      </c>
      <c r="K152">
        <v>17.5</v>
      </c>
    </row>
    <row r="153" spans="1:11" hidden="1" x14ac:dyDescent="0.25">
      <c r="A153" t="s">
        <v>355</v>
      </c>
      <c r="B153" t="s">
        <v>356</v>
      </c>
      <c r="C153" t="s">
        <v>10</v>
      </c>
      <c r="F153">
        <v>1</v>
      </c>
      <c r="G153">
        <v>1</v>
      </c>
      <c r="I153" s="1">
        <v>90</v>
      </c>
      <c r="J153" s="1">
        <v>0</v>
      </c>
    </row>
    <row r="154" spans="1:11" hidden="1" x14ac:dyDescent="0.25">
      <c r="A154" t="s">
        <v>355</v>
      </c>
      <c r="B154" t="s">
        <v>357</v>
      </c>
      <c r="C154" t="s">
        <v>10</v>
      </c>
      <c r="F154">
        <v>1</v>
      </c>
      <c r="G154">
        <v>1</v>
      </c>
      <c r="I154" s="1">
        <v>90</v>
      </c>
      <c r="J154" s="1">
        <v>0</v>
      </c>
    </row>
    <row r="155" spans="1:11" x14ac:dyDescent="0.25">
      <c r="A155" t="s">
        <v>371</v>
      </c>
      <c r="B155" t="s">
        <v>371</v>
      </c>
      <c r="C155" t="s">
        <v>10</v>
      </c>
      <c r="D155">
        <v>4</v>
      </c>
      <c r="G155">
        <v>4</v>
      </c>
      <c r="I155" s="1">
        <v>90</v>
      </c>
      <c r="J155" s="1">
        <v>358</v>
      </c>
      <c r="K155">
        <v>15.5</v>
      </c>
    </row>
    <row r="156" spans="1:11" x14ac:dyDescent="0.25">
      <c r="A156" t="s">
        <v>373</v>
      </c>
      <c r="B156" t="s">
        <v>373</v>
      </c>
      <c r="C156" t="s">
        <v>10</v>
      </c>
      <c r="D156">
        <v>14</v>
      </c>
      <c r="G156">
        <v>14</v>
      </c>
      <c r="I156" s="1">
        <v>90</v>
      </c>
      <c r="J156" s="1">
        <v>1254</v>
      </c>
      <c r="K156">
        <v>8.6999999999999993</v>
      </c>
    </row>
    <row r="157" spans="1:11" x14ac:dyDescent="0.25">
      <c r="A157" t="s">
        <v>375</v>
      </c>
      <c r="B157" t="s">
        <v>375</v>
      </c>
      <c r="C157" t="s">
        <v>10</v>
      </c>
      <c r="D157">
        <v>59</v>
      </c>
      <c r="E157">
        <v>20</v>
      </c>
      <c r="G157">
        <v>80</v>
      </c>
      <c r="H157">
        <v>3</v>
      </c>
      <c r="I157" s="1">
        <v>90</v>
      </c>
      <c r="J157" s="1">
        <v>5286</v>
      </c>
      <c r="K157">
        <v>16.5</v>
      </c>
    </row>
    <row r="158" spans="1:11" x14ac:dyDescent="0.25">
      <c r="A158" t="s">
        <v>391</v>
      </c>
      <c r="B158" t="s">
        <v>391</v>
      </c>
      <c r="C158" t="s">
        <v>10</v>
      </c>
      <c r="D158">
        <v>10</v>
      </c>
      <c r="G158">
        <v>10</v>
      </c>
      <c r="I158" s="1">
        <v>90</v>
      </c>
      <c r="J158" s="1">
        <v>896</v>
      </c>
      <c r="K158">
        <v>9.1999999999999993</v>
      </c>
    </row>
    <row r="159" spans="1:11" x14ac:dyDescent="0.25">
      <c r="A159" t="s">
        <v>397</v>
      </c>
      <c r="B159" t="s">
        <v>397</v>
      </c>
      <c r="C159" t="s">
        <v>10</v>
      </c>
      <c r="D159">
        <v>15</v>
      </c>
      <c r="F159">
        <v>9</v>
      </c>
      <c r="G159">
        <v>24</v>
      </c>
      <c r="I159" s="1">
        <v>90</v>
      </c>
      <c r="J159" s="1">
        <v>1344</v>
      </c>
      <c r="K159">
        <v>9.6999999999999993</v>
      </c>
    </row>
    <row r="160" spans="1:11" x14ac:dyDescent="0.25">
      <c r="A160" t="s">
        <v>9</v>
      </c>
      <c r="B160" t="s">
        <v>9</v>
      </c>
      <c r="C160" t="s">
        <v>12</v>
      </c>
      <c r="D160">
        <v>38</v>
      </c>
      <c r="F160">
        <v>3</v>
      </c>
      <c r="G160">
        <v>41</v>
      </c>
      <c r="I160" s="1">
        <v>98</v>
      </c>
      <c r="J160" s="1">
        <v>3724</v>
      </c>
      <c r="K160">
        <v>7.5</v>
      </c>
    </row>
    <row r="161" spans="1:11" hidden="1" x14ac:dyDescent="0.25">
      <c r="A161" t="s">
        <v>9</v>
      </c>
      <c r="B161" t="s">
        <v>11</v>
      </c>
      <c r="C161" t="s">
        <v>12</v>
      </c>
      <c r="F161">
        <v>9</v>
      </c>
      <c r="G161">
        <v>9</v>
      </c>
      <c r="I161" s="1">
        <v>98</v>
      </c>
      <c r="J161" s="1">
        <v>0</v>
      </c>
    </row>
    <row r="162" spans="1:11" x14ac:dyDescent="0.25">
      <c r="A162" t="s">
        <v>18</v>
      </c>
      <c r="B162" t="s">
        <v>18</v>
      </c>
      <c r="C162" t="s">
        <v>12</v>
      </c>
      <c r="D162">
        <v>71</v>
      </c>
      <c r="E162">
        <v>1</v>
      </c>
      <c r="F162">
        <v>3</v>
      </c>
      <c r="G162">
        <v>75</v>
      </c>
      <c r="H162">
        <v>11</v>
      </c>
      <c r="I162" s="1">
        <v>98</v>
      </c>
      <c r="J162" s="1">
        <v>6958</v>
      </c>
      <c r="K162">
        <v>5.7</v>
      </c>
    </row>
    <row r="163" spans="1:11" x14ac:dyDescent="0.25">
      <c r="A163" t="s">
        <v>18</v>
      </c>
      <c r="B163" t="s">
        <v>20</v>
      </c>
      <c r="C163" t="s">
        <v>12</v>
      </c>
      <c r="D163">
        <v>5</v>
      </c>
      <c r="F163">
        <v>8</v>
      </c>
      <c r="G163">
        <v>13</v>
      </c>
      <c r="I163" s="1">
        <v>98</v>
      </c>
      <c r="J163" s="1">
        <v>490</v>
      </c>
      <c r="K163">
        <v>15.2</v>
      </c>
    </row>
    <row r="164" spans="1:11" hidden="1" x14ac:dyDescent="0.25">
      <c r="A164" t="s">
        <v>43</v>
      </c>
      <c r="B164" t="s">
        <v>43</v>
      </c>
      <c r="C164" t="s">
        <v>12</v>
      </c>
      <c r="F164">
        <v>2</v>
      </c>
      <c r="G164">
        <v>2</v>
      </c>
      <c r="I164" s="1">
        <v>98</v>
      </c>
      <c r="J164" s="1">
        <v>0</v>
      </c>
    </row>
    <row r="165" spans="1:11" hidden="1" x14ac:dyDescent="0.25">
      <c r="A165" t="s">
        <v>50</v>
      </c>
      <c r="B165" t="s">
        <v>50</v>
      </c>
      <c r="C165" t="s">
        <v>12</v>
      </c>
      <c r="F165">
        <v>4</v>
      </c>
      <c r="G165">
        <v>4</v>
      </c>
      <c r="I165" s="1">
        <v>98</v>
      </c>
      <c r="J165" s="1">
        <v>0</v>
      </c>
    </row>
    <row r="166" spans="1:11" x14ac:dyDescent="0.25">
      <c r="A166" t="s">
        <v>53</v>
      </c>
      <c r="B166" t="s">
        <v>53</v>
      </c>
      <c r="C166" t="s">
        <v>12</v>
      </c>
      <c r="D166">
        <v>38</v>
      </c>
      <c r="F166">
        <v>28</v>
      </c>
      <c r="G166">
        <v>66</v>
      </c>
      <c r="I166" s="1">
        <v>98</v>
      </c>
      <c r="J166" s="1">
        <v>3724</v>
      </c>
      <c r="K166">
        <v>2.9</v>
      </c>
    </row>
    <row r="167" spans="1:11" x14ac:dyDescent="0.25">
      <c r="A167" t="s">
        <v>53</v>
      </c>
      <c r="B167" t="s">
        <v>54</v>
      </c>
      <c r="C167" t="s">
        <v>12</v>
      </c>
      <c r="D167">
        <v>1</v>
      </c>
      <c r="F167">
        <v>2</v>
      </c>
      <c r="G167">
        <v>3</v>
      </c>
      <c r="I167" s="1">
        <v>98</v>
      </c>
      <c r="J167" s="1">
        <v>98</v>
      </c>
      <c r="K167">
        <v>9.6</v>
      </c>
    </row>
    <row r="168" spans="1:11" x14ac:dyDescent="0.25">
      <c r="A168" t="s">
        <v>53</v>
      </c>
      <c r="B168" t="s">
        <v>55</v>
      </c>
      <c r="C168" t="s">
        <v>12</v>
      </c>
      <c r="D168">
        <v>2</v>
      </c>
      <c r="F168">
        <v>1</v>
      </c>
      <c r="G168">
        <v>3</v>
      </c>
      <c r="I168" s="1">
        <v>98</v>
      </c>
      <c r="J168" s="1">
        <v>196</v>
      </c>
      <c r="K168">
        <v>10</v>
      </c>
    </row>
    <row r="169" spans="1:11" x14ac:dyDescent="0.25">
      <c r="A169" t="s">
        <v>53</v>
      </c>
      <c r="B169" t="s">
        <v>56</v>
      </c>
      <c r="C169" t="s">
        <v>12</v>
      </c>
      <c r="D169">
        <v>5</v>
      </c>
      <c r="F169">
        <v>5</v>
      </c>
      <c r="G169">
        <v>10</v>
      </c>
      <c r="I169" s="1">
        <v>98</v>
      </c>
      <c r="J169" s="1">
        <v>490</v>
      </c>
      <c r="K169">
        <v>4.4000000000000004</v>
      </c>
    </row>
    <row r="170" spans="1:11" x14ac:dyDescent="0.25">
      <c r="A170" t="s">
        <v>57</v>
      </c>
      <c r="B170" t="s">
        <v>57</v>
      </c>
      <c r="C170" t="s">
        <v>12</v>
      </c>
      <c r="D170">
        <v>9</v>
      </c>
      <c r="F170">
        <v>6</v>
      </c>
      <c r="G170">
        <v>15</v>
      </c>
      <c r="H170">
        <v>2</v>
      </c>
      <c r="I170" s="1">
        <v>98</v>
      </c>
      <c r="J170" s="1">
        <v>882</v>
      </c>
      <c r="K170">
        <v>3.6</v>
      </c>
    </row>
    <row r="171" spans="1:11" x14ac:dyDescent="0.25">
      <c r="A171" t="s">
        <v>59</v>
      </c>
      <c r="B171" t="s">
        <v>59</v>
      </c>
      <c r="C171" t="s">
        <v>12</v>
      </c>
      <c r="D171">
        <v>54</v>
      </c>
      <c r="E171">
        <v>7</v>
      </c>
      <c r="F171">
        <v>50</v>
      </c>
      <c r="G171">
        <v>111</v>
      </c>
      <c r="I171" s="1">
        <v>98</v>
      </c>
      <c r="J171" s="1">
        <v>5292</v>
      </c>
      <c r="K171">
        <v>7.6</v>
      </c>
    </row>
    <row r="172" spans="1:11" x14ac:dyDescent="0.25">
      <c r="A172" t="s">
        <v>61</v>
      </c>
      <c r="B172" t="s">
        <v>61</v>
      </c>
      <c r="C172" t="s">
        <v>12</v>
      </c>
      <c r="D172">
        <v>42</v>
      </c>
      <c r="F172">
        <v>13</v>
      </c>
      <c r="G172">
        <v>55</v>
      </c>
      <c r="I172" s="1">
        <v>98</v>
      </c>
      <c r="J172" s="1">
        <v>4116</v>
      </c>
      <c r="K172">
        <v>23.3</v>
      </c>
    </row>
    <row r="173" spans="1:11" hidden="1" x14ac:dyDescent="0.25">
      <c r="A173" t="s">
        <v>61</v>
      </c>
      <c r="B173" t="s">
        <v>62</v>
      </c>
      <c r="C173" t="s">
        <v>12</v>
      </c>
      <c r="F173">
        <v>5</v>
      </c>
      <c r="G173">
        <v>5</v>
      </c>
      <c r="J173" s="1">
        <v>0</v>
      </c>
    </row>
    <row r="174" spans="1:11" x14ac:dyDescent="0.25">
      <c r="A174" t="s">
        <v>70</v>
      </c>
      <c r="B174" t="s">
        <v>70</v>
      </c>
      <c r="C174" t="s">
        <v>12</v>
      </c>
      <c r="D174">
        <v>43</v>
      </c>
      <c r="E174">
        <v>2</v>
      </c>
      <c r="F174">
        <v>5</v>
      </c>
      <c r="G174">
        <v>50</v>
      </c>
      <c r="H174">
        <v>49</v>
      </c>
      <c r="I174" s="1">
        <v>98</v>
      </c>
      <c r="J174" s="1">
        <v>4214</v>
      </c>
      <c r="K174">
        <v>4.5999999999999996</v>
      </c>
    </row>
    <row r="175" spans="1:11" x14ac:dyDescent="0.25">
      <c r="A175" t="s">
        <v>70</v>
      </c>
      <c r="B175" t="s">
        <v>71</v>
      </c>
      <c r="C175" t="s">
        <v>12</v>
      </c>
      <c r="D175">
        <v>3</v>
      </c>
      <c r="F175">
        <v>4</v>
      </c>
      <c r="G175">
        <v>7</v>
      </c>
      <c r="I175" s="1">
        <v>98</v>
      </c>
      <c r="J175" s="1">
        <v>294</v>
      </c>
      <c r="K175">
        <v>3.9</v>
      </c>
    </row>
    <row r="176" spans="1:11" x14ac:dyDescent="0.25">
      <c r="A176" t="s">
        <v>70</v>
      </c>
      <c r="B176" t="s">
        <v>72</v>
      </c>
      <c r="C176" t="s">
        <v>12</v>
      </c>
      <c r="D176">
        <v>79</v>
      </c>
      <c r="E176">
        <v>1</v>
      </c>
      <c r="F176">
        <v>1</v>
      </c>
      <c r="G176">
        <v>81</v>
      </c>
      <c r="I176" s="1">
        <v>98</v>
      </c>
      <c r="J176" s="1">
        <v>7742</v>
      </c>
      <c r="K176">
        <v>5.3</v>
      </c>
    </row>
    <row r="177" spans="1:11" x14ac:dyDescent="0.25">
      <c r="A177" t="s">
        <v>85</v>
      </c>
      <c r="B177" t="s">
        <v>86</v>
      </c>
      <c r="C177" t="s">
        <v>12</v>
      </c>
      <c r="D177">
        <v>43</v>
      </c>
      <c r="F177">
        <v>63</v>
      </c>
      <c r="G177">
        <v>106</v>
      </c>
      <c r="H177">
        <v>2</v>
      </c>
      <c r="I177" s="1">
        <v>98</v>
      </c>
      <c r="J177" s="1">
        <v>4214</v>
      </c>
      <c r="K177">
        <v>9.1999999999999993</v>
      </c>
    </row>
    <row r="178" spans="1:11" hidden="1" x14ac:dyDescent="0.25">
      <c r="A178" t="s">
        <v>85</v>
      </c>
      <c r="B178" t="s">
        <v>90</v>
      </c>
      <c r="C178" t="s">
        <v>12</v>
      </c>
      <c r="F178">
        <v>7</v>
      </c>
      <c r="G178">
        <v>7</v>
      </c>
      <c r="I178" s="1">
        <v>98</v>
      </c>
      <c r="J178" s="1">
        <v>0</v>
      </c>
    </row>
    <row r="179" spans="1:11" hidden="1" x14ac:dyDescent="0.25">
      <c r="A179" t="s">
        <v>85</v>
      </c>
      <c r="B179" t="s">
        <v>92</v>
      </c>
      <c r="C179" t="s">
        <v>12</v>
      </c>
      <c r="F179">
        <v>4</v>
      </c>
      <c r="G179">
        <v>4</v>
      </c>
      <c r="I179" s="1">
        <v>98</v>
      </c>
      <c r="J179" s="1">
        <v>0</v>
      </c>
    </row>
    <row r="180" spans="1:11" x14ac:dyDescent="0.25">
      <c r="A180" t="s">
        <v>98</v>
      </c>
      <c r="B180" t="s">
        <v>98</v>
      </c>
      <c r="C180" t="s">
        <v>12</v>
      </c>
      <c r="D180">
        <v>26</v>
      </c>
      <c r="E180">
        <v>4</v>
      </c>
      <c r="F180">
        <v>12</v>
      </c>
      <c r="G180">
        <v>42</v>
      </c>
      <c r="H180">
        <v>14</v>
      </c>
      <c r="I180" s="1">
        <v>98</v>
      </c>
      <c r="J180" s="1">
        <v>2548</v>
      </c>
      <c r="K180">
        <v>17.7</v>
      </c>
    </row>
    <row r="181" spans="1:11" hidden="1" x14ac:dyDescent="0.25">
      <c r="A181" t="s">
        <v>102</v>
      </c>
      <c r="B181" t="s">
        <v>102</v>
      </c>
      <c r="C181" t="s">
        <v>12</v>
      </c>
      <c r="D181">
        <v>6</v>
      </c>
      <c r="G181">
        <v>6</v>
      </c>
    </row>
    <row r="182" spans="1:11" x14ac:dyDescent="0.25">
      <c r="A182" t="s">
        <v>105</v>
      </c>
      <c r="B182" t="s">
        <v>105</v>
      </c>
      <c r="C182" t="s">
        <v>12</v>
      </c>
      <c r="D182">
        <v>30</v>
      </c>
      <c r="G182">
        <v>30</v>
      </c>
      <c r="I182" s="1">
        <v>98</v>
      </c>
      <c r="J182" s="1">
        <v>2940</v>
      </c>
      <c r="K182">
        <v>7</v>
      </c>
    </row>
    <row r="183" spans="1:11" hidden="1" x14ac:dyDescent="0.25">
      <c r="A183" t="s">
        <v>108</v>
      </c>
      <c r="B183" t="s">
        <v>108</v>
      </c>
      <c r="C183" t="s">
        <v>12</v>
      </c>
      <c r="F183">
        <v>2</v>
      </c>
      <c r="G183">
        <v>2</v>
      </c>
      <c r="I183" s="1">
        <v>98</v>
      </c>
      <c r="J183" s="1">
        <v>0</v>
      </c>
    </row>
    <row r="184" spans="1:11" x14ac:dyDescent="0.25">
      <c r="A184" t="s">
        <v>115</v>
      </c>
      <c r="B184" t="s">
        <v>115</v>
      </c>
      <c r="C184" t="s">
        <v>12</v>
      </c>
      <c r="D184">
        <v>77</v>
      </c>
      <c r="F184">
        <v>30</v>
      </c>
      <c r="G184">
        <v>107</v>
      </c>
      <c r="H184">
        <v>301</v>
      </c>
      <c r="I184" s="1">
        <v>98</v>
      </c>
      <c r="J184" s="1">
        <v>7546</v>
      </c>
      <c r="K184">
        <v>6.2</v>
      </c>
    </row>
    <row r="185" spans="1:11" x14ac:dyDescent="0.25">
      <c r="A185" t="s">
        <v>115</v>
      </c>
      <c r="B185" t="s">
        <v>116</v>
      </c>
      <c r="C185" t="s">
        <v>12</v>
      </c>
      <c r="D185">
        <v>8</v>
      </c>
      <c r="G185">
        <v>8</v>
      </c>
      <c r="H185">
        <v>12</v>
      </c>
      <c r="I185" s="1">
        <v>98</v>
      </c>
      <c r="J185" s="1">
        <v>784</v>
      </c>
      <c r="K185">
        <v>6.6</v>
      </c>
    </row>
    <row r="186" spans="1:11" x14ac:dyDescent="0.25">
      <c r="A186" t="s">
        <v>115</v>
      </c>
      <c r="B186" t="s">
        <v>117</v>
      </c>
      <c r="C186" t="s">
        <v>12</v>
      </c>
      <c r="D186">
        <v>2</v>
      </c>
      <c r="F186">
        <v>5</v>
      </c>
      <c r="G186">
        <v>7</v>
      </c>
      <c r="I186" s="1">
        <v>98</v>
      </c>
      <c r="J186" s="1">
        <v>196</v>
      </c>
      <c r="K186">
        <v>1.1000000000000001</v>
      </c>
    </row>
    <row r="187" spans="1:11" x14ac:dyDescent="0.25">
      <c r="A187" t="s">
        <v>115</v>
      </c>
      <c r="B187" t="s">
        <v>119</v>
      </c>
      <c r="C187" t="s">
        <v>12</v>
      </c>
      <c r="D187">
        <v>17</v>
      </c>
      <c r="F187">
        <v>17</v>
      </c>
      <c r="G187">
        <v>34</v>
      </c>
      <c r="I187" s="1">
        <v>98</v>
      </c>
      <c r="J187" s="1">
        <v>1666</v>
      </c>
      <c r="K187">
        <v>6</v>
      </c>
    </row>
    <row r="188" spans="1:11" x14ac:dyDescent="0.25">
      <c r="A188" t="s">
        <v>115</v>
      </c>
      <c r="B188" t="s">
        <v>120</v>
      </c>
      <c r="C188" t="s">
        <v>12</v>
      </c>
      <c r="D188">
        <v>5</v>
      </c>
      <c r="G188">
        <v>5</v>
      </c>
      <c r="H188">
        <v>30</v>
      </c>
      <c r="I188" s="1">
        <v>98</v>
      </c>
      <c r="J188" s="1">
        <v>490</v>
      </c>
      <c r="K188">
        <v>7.6</v>
      </c>
    </row>
    <row r="189" spans="1:11" hidden="1" x14ac:dyDescent="0.25">
      <c r="A189" t="s">
        <v>115</v>
      </c>
      <c r="B189" t="s">
        <v>121</v>
      </c>
      <c r="C189" t="s">
        <v>12</v>
      </c>
      <c r="D189">
        <v>15</v>
      </c>
      <c r="H189">
        <v>20</v>
      </c>
      <c r="I189" s="1">
        <v>98</v>
      </c>
      <c r="J189" s="1">
        <v>1470</v>
      </c>
    </row>
    <row r="190" spans="1:11" x14ac:dyDescent="0.25">
      <c r="A190" t="s">
        <v>115</v>
      </c>
      <c r="B190" t="s">
        <v>118</v>
      </c>
      <c r="C190" t="s">
        <v>12</v>
      </c>
      <c r="D190">
        <v>50</v>
      </c>
      <c r="E190">
        <v>2</v>
      </c>
      <c r="G190">
        <v>52</v>
      </c>
      <c r="I190" s="1">
        <v>98</v>
      </c>
      <c r="J190" s="1">
        <v>4900</v>
      </c>
      <c r="K190">
        <v>5</v>
      </c>
    </row>
    <row r="191" spans="1:11" x14ac:dyDescent="0.25">
      <c r="A191" t="s">
        <v>127</v>
      </c>
      <c r="B191" t="s">
        <v>127</v>
      </c>
      <c r="C191" t="s">
        <v>12</v>
      </c>
      <c r="D191">
        <v>44</v>
      </c>
      <c r="F191">
        <v>10</v>
      </c>
      <c r="G191">
        <v>54</v>
      </c>
      <c r="H191">
        <v>6</v>
      </c>
      <c r="I191" s="1">
        <v>98</v>
      </c>
      <c r="J191" s="1">
        <v>4312</v>
      </c>
      <c r="K191">
        <v>9.9</v>
      </c>
    </row>
    <row r="192" spans="1:11" x14ac:dyDescent="0.25">
      <c r="A192" t="s">
        <v>130</v>
      </c>
      <c r="B192" t="s">
        <v>130</v>
      </c>
      <c r="C192" t="s">
        <v>12</v>
      </c>
      <c r="D192">
        <v>10</v>
      </c>
      <c r="E192">
        <v>3</v>
      </c>
      <c r="F192">
        <v>23</v>
      </c>
      <c r="G192">
        <v>36</v>
      </c>
      <c r="H192">
        <v>7</v>
      </c>
      <c r="I192" s="1">
        <v>98</v>
      </c>
      <c r="J192" s="1">
        <v>980</v>
      </c>
      <c r="K192">
        <v>21.2</v>
      </c>
    </row>
    <row r="193" spans="1:11" x14ac:dyDescent="0.25">
      <c r="A193" t="s">
        <v>130</v>
      </c>
      <c r="B193" t="s">
        <v>131</v>
      </c>
      <c r="C193" t="s">
        <v>12</v>
      </c>
      <c r="D193">
        <v>10</v>
      </c>
      <c r="E193">
        <v>2</v>
      </c>
      <c r="F193">
        <v>3</v>
      </c>
      <c r="G193">
        <v>15</v>
      </c>
      <c r="I193" s="1">
        <v>98</v>
      </c>
      <c r="J193" s="1">
        <v>980</v>
      </c>
      <c r="K193">
        <v>2</v>
      </c>
    </row>
    <row r="194" spans="1:11" x14ac:dyDescent="0.25">
      <c r="A194" t="s">
        <v>134</v>
      </c>
      <c r="B194" t="s">
        <v>134</v>
      </c>
      <c r="C194" t="s">
        <v>12</v>
      </c>
      <c r="D194">
        <v>16</v>
      </c>
      <c r="G194">
        <v>16</v>
      </c>
      <c r="H194">
        <v>15</v>
      </c>
      <c r="I194" s="1">
        <v>98</v>
      </c>
      <c r="J194" s="1">
        <v>1568</v>
      </c>
      <c r="K194">
        <v>17.100000000000001</v>
      </c>
    </row>
    <row r="195" spans="1:11" x14ac:dyDescent="0.25">
      <c r="A195" t="s">
        <v>135</v>
      </c>
      <c r="B195" t="s">
        <v>135</v>
      </c>
      <c r="C195" t="s">
        <v>12</v>
      </c>
      <c r="D195">
        <v>51</v>
      </c>
      <c r="F195">
        <v>17</v>
      </c>
      <c r="G195">
        <v>68</v>
      </c>
      <c r="I195" s="1">
        <v>98</v>
      </c>
      <c r="J195" s="1">
        <v>4998</v>
      </c>
      <c r="K195">
        <v>15.5</v>
      </c>
    </row>
    <row r="196" spans="1:11" x14ac:dyDescent="0.25">
      <c r="A196" t="s">
        <v>142</v>
      </c>
      <c r="B196" t="s">
        <v>143</v>
      </c>
      <c r="C196" t="s">
        <v>12</v>
      </c>
      <c r="D196">
        <v>6</v>
      </c>
      <c r="G196">
        <v>6</v>
      </c>
      <c r="I196" s="1">
        <v>98</v>
      </c>
      <c r="J196" s="1">
        <v>588</v>
      </c>
      <c r="K196">
        <v>10.9</v>
      </c>
    </row>
    <row r="197" spans="1:11" x14ac:dyDescent="0.25">
      <c r="A197" t="s">
        <v>142</v>
      </c>
      <c r="B197" t="s">
        <v>142</v>
      </c>
      <c r="C197" t="s">
        <v>12</v>
      </c>
      <c r="D197">
        <v>7</v>
      </c>
      <c r="F197">
        <v>4</v>
      </c>
      <c r="G197">
        <v>11</v>
      </c>
      <c r="I197" s="1">
        <v>98</v>
      </c>
      <c r="J197" s="1">
        <v>686</v>
      </c>
      <c r="K197">
        <v>9.3000000000000007</v>
      </c>
    </row>
    <row r="198" spans="1:11" x14ac:dyDescent="0.25">
      <c r="A198" t="s">
        <v>146</v>
      </c>
      <c r="B198" t="s">
        <v>146</v>
      </c>
      <c r="C198" t="s">
        <v>12</v>
      </c>
      <c r="D198">
        <v>40</v>
      </c>
      <c r="E198">
        <v>1</v>
      </c>
      <c r="F198">
        <v>3</v>
      </c>
      <c r="G198">
        <v>44</v>
      </c>
      <c r="H198">
        <v>111</v>
      </c>
      <c r="I198" s="1">
        <v>98</v>
      </c>
      <c r="J198" s="1">
        <v>3920</v>
      </c>
      <c r="K198">
        <v>5</v>
      </c>
    </row>
    <row r="199" spans="1:11" x14ac:dyDescent="0.25">
      <c r="A199" t="s">
        <v>146</v>
      </c>
      <c r="B199" t="s">
        <v>148</v>
      </c>
      <c r="C199" t="s">
        <v>12</v>
      </c>
      <c r="D199">
        <v>29</v>
      </c>
      <c r="E199">
        <v>3</v>
      </c>
      <c r="F199">
        <v>1</v>
      </c>
      <c r="G199">
        <v>33</v>
      </c>
      <c r="H199">
        <v>61</v>
      </c>
      <c r="I199" s="1">
        <v>98</v>
      </c>
      <c r="J199" s="1">
        <v>2842</v>
      </c>
      <c r="K199">
        <v>2.5</v>
      </c>
    </row>
    <row r="200" spans="1:11" x14ac:dyDescent="0.25">
      <c r="A200" t="s">
        <v>146</v>
      </c>
      <c r="B200" t="s">
        <v>149</v>
      </c>
      <c r="C200" t="s">
        <v>12</v>
      </c>
      <c r="D200">
        <v>4</v>
      </c>
      <c r="G200">
        <v>4</v>
      </c>
      <c r="I200" s="1">
        <v>98</v>
      </c>
      <c r="J200" s="1">
        <v>392</v>
      </c>
      <c r="K200">
        <v>6.8</v>
      </c>
    </row>
    <row r="201" spans="1:11" x14ac:dyDescent="0.25">
      <c r="A201" t="s">
        <v>146</v>
      </c>
      <c r="B201" t="s">
        <v>151</v>
      </c>
      <c r="C201" t="s">
        <v>12</v>
      </c>
      <c r="D201">
        <v>18</v>
      </c>
      <c r="F201">
        <v>1</v>
      </c>
      <c r="G201">
        <v>19</v>
      </c>
      <c r="I201" s="1">
        <v>98</v>
      </c>
      <c r="J201" s="1">
        <v>1764</v>
      </c>
      <c r="K201">
        <v>8.9</v>
      </c>
    </row>
    <row r="202" spans="1:11" x14ac:dyDescent="0.25">
      <c r="A202" t="s">
        <v>146</v>
      </c>
      <c r="B202" t="s">
        <v>150</v>
      </c>
      <c r="C202" t="s">
        <v>12</v>
      </c>
      <c r="D202">
        <v>5</v>
      </c>
      <c r="G202">
        <v>1</v>
      </c>
      <c r="I202" s="1">
        <v>98</v>
      </c>
      <c r="J202" s="1">
        <v>490</v>
      </c>
      <c r="K202">
        <v>12.2</v>
      </c>
    </row>
    <row r="203" spans="1:11" x14ac:dyDescent="0.25">
      <c r="A203" t="s">
        <v>156</v>
      </c>
      <c r="B203" t="s">
        <v>156</v>
      </c>
      <c r="C203" t="s">
        <v>12</v>
      </c>
      <c r="D203">
        <v>4</v>
      </c>
      <c r="E203">
        <v>4</v>
      </c>
      <c r="G203">
        <v>8</v>
      </c>
      <c r="H203">
        <v>59</v>
      </c>
      <c r="I203" s="1">
        <v>98</v>
      </c>
      <c r="J203" s="1">
        <v>392</v>
      </c>
      <c r="K203">
        <v>0.1</v>
      </c>
    </row>
    <row r="204" spans="1:11" x14ac:dyDescent="0.25">
      <c r="A204" t="s">
        <v>157</v>
      </c>
      <c r="B204" t="s">
        <v>159</v>
      </c>
      <c r="C204" t="s">
        <v>12</v>
      </c>
      <c r="D204">
        <v>15</v>
      </c>
      <c r="G204">
        <v>15</v>
      </c>
      <c r="I204" s="1">
        <v>98</v>
      </c>
      <c r="J204" s="1">
        <v>1470</v>
      </c>
      <c r="K204">
        <v>11.6</v>
      </c>
    </row>
    <row r="205" spans="1:11" x14ac:dyDescent="0.25">
      <c r="A205" t="s">
        <v>160</v>
      </c>
      <c r="B205" t="s">
        <v>160</v>
      </c>
      <c r="C205" t="s">
        <v>12</v>
      </c>
      <c r="D205">
        <v>36</v>
      </c>
      <c r="F205">
        <v>6</v>
      </c>
      <c r="G205">
        <v>42</v>
      </c>
      <c r="I205" s="1">
        <v>98</v>
      </c>
      <c r="J205" s="1">
        <v>3528</v>
      </c>
      <c r="K205">
        <v>4.4000000000000004</v>
      </c>
    </row>
    <row r="206" spans="1:11" hidden="1" x14ac:dyDescent="0.25">
      <c r="A206" t="s">
        <v>161</v>
      </c>
      <c r="B206" t="s">
        <v>161</v>
      </c>
      <c r="C206" t="s">
        <v>12</v>
      </c>
      <c r="F206">
        <v>2</v>
      </c>
      <c r="G206">
        <v>2</v>
      </c>
      <c r="I206" s="1">
        <v>98</v>
      </c>
      <c r="J206" s="1">
        <v>0</v>
      </c>
    </row>
    <row r="207" spans="1:11" x14ac:dyDescent="0.25">
      <c r="A207" t="s">
        <v>161</v>
      </c>
      <c r="B207" t="s">
        <v>162</v>
      </c>
      <c r="C207" t="s">
        <v>12</v>
      </c>
      <c r="D207">
        <v>9</v>
      </c>
      <c r="E207">
        <v>1</v>
      </c>
      <c r="G207">
        <v>10</v>
      </c>
      <c r="H207">
        <v>3</v>
      </c>
      <c r="I207" s="1">
        <v>98</v>
      </c>
      <c r="J207" s="1">
        <v>882</v>
      </c>
      <c r="K207">
        <v>2.2999999999999998</v>
      </c>
    </row>
    <row r="208" spans="1:11" x14ac:dyDescent="0.25">
      <c r="A208" t="s">
        <v>164</v>
      </c>
      <c r="B208" t="s">
        <v>164</v>
      </c>
      <c r="C208" t="s">
        <v>12</v>
      </c>
      <c r="D208">
        <v>165</v>
      </c>
      <c r="E208">
        <v>2</v>
      </c>
      <c r="F208">
        <v>24</v>
      </c>
      <c r="G208">
        <v>191</v>
      </c>
      <c r="H208">
        <v>130</v>
      </c>
      <c r="I208" s="1">
        <v>98</v>
      </c>
      <c r="J208" s="1">
        <v>16170</v>
      </c>
      <c r="K208">
        <v>6.8</v>
      </c>
    </row>
    <row r="209" spans="1:11" x14ac:dyDescent="0.25">
      <c r="A209" t="s">
        <v>168</v>
      </c>
      <c r="B209" t="s">
        <v>168</v>
      </c>
      <c r="C209" t="s">
        <v>12</v>
      </c>
      <c r="D209">
        <v>123</v>
      </c>
      <c r="E209">
        <v>8</v>
      </c>
      <c r="F209">
        <v>14</v>
      </c>
      <c r="G209">
        <v>145</v>
      </c>
      <c r="H209">
        <v>25</v>
      </c>
      <c r="I209" s="1">
        <v>98</v>
      </c>
      <c r="J209" s="1">
        <v>12054</v>
      </c>
      <c r="K209">
        <v>7.3</v>
      </c>
    </row>
    <row r="210" spans="1:11" x14ac:dyDescent="0.25">
      <c r="A210" t="s">
        <v>171</v>
      </c>
      <c r="B210" t="s">
        <v>171</v>
      </c>
      <c r="C210" t="s">
        <v>12</v>
      </c>
      <c r="D210">
        <v>69</v>
      </c>
      <c r="G210">
        <v>69</v>
      </c>
      <c r="I210" s="1">
        <v>98</v>
      </c>
      <c r="J210" s="1">
        <v>6762</v>
      </c>
      <c r="K210">
        <v>21.8</v>
      </c>
    </row>
    <row r="211" spans="1:11" x14ac:dyDescent="0.25">
      <c r="A211" t="s">
        <v>174</v>
      </c>
      <c r="B211" t="s">
        <v>174</v>
      </c>
      <c r="C211" t="s">
        <v>12</v>
      </c>
      <c r="D211">
        <v>101</v>
      </c>
      <c r="E211">
        <v>3</v>
      </c>
      <c r="F211">
        <v>24</v>
      </c>
      <c r="G211">
        <v>128</v>
      </c>
      <c r="H211">
        <v>165</v>
      </c>
      <c r="I211" s="1">
        <v>98</v>
      </c>
      <c r="J211" s="1">
        <v>9898</v>
      </c>
      <c r="K211">
        <v>3.6</v>
      </c>
    </row>
    <row r="212" spans="1:11" x14ac:dyDescent="0.25">
      <c r="A212" t="s">
        <v>174</v>
      </c>
      <c r="B212" t="s">
        <v>175</v>
      </c>
      <c r="C212" t="s">
        <v>12</v>
      </c>
      <c r="D212">
        <v>15</v>
      </c>
      <c r="G212">
        <v>15</v>
      </c>
      <c r="I212" s="1">
        <v>98</v>
      </c>
      <c r="J212" s="1">
        <v>1470</v>
      </c>
      <c r="K212">
        <v>5</v>
      </c>
    </row>
    <row r="213" spans="1:11" x14ac:dyDescent="0.25">
      <c r="A213" t="s">
        <v>176</v>
      </c>
      <c r="B213" t="s">
        <v>178</v>
      </c>
      <c r="C213" t="s">
        <v>12</v>
      </c>
      <c r="D213">
        <v>6</v>
      </c>
      <c r="F213">
        <v>1</v>
      </c>
      <c r="G213">
        <v>7</v>
      </c>
      <c r="I213" s="1">
        <v>98</v>
      </c>
      <c r="J213" s="1">
        <v>588</v>
      </c>
      <c r="K213">
        <v>9.1</v>
      </c>
    </row>
    <row r="214" spans="1:11" x14ac:dyDescent="0.25">
      <c r="A214" t="s">
        <v>176</v>
      </c>
      <c r="B214" t="s">
        <v>176</v>
      </c>
      <c r="C214" t="s">
        <v>12</v>
      </c>
      <c r="D214">
        <v>6</v>
      </c>
      <c r="F214">
        <v>7</v>
      </c>
      <c r="G214">
        <v>13</v>
      </c>
      <c r="I214" s="1">
        <v>98</v>
      </c>
      <c r="J214" s="1">
        <v>588</v>
      </c>
      <c r="K214">
        <v>17.100000000000001</v>
      </c>
    </row>
    <row r="215" spans="1:11" hidden="1" x14ac:dyDescent="0.25">
      <c r="A215" t="s">
        <v>176</v>
      </c>
      <c r="B215" t="s">
        <v>177</v>
      </c>
      <c r="C215" t="s">
        <v>12</v>
      </c>
      <c r="H215">
        <v>2</v>
      </c>
      <c r="I215" s="1">
        <v>98</v>
      </c>
      <c r="J215" s="1">
        <v>0</v>
      </c>
    </row>
    <row r="216" spans="1:11" x14ac:dyDescent="0.25">
      <c r="A216" t="s">
        <v>185</v>
      </c>
      <c r="B216" t="s">
        <v>185</v>
      </c>
      <c r="C216" t="s">
        <v>12</v>
      </c>
      <c r="D216">
        <v>23</v>
      </c>
      <c r="F216">
        <v>4</v>
      </c>
      <c r="G216">
        <v>27</v>
      </c>
      <c r="H216">
        <v>10</v>
      </c>
      <c r="I216" s="1">
        <v>98</v>
      </c>
      <c r="J216" s="1">
        <v>2254</v>
      </c>
      <c r="K216">
        <v>6.6</v>
      </c>
    </row>
    <row r="217" spans="1:11" hidden="1" x14ac:dyDescent="0.25">
      <c r="A217" t="s">
        <v>186</v>
      </c>
      <c r="B217" t="s">
        <v>186</v>
      </c>
      <c r="C217" t="s">
        <v>12</v>
      </c>
      <c r="F217">
        <v>1</v>
      </c>
      <c r="G217">
        <v>1</v>
      </c>
      <c r="I217" s="1">
        <v>98</v>
      </c>
      <c r="J217" s="1">
        <v>0</v>
      </c>
    </row>
    <row r="218" spans="1:11" x14ac:dyDescent="0.25">
      <c r="A218" t="s">
        <v>193</v>
      </c>
      <c r="B218" t="s">
        <v>193</v>
      </c>
      <c r="C218" t="s">
        <v>12</v>
      </c>
      <c r="D218">
        <v>10</v>
      </c>
      <c r="F218">
        <v>2</v>
      </c>
      <c r="G218">
        <v>12</v>
      </c>
      <c r="I218" s="1">
        <v>98</v>
      </c>
      <c r="J218" s="1">
        <v>980</v>
      </c>
      <c r="K218">
        <v>14.4</v>
      </c>
    </row>
    <row r="219" spans="1:11" x14ac:dyDescent="0.25">
      <c r="A219" t="s">
        <v>199</v>
      </c>
      <c r="B219" t="s">
        <v>199</v>
      </c>
      <c r="C219" t="s">
        <v>12</v>
      </c>
      <c r="D219">
        <v>28</v>
      </c>
      <c r="E219">
        <v>7</v>
      </c>
      <c r="F219">
        <v>1</v>
      </c>
      <c r="G219">
        <v>36</v>
      </c>
      <c r="H219">
        <v>59</v>
      </c>
      <c r="I219" s="1">
        <v>98</v>
      </c>
      <c r="J219" s="1">
        <v>2744</v>
      </c>
      <c r="K219">
        <v>5.7</v>
      </c>
    </row>
    <row r="220" spans="1:11" x14ac:dyDescent="0.25">
      <c r="A220" t="s">
        <v>200</v>
      </c>
      <c r="B220" t="s">
        <v>201</v>
      </c>
      <c r="C220" t="s">
        <v>12</v>
      </c>
      <c r="D220">
        <v>41</v>
      </c>
      <c r="E220">
        <v>5</v>
      </c>
      <c r="G220">
        <v>46</v>
      </c>
      <c r="H220">
        <v>44</v>
      </c>
      <c r="I220" s="1">
        <v>98</v>
      </c>
      <c r="J220" s="1">
        <v>4018</v>
      </c>
      <c r="K220">
        <v>4.5999999999999996</v>
      </c>
    </row>
    <row r="221" spans="1:11" x14ac:dyDescent="0.25">
      <c r="A221" t="s">
        <v>207</v>
      </c>
      <c r="B221" t="s">
        <v>207</v>
      </c>
      <c r="C221" t="s">
        <v>12</v>
      </c>
      <c r="D221">
        <v>16</v>
      </c>
      <c r="F221">
        <v>18</v>
      </c>
      <c r="G221">
        <v>34</v>
      </c>
      <c r="H221">
        <v>12</v>
      </c>
      <c r="I221" s="1">
        <v>98</v>
      </c>
      <c r="J221" s="1">
        <v>1568</v>
      </c>
      <c r="K221">
        <v>6.2</v>
      </c>
    </row>
    <row r="222" spans="1:11" x14ac:dyDescent="0.25">
      <c r="A222" t="s">
        <v>208</v>
      </c>
      <c r="B222" t="s">
        <v>210</v>
      </c>
      <c r="C222" t="s">
        <v>12</v>
      </c>
      <c r="D222">
        <v>34</v>
      </c>
      <c r="G222">
        <v>34</v>
      </c>
      <c r="I222" s="1">
        <v>98</v>
      </c>
      <c r="J222" s="1">
        <v>3332</v>
      </c>
      <c r="K222">
        <v>3.8</v>
      </c>
    </row>
    <row r="223" spans="1:11" x14ac:dyDescent="0.25">
      <c r="A223" t="s">
        <v>208</v>
      </c>
      <c r="B223" t="s">
        <v>209</v>
      </c>
      <c r="C223" t="s">
        <v>12</v>
      </c>
      <c r="D223">
        <v>7</v>
      </c>
      <c r="E223">
        <v>1</v>
      </c>
      <c r="G223">
        <v>8</v>
      </c>
      <c r="I223" s="1">
        <v>98</v>
      </c>
      <c r="J223" s="1">
        <v>686</v>
      </c>
      <c r="K223">
        <v>4</v>
      </c>
    </row>
    <row r="224" spans="1:11" x14ac:dyDescent="0.25">
      <c r="A224" t="s">
        <v>219</v>
      </c>
      <c r="B224" t="s">
        <v>223</v>
      </c>
      <c r="C224" t="s">
        <v>12</v>
      </c>
      <c r="D224">
        <v>34</v>
      </c>
      <c r="F224">
        <v>6</v>
      </c>
      <c r="G224">
        <v>40</v>
      </c>
      <c r="I224" s="1">
        <v>98</v>
      </c>
      <c r="J224" s="1">
        <v>3332</v>
      </c>
      <c r="K224">
        <v>10.9</v>
      </c>
    </row>
    <row r="225" spans="1:11" x14ac:dyDescent="0.25">
      <c r="A225" t="s">
        <v>219</v>
      </c>
      <c r="B225" t="s">
        <v>220</v>
      </c>
      <c r="C225" t="s">
        <v>12</v>
      </c>
      <c r="D225">
        <v>67</v>
      </c>
      <c r="F225">
        <v>11</v>
      </c>
      <c r="G225">
        <v>78</v>
      </c>
      <c r="H225">
        <v>25</v>
      </c>
      <c r="I225" s="1">
        <v>98</v>
      </c>
      <c r="J225" s="1">
        <v>6566</v>
      </c>
      <c r="K225">
        <v>10.5</v>
      </c>
    </row>
    <row r="226" spans="1:11" x14ac:dyDescent="0.25">
      <c r="A226" t="s">
        <v>219</v>
      </c>
      <c r="B226" t="s">
        <v>221</v>
      </c>
      <c r="C226" t="s">
        <v>12</v>
      </c>
      <c r="D226">
        <v>14</v>
      </c>
      <c r="E226">
        <v>1</v>
      </c>
      <c r="F226">
        <v>60</v>
      </c>
      <c r="G226">
        <v>75</v>
      </c>
      <c r="H226">
        <v>24</v>
      </c>
      <c r="I226" s="1">
        <v>98</v>
      </c>
      <c r="J226" s="1">
        <v>1372</v>
      </c>
      <c r="K226">
        <v>10</v>
      </c>
    </row>
    <row r="227" spans="1:11" x14ac:dyDescent="0.25">
      <c r="A227" t="s">
        <v>219</v>
      </c>
      <c r="B227" t="s">
        <v>224</v>
      </c>
      <c r="C227" t="s">
        <v>12</v>
      </c>
      <c r="D227">
        <v>18</v>
      </c>
      <c r="F227">
        <v>12</v>
      </c>
      <c r="G227">
        <v>30</v>
      </c>
      <c r="I227" s="1">
        <v>98</v>
      </c>
      <c r="J227" s="1">
        <v>1764</v>
      </c>
      <c r="K227">
        <v>13</v>
      </c>
    </row>
    <row r="228" spans="1:11" x14ac:dyDescent="0.25">
      <c r="A228" t="s">
        <v>219</v>
      </c>
      <c r="B228" t="s">
        <v>222</v>
      </c>
      <c r="C228" t="s">
        <v>12</v>
      </c>
      <c r="D228">
        <v>93</v>
      </c>
      <c r="E228">
        <v>1</v>
      </c>
      <c r="F228">
        <v>40</v>
      </c>
      <c r="G228">
        <v>134</v>
      </c>
      <c r="H228">
        <v>32</v>
      </c>
      <c r="I228" s="1">
        <v>98</v>
      </c>
      <c r="J228" s="1">
        <v>9114</v>
      </c>
      <c r="K228">
        <v>7.2</v>
      </c>
    </row>
    <row r="229" spans="1:11" x14ac:dyDescent="0.25">
      <c r="A229" t="s">
        <v>230</v>
      </c>
      <c r="B229" t="s">
        <v>230</v>
      </c>
      <c r="C229" t="s">
        <v>12</v>
      </c>
      <c r="D229">
        <v>124</v>
      </c>
      <c r="E229">
        <v>10</v>
      </c>
      <c r="F229">
        <v>16</v>
      </c>
      <c r="G229">
        <v>150</v>
      </c>
      <c r="H229">
        <v>400</v>
      </c>
      <c r="I229" s="1">
        <v>98</v>
      </c>
      <c r="J229" s="1">
        <v>12152</v>
      </c>
      <c r="K229">
        <v>5.2</v>
      </c>
    </row>
    <row r="230" spans="1:11" x14ac:dyDescent="0.25">
      <c r="A230" t="s">
        <v>231</v>
      </c>
      <c r="B230" t="s">
        <v>231</v>
      </c>
      <c r="C230" t="s">
        <v>12</v>
      </c>
      <c r="D230">
        <v>45</v>
      </c>
      <c r="E230">
        <v>1</v>
      </c>
      <c r="F230">
        <v>4</v>
      </c>
      <c r="G230">
        <v>50</v>
      </c>
      <c r="H230">
        <v>40</v>
      </c>
      <c r="I230" s="1">
        <v>98</v>
      </c>
      <c r="J230" s="1">
        <v>4410</v>
      </c>
      <c r="K230">
        <v>8.5</v>
      </c>
    </row>
    <row r="231" spans="1:11" hidden="1" x14ac:dyDescent="0.25">
      <c r="A231" t="s">
        <v>243</v>
      </c>
      <c r="B231" t="s">
        <v>243</v>
      </c>
      <c r="C231" t="s">
        <v>12</v>
      </c>
      <c r="F231">
        <v>1</v>
      </c>
      <c r="G231">
        <v>1</v>
      </c>
      <c r="I231" s="1">
        <v>98</v>
      </c>
      <c r="J231" s="1">
        <v>0</v>
      </c>
    </row>
    <row r="232" spans="1:11" hidden="1" x14ac:dyDescent="0.25">
      <c r="A232" t="s">
        <v>244</v>
      </c>
      <c r="B232" t="s">
        <v>244</v>
      </c>
      <c r="C232" t="s">
        <v>12</v>
      </c>
      <c r="F232">
        <v>2</v>
      </c>
      <c r="G232">
        <v>2</v>
      </c>
      <c r="I232" s="1">
        <v>98</v>
      </c>
      <c r="J232" s="1">
        <v>0</v>
      </c>
    </row>
    <row r="233" spans="1:11" x14ac:dyDescent="0.25">
      <c r="A233" t="s">
        <v>245</v>
      </c>
      <c r="B233" t="s">
        <v>246</v>
      </c>
      <c r="C233" t="s">
        <v>12</v>
      </c>
      <c r="D233">
        <v>130</v>
      </c>
      <c r="F233">
        <v>12</v>
      </c>
      <c r="G233">
        <v>142</v>
      </c>
      <c r="H233">
        <v>25</v>
      </c>
      <c r="I233" s="1">
        <v>98</v>
      </c>
      <c r="J233" s="1">
        <v>12740</v>
      </c>
      <c r="K233">
        <v>11.3</v>
      </c>
    </row>
    <row r="234" spans="1:11" x14ac:dyDescent="0.25">
      <c r="A234" t="s">
        <v>247</v>
      </c>
      <c r="B234" t="s">
        <v>247</v>
      </c>
      <c r="C234" t="s">
        <v>12</v>
      </c>
      <c r="D234">
        <v>41</v>
      </c>
      <c r="G234">
        <v>41</v>
      </c>
      <c r="I234" s="1">
        <v>98</v>
      </c>
      <c r="J234" s="1">
        <v>4018</v>
      </c>
      <c r="K234">
        <v>5.2</v>
      </c>
    </row>
    <row r="235" spans="1:11" x14ac:dyDescent="0.25">
      <c r="A235" t="s">
        <v>255</v>
      </c>
      <c r="B235" t="s">
        <v>259</v>
      </c>
      <c r="C235" t="s">
        <v>12</v>
      </c>
      <c r="D235">
        <v>14</v>
      </c>
      <c r="G235">
        <v>14</v>
      </c>
      <c r="I235" s="1">
        <v>98</v>
      </c>
      <c r="J235" s="1">
        <v>1372</v>
      </c>
      <c r="K235">
        <v>14.6</v>
      </c>
    </row>
    <row r="236" spans="1:11" x14ac:dyDescent="0.25">
      <c r="A236" t="s">
        <v>255</v>
      </c>
      <c r="B236" t="s">
        <v>256</v>
      </c>
      <c r="C236" t="s">
        <v>12</v>
      </c>
      <c r="D236">
        <v>73</v>
      </c>
      <c r="E236">
        <v>1</v>
      </c>
      <c r="F236">
        <v>7</v>
      </c>
      <c r="G236">
        <v>81</v>
      </c>
      <c r="H236">
        <v>33</v>
      </c>
      <c r="I236" s="1">
        <v>98</v>
      </c>
      <c r="J236" s="1">
        <v>7154</v>
      </c>
      <c r="K236">
        <v>10</v>
      </c>
    </row>
    <row r="237" spans="1:11" x14ac:dyDescent="0.25">
      <c r="A237" t="s">
        <v>255</v>
      </c>
      <c r="B237" t="s">
        <v>255</v>
      </c>
      <c r="C237" t="s">
        <v>12</v>
      </c>
      <c r="D237">
        <v>56</v>
      </c>
      <c r="F237">
        <v>3</v>
      </c>
      <c r="G237">
        <v>59</v>
      </c>
      <c r="H237">
        <v>20</v>
      </c>
      <c r="I237" s="1">
        <v>98</v>
      </c>
      <c r="J237" s="1">
        <v>5488</v>
      </c>
      <c r="K237">
        <v>4.8</v>
      </c>
    </row>
    <row r="238" spans="1:11" x14ac:dyDescent="0.25">
      <c r="A238" t="s">
        <v>263</v>
      </c>
      <c r="B238" t="s">
        <v>264</v>
      </c>
      <c r="C238" t="s">
        <v>12</v>
      </c>
      <c r="D238">
        <v>27</v>
      </c>
      <c r="E238">
        <v>1</v>
      </c>
      <c r="G238">
        <v>28</v>
      </c>
      <c r="I238" s="1">
        <v>98</v>
      </c>
      <c r="J238" s="1">
        <v>2646</v>
      </c>
      <c r="K238">
        <v>1.1000000000000001</v>
      </c>
    </row>
    <row r="239" spans="1:11" hidden="1" x14ac:dyDescent="0.25">
      <c r="A239" t="s">
        <v>263</v>
      </c>
      <c r="B239" t="s">
        <v>263</v>
      </c>
      <c r="C239" t="s">
        <v>12</v>
      </c>
      <c r="H239">
        <v>221</v>
      </c>
      <c r="I239" s="1">
        <v>98</v>
      </c>
      <c r="J239" s="1">
        <v>0</v>
      </c>
    </row>
    <row r="240" spans="1:11" x14ac:dyDescent="0.25">
      <c r="A240" t="s">
        <v>269</v>
      </c>
      <c r="B240" t="s">
        <v>270</v>
      </c>
      <c r="C240" t="s">
        <v>12</v>
      </c>
      <c r="D240">
        <v>18</v>
      </c>
      <c r="G240">
        <v>18</v>
      </c>
      <c r="I240" s="1">
        <v>98</v>
      </c>
      <c r="J240" s="1">
        <v>1764</v>
      </c>
      <c r="K240">
        <v>14.8</v>
      </c>
    </row>
    <row r="241" spans="1:11" x14ac:dyDescent="0.25">
      <c r="A241" t="s">
        <v>269</v>
      </c>
      <c r="B241" t="s">
        <v>271</v>
      </c>
      <c r="C241" t="s">
        <v>12</v>
      </c>
      <c r="D241">
        <v>9</v>
      </c>
      <c r="G241">
        <v>9</v>
      </c>
      <c r="H241">
        <v>1</v>
      </c>
      <c r="I241" s="1">
        <v>98</v>
      </c>
      <c r="J241" s="1">
        <v>882</v>
      </c>
      <c r="K241">
        <v>13.1</v>
      </c>
    </row>
    <row r="242" spans="1:11" x14ac:dyDescent="0.25">
      <c r="A242" t="s">
        <v>269</v>
      </c>
      <c r="B242" t="s">
        <v>271</v>
      </c>
      <c r="C242" t="s">
        <v>12</v>
      </c>
      <c r="D242">
        <v>9</v>
      </c>
      <c r="G242">
        <v>9</v>
      </c>
      <c r="H242">
        <v>1</v>
      </c>
      <c r="I242" s="1">
        <v>98</v>
      </c>
      <c r="J242" s="1">
        <v>882</v>
      </c>
      <c r="K242">
        <v>13.1</v>
      </c>
    </row>
    <row r="243" spans="1:11" x14ac:dyDescent="0.25">
      <c r="A243" t="s">
        <v>269</v>
      </c>
      <c r="B243" t="s">
        <v>276</v>
      </c>
      <c r="C243" t="s">
        <v>12</v>
      </c>
      <c r="D243">
        <v>6</v>
      </c>
      <c r="G243">
        <v>6</v>
      </c>
      <c r="I243" s="1">
        <v>98</v>
      </c>
      <c r="J243" s="1">
        <v>588</v>
      </c>
      <c r="K243">
        <v>15.7</v>
      </c>
    </row>
    <row r="244" spans="1:11" x14ac:dyDescent="0.25">
      <c r="A244" t="s">
        <v>269</v>
      </c>
      <c r="B244" t="s">
        <v>274</v>
      </c>
      <c r="C244" t="s">
        <v>12</v>
      </c>
      <c r="D244">
        <v>21</v>
      </c>
      <c r="E244">
        <v>4</v>
      </c>
      <c r="F244">
        <v>4</v>
      </c>
      <c r="G244">
        <v>29</v>
      </c>
      <c r="H244">
        <v>33</v>
      </c>
      <c r="I244" s="1">
        <v>98</v>
      </c>
      <c r="J244" s="1">
        <v>2058</v>
      </c>
      <c r="K244">
        <v>1.3</v>
      </c>
    </row>
    <row r="245" spans="1:11" x14ac:dyDescent="0.25">
      <c r="A245" t="s">
        <v>269</v>
      </c>
      <c r="B245" t="s">
        <v>275</v>
      </c>
      <c r="C245" t="s">
        <v>12</v>
      </c>
      <c r="D245">
        <v>3</v>
      </c>
      <c r="G245">
        <v>3</v>
      </c>
      <c r="I245" s="1">
        <v>98</v>
      </c>
      <c r="J245" s="1">
        <v>294</v>
      </c>
      <c r="K245">
        <v>0.7</v>
      </c>
    </row>
    <row r="246" spans="1:11" x14ac:dyDescent="0.25">
      <c r="A246" t="s">
        <v>269</v>
      </c>
      <c r="B246" t="s">
        <v>272</v>
      </c>
      <c r="C246" t="s">
        <v>12</v>
      </c>
      <c r="D246">
        <v>16</v>
      </c>
      <c r="F246">
        <v>10</v>
      </c>
      <c r="G246">
        <v>26</v>
      </c>
      <c r="I246" s="1">
        <v>98</v>
      </c>
      <c r="J246" s="1">
        <v>1568</v>
      </c>
      <c r="K246">
        <v>25.4</v>
      </c>
    </row>
    <row r="247" spans="1:11" x14ac:dyDescent="0.25">
      <c r="A247" t="s">
        <v>269</v>
      </c>
      <c r="B247" t="s">
        <v>269</v>
      </c>
      <c r="C247" t="s">
        <v>12</v>
      </c>
      <c r="D247">
        <v>66</v>
      </c>
      <c r="E247">
        <v>1</v>
      </c>
      <c r="F247">
        <v>26</v>
      </c>
      <c r="G247">
        <v>93</v>
      </c>
      <c r="H247">
        <v>77</v>
      </c>
      <c r="I247" s="1">
        <v>98</v>
      </c>
      <c r="J247" s="1">
        <v>6468</v>
      </c>
      <c r="K247">
        <v>9.3000000000000007</v>
      </c>
    </row>
    <row r="248" spans="1:11" x14ac:dyDescent="0.25">
      <c r="A248" t="s">
        <v>269</v>
      </c>
      <c r="B248" t="s">
        <v>273</v>
      </c>
      <c r="C248" t="s">
        <v>12</v>
      </c>
      <c r="D248">
        <v>22</v>
      </c>
      <c r="F248">
        <v>4</v>
      </c>
      <c r="G248">
        <v>26</v>
      </c>
      <c r="I248" s="1">
        <v>98</v>
      </c>
      <c r="J248" s="1">
        <v>2156</v>
      </c>
      <c r="K248">
        <v>16.600000000000001</v>
      </c>
    </row>
    <row r="249" spans="1:11" hidden="1" x14ac:dyDescent="0.25">
      <c r="A249" t="s">
        <v>286</v>
      </c>
      <c r="B249" t="s">
        <v>287</v>
      </c>
      <c r="C249" t="s">
        <v>12</v>
      </c>
      <c r="F249">
        <v>7</v>
      </c>
      <c r="G249">
        <v>7</v>
      </c>
    </row>
    <row r="250" spans="1:11" x14ac:dyDescent="0.25">
      <c r="A250" t="s">
        <v>290</v>
      </c>
      <c r="B250" t="s">
        <v>290</v>
      </c>
      <c r="C250" t="s">
        <v>12</v>
      </c>
      <c r="D250">
        <v>9</v>
      </c>
      <c r="F250">
        <v>12</v>
      </c>
      <c r="G250">
        <v>21</v>
      </c>
      <c r="I250" s="1">
        <v>98</v>
      </c>
      <c r="J250" s="1">
        <v>882</v>
      </c>
      <c r="K250">
        <v>12.3</v>
      </c>
    </row>
    <row r="251" spans="1:11" hidden="1" x14ac:dyDescent="0.25">
      <c r="A251" t="s">
        <v>291</v>
      </c>
      <c r="B251" t="s">
        <v>291</v>
      </c>
      <c r="C251" t="s">
        <v>12</v>
      </c>
      <c r="D251">
        <v>1</v>
      </c>
      <c r="H251">
        <v>69</v>
      </c>
      <c r="I251" s="1">
        <v>98</v>
      </c>
      <c r="J251" s="1">
        <v>98</v>
      </c>
    </row>
    <row r="252" spans="1:11" hidden="1" x14ac:dyDescent="0.25">
      <c r="A252" t="s">
        <v>295</v>
      </c>
      <c r="B252" t="s">
        <v>295</v>
      </c>
      <c r="C252" t="s">
        <v>12</v>
      </c>
      <c r="F252">
        <v>5</v>
      </c>
      <c r="G252">
        <v>5</v>
      </c>
      <c r="I252" s="1">
        <v>98</v>
      </c>
      <c r="J252" s="1">
        <v>0</v>
      </c>
    </row>
    <row r="253" spans="1:11" x14ac:dyDescent="0.25">
      <c r="A253" t="s">
        <v>296</v>
      </c>
      <c r="B253" t="s">
        <v>296</v>
      </c>
      <c r="C253" t="s">
        <v>12</v>
      </c>
      <c r="D253">
        <v>11</v>
      </c>
      <c r="E253">
        <v>2</v>
      </c>
      <c r="F253">
        <v>1</v>
      </c>
      <c r="G253">
        <v>14</v>
      </c>
      <c r="H253">
        <v>2</v>
      </c>
      <c r="I253" s="1">
        <v>98</v>
      </c>
      <c r="J253" s="1">
        <v>1078</v>
      </c>
      <c r="K253">
        <v>10.9</v>
      </c>
    </row>
    <row r="254" spans="1:11" x14ac:dyDescent="0.25">
      <c r="A254" t="s">
        <v>297</v>
      </c>
      <c r="B254" t="s">
        <v>297</v>
      </c>
      <c r="C254" t="s">
        <v>12</v>
      </c>
      <c r="D254">
        <v>17</v>
      </c>
      <c r="E254">
        <v>5</v>
      </c>
      <c r="F254">
        <v>5</v>
      </c>
      <c r="G254">
        <v>27</v>
      </c>
      <c r="H254">
        <v>52</v>
      </c>
      <c r="I254" s="1">
        <v>98</v>
      </c>
      <c r="J254" s="1">
        <v>1666</v>
      </c>
      <c r="K254">
        <v>2.1</v>
      </c>
    </row>
    <row r="255" spans="1:11" x14ac:dyDescent="0.25">
      <c r="A255" t="s">
        <v>298</v>
      </c>
      <c r="B255" t="s">
        <v>299</v>
      </c>
      <c r="C255" t="s">
        <v>12</v>
      </c>
      <c r="D255">
        <v>9</v>
      </c>
      <c r="F255">
        <v>9</v>
      </c>
      <c r="G255">
        <v>18</v>
      </c>
      <c r="I255" s="1">
        <v>98</v>
      </c>
      <c r="J255" s="1">
        <v>882</v>
      </c>
      <c r="K255">
        <v>6.4</v>
      </c>
    </row>
    <row r="256" spans="1:11" x14ac:dyDescent="0.25">
      <c r="A256" t="s">
        <v>298</v>
      </c>
      <c r="B256" t="s">
        <v>298</v>
      </c>
      <c r="C256" t="s">
        <v>12</v>
      </c>
      <c r="D256">
        <v>10</v>
      </c>
      <c r="F256">
        <v>15</v>
      </c>
      <c r="G256">
        <v>25</v>
      </c>
      <c r="I256" s="1">
        <v>98</v>
      </c>
      <c r="J256" s="1">
        <v>980</v>
      </c>
      <c r="K256">
        <v>6.9</v>
      </c>
    </row>
    <row r="257" spans="1:11" x14ac:dyDescent="0.25">
      <c r="A257" t="s">
        <v>301</v>
      </c>
      <c r="B257" t="s">
        <v>302</v>
      </c>
      <c r="C257" t="s">
        <v>12</v>
      </c>
      <c r="D257">
        <v>53</v>
      </c>
      <c r="F257">
        <v>13</v>
      </c>
      <c r="G257">
        <v>66</v>
      </c>
      <c r="I257" s="1">
        <v>98</v>
      </c>
      <c r="J257" s="1">
        <v>5194</v>
      </c>
      <c r="K257">
        <v>7.2</v>
      </c>
    </row>
    <row r="258" spans="1:11" x14ac:dyDescent="0.25">
      <c r="A258" t="s">
        <v>311</v>
      </c>
      <c r="B258" t="s">
        <v>314</v>
      </c>
      <c r="C258" t="s">
        <v>12</v>
      </c>
      <c r="D258">
        <v>4</v>
      </c>
      <c r="G258">
        <v>4</v>
      </c>
      <c r="I258" s="1">
        <v>98</v>
      </c>
      <c r="J258" s="1">
        <v>392</v>
      </c>
      <c r="K258">
        <v>1.4</v>
      </c>
    </row>
    <row r="259" spans="1:11" x14ac:dyDescent="0.25">
      <c r="A259" t="s">
        <v>311</v>
      </c>
      <c r="B259" t="s">
        <v>311</v>
      </c>
      <c r="C259" t="s">
        <v>12</v>
      </c>
      <c r="D259">
        <v>35</v>
      </c>
      <c r="E259">
        <v>5</v>
      </c>
      <c r="F259">
        <v>6</v>
      </c>
      <c r="G259">
        <v>46</v>
      </c>
      <c r="H259">
        <v>30</v>
      </c>
      <c r="I259" s="1">
        <v>98</v>
      </c>
      <c r="J259" s="1">
        <v>3430</v>
      </c>
      <c r="K259">
        <v>7.4</v>
      </c>
    </row>
    <row r="260" spans="1:11" x14ac:dyDescent="0.25">
      <c r="A260" t="s">
        <v>322</v>
      </c>
      <c r="B260" t="s">
        <v>322</v>
      </c>
      <c r="C260" t="s">
        <v>12</v>
      </c>
      <c r="D260">
        <v>1</v>
      </c>
      <c r="G260">
        <v>1</v>
      </c>
      <c r="I260" s="1">
        <v>98</v>
      </c>
      <c r="J260" s="1">
        <v>98</v>
      </c>
      <c r="K260">
        <v>14.8</v>
      </c>
    </row>
    <row r="261" spans="1:11" x14ac:dyDescent="0.25">
      <c r="A261" t="s">
        <v>325</v>
      </c>
      <c r="B261" t="s">
        <v>325</v>
      </c>
      <c r="C261" t="s">
        <v>12</v>
      </c>
      <c r="D261">
        <v>6</v>
      </c>
      <c r="F261">
        <v>8</v>
      </c>
      <c r="G261">
        <v>14</v>
      </c>
      <c r="I261" s="1">
        <v>98</v>
      </c>
      <c r="J261" s="1">
        <v>588</v>
      </c>
      <c r="K261">
        <v>5.8</v>
      </c>
    </row>
    <row r="262" spans="1:11" x14ac:dyDescent="0.25">
      <c r="A262" t="s">
        <v>325</v>
      </c>
      <c r="B262" t="s">
        <v>326</v>
      </c>
      <c r="C262" t="s">
        <v>12</v>
      </c>
      <c r="D262">
        <v>1</v>
      </c>
      <c r="G262">
        <v>1</v>
      </c>
      <c r="I262" s="1">
        <v>98</v>
      </c>
      <c r="J262" s="1">
        <v>98</v>
      </c>
      <c r="K262">
        <v>21</v>
      </c>
    </row>
    <row r="263" spans="1:11" x14ac:dyDescent="0.25">
      <c r="A263" t="s">
        <v>329</v>
      </c>
      <c r="B263" t="s">
        <v>329</v>
      </c>
      <c r="C263" t="s">
        <v>12</v>
      </c>
      <c r="D263">
        <v>19</v>
      </c>
      <c r="G263">
        <v>19</v>
      </c>
      <c r="H263">
        <v>6</v>
      </c>
      <c r="I263" s="1">
        <v>98</v>
      </c>
      <c r="J263" s="1">
        <v>1862</v>
      </c>
      <c r="K263">
        <v>6.1</v>
      </c>
    </row>
    <row r="264" spans="1:11" x14ac:dyDescent="0.25">
      <c r="A264" t="s">
        <v>330</v>
      </c>
      <c r="B264" t="s">
        <v>331</v>
      </c>
      <c r="C264" t="s">
        <v>12</v>
      </c>
      <c r="D264">
        <v>16</v>
      </c>
      <c r="E264">
        <v>4</v>
      </c>
      <c r="G264">
        <v>20</v>
      </c>
      <c r="H264">
        <v>26</v>
      </c>
      <c r="I264" s="1">
        <v>98</v>
      </c>
      <c r="J264" s="1">
        <v>1568</v>
      </c>
      <c r="K264">
        <v>8.9</v>
      </c>
    </row>
    <row r="265" spans="1:11" x14ac:dyDescent="0.25">
      <c r="A265" t="s">
        <v>334</v>
      </c>
      <c r="B265" t="s">
        <v>334</v>
      </c>
      <c r="C265" t="s">
        <v>12</v>
      </c>
      <c r="D265">
        <v>35</v>
      </c>
      <c r="E265">
        <v>5</v>
      </c>
      <c r="F265">
        <v>9</v>
      </c>
      <c r="G265">
        <v>49</v>
      </c>
      <c r="H265">
        <v>4</v>
      </c>
      <c r="I265" s="1">
        <v>98</v>
      </c>
      <c r="J265" s="1">
        <v>3430</v>
      </c>
      <c r="K265">
        <v>6.4</v>
      </c>
    </row>
    <row r="266" spans="1:11" x14ac:dyDescent="0.25">
      <c r="A266" t="s">
        <v>335</v>
      </c>
      <c r="B266" t="s">
        <v>336</v>
      </c>
      <c r="C266" t="s">
        <v>12</v>
      </c>
      <c r="D266">
        <v>11</v>
      </c>
      <c r="F266">
        <v>8</v>
      </c>
      <c r="G266">
        <v>19</v>
      </c>
      <c r="I266" s="1">
        <v>98</v>
      </c>
      <c r="J266" s="1">
        <v>1078</v>
      </c>
      <c r="K266">
        <v>6.7</v>
      </c>
    </row>
    <row r="267" spans="1:11" x14ac:dyDescent="0.25">
      <c r="A267" t="s">
        <v>342</v>
      </c>
      <c r="B267" t="s">
        <v>342</v>
      </c>
      <c r="C267" t="s">
        <v>12</v>
      </c>
      <c r="D267">
        <v>12</v>
      </c>
      <c r="F267">
        <v>7</v>
      </c>
      <c r="G267">
        <v>19</v>
      </c>
      <c r="I267" s="1">
        <v>98</v>
      </c>
      <c r="J267" s="1">
        <v>1176</v>
      </c>
      <c r="K267">
        <v>3</v>
      </c>
    </row>
    <row r="268" spans="1:11" hidden="1" x14ac:dyDescent="0.25">
      <c r="A268" t="s">
        <v>345</v>
      </c>
      <c r="B268" t="s">
        <v>345</v>
      </c>
      <c r="C268" t="s">
        <v>12</v>
      </c>
      <c r="F268">
        <v>1</v>
      </c>
      <c r="G268">
        <v>1</v>
      </c>
      <c r="I268" s="1">
        <v>98</v>
      </c>
      <c r="J268" s="1">
        <v>0</v>
      </c>
    </row>
    <row r="269" spans="1:11" x14ac:dyDescent="0.25">
      <c r="A269" t="s">
        <v>346</v>
      </c>
      <c r="B269" t="s">
        <v>346</v>
      </c>
      <c r="C269" t="s">
        <v>12</v>
      </c>
      <c r="D269">
        <v>49</v>
      </c>
      <c r="E269">
        <v>1</v>
      </c>
      <c r="G269">
        <v>50</v>
      </c>
      <c r="H269">
        <v>60</v>
      </c>
      <c r="I269" s="1">
        <v>98</v>
      </c>
      <c r="J269" s="1">
        <v>4802</v>
      </c>
      <c r="K269">
        <v>3.1</v>
      </c>
    </row>
    <row r="270" spans="1:11" x14ac:dyDescent="0.25">
      <c r="A270" t="s">
        <v>347</v>
      </c>
      <c r="B270" t="s">
        <v>347</v>
      </c>
      <c r="C270" t="s">
        <v>12</v>
      </c>
      <c r="D270">
        <v>65</v>
      </c>
      <c r="E270">
        <v>4</v>
      </c>
      <c r="F270">
        <v>8</v>
      </c>
      <c r="G270">
        <v>77</v>
      </c>
      <c r="H270">
        <v>63</v>
      </c>
      <c r="I270" s="1">
        <v>98</v>
      </c>
      <c r="J270" s="1">
        <v>6370</v>
      </c>
      <c r="K270">
        <v>3.7</v>
      </c>
    </row>
    <row r="271" spans="1:11" hidden="1" x14ac:dyDescent="0.25">
      <c r="A271" t="s">
        <v>348</v>
      </c>
      <c r="B271" t="s">
        <v>348</v>
      </c>
      <c r="C271" t="s">
        <v>12</v>
      </c>
      <c r="F271">
        <v>3</v>
      </c>
      <c r="G271">
        <v>3</v>
      </c>
      <c r="I271" s="1">
        <v>98</v>
      </c>
      <c r="J271" s="1">
        <v>0</v>
      </c>
    </row>
    <row r="272" spans="1:11" x14ac:dyDescent="0.25">
      <c r="A272" t="s">
        <v>350</v>
      </c>
      <c r="B272" t="s">
        <v>350</v>
      </c>
      <c r="C272" t="s">
        <v>12</v>
      </c>
      <c r="D272">
        <v>19</v>
      </c>
      <c r="F272">
        <v>6</v>
      </c>
      <c r="G272">
        <v>25</v>
      </c>
      <c r="H272">
        <v>17</v>
      </c>
      <c r="I272" s="1">
        <v>98</v>
      </c>
      <c r="J272" s="1">
        <v>1862</v>
      </c>
      <c r="K272">
        <v>12.8</v>
      </c>
    </row>
    <row r="273" spans="1:11" hidden="1" x14ac:dyDescent="0.25">
      <c r="A273" t="s">
        <v>352</v>
      </c>
      <c r="B273" t="s">
        <v>352</v>
      </c>
      <c r="C273" t="s">
        <v>12</v>
      </c>
      <c r="F273">
        <v>5</v>
      </c>
      <c r="G273">
        <v>5</v>
      </c>
      <c r="I273" s="1">
        <v>98</v>
      </c>
      <c r="J273" s="1">
        <v>0</v>
      </c>
    </row>
    <row r="274" spans="1:11" x14ac:dyDescent="0.25">
      <c r="A274" t="s">
        <v>352</v>
      </c>
      <c r="B274" t="s">
        <v>353</v>
      </c>
      <c r="C274" t="s">
        <v>12</v>
      </c>
      <c r="D274">
        <v>20</v>
      </c>
      <c r="G274">
        <v>20</v>
      </c>
      <c r="I274" s="1">
        <v>98</v>
      </c>
      <c r="J274" s="1">
        <v>1960</v>
      </c>
      <c r="K274">
        <v>3</v>
      </c>
    </row>
    <row r="275" spans="1:11" x14ac:dyDescent="0.25">
      <c r="A275" t="s">
        <v>355</v>
      </c>
      <c r="B275" t="s">
        <v>356</v>
      </c>
      <c r="C275" t="s">
        <v>12</v>
      </c>
      <c r="D275">
        <v>9</v>
      </c>
      <c r="F275">
        <v>5</v>
      </c>
      <c r="G275">
        <v>14</v>
      </c>
      <c r="I275" s="1">
        <v>98</v>
      </c>
      <c r="J275" s="1">
        <v>882</v>
      </c>
      <c r="K275">
        <v>17.8</v>
      </c>
    </row>
    <row r="276" spans="1:11" hidden="1" x14ac:dyDescent="0.25">
      <c r="A276" t="s">
        <v>355</v>
      </c>
      <c r="B276" t="s">
        <v>355</v>
      </c>
      <c r="C276" t="s">
        <v>12</v>
      </c>
      <c r="F276">
        <v>30</v>
      </c>
      <c r="G276">
        <v>30</v>
      </c>
      <c r="I276" s="1">
        <v>98</v>
      </c>
      <c r="J276" s="1">
        <v>0</v>
      </c>
    </row>
    <row r="277" spans="1:11" x14ac:dyDescent="0.25">
      <c r="A277" t="s">
        <v>355</v>
      </c>
      <c r="B277" t="s">
        <v>357</v>
      </c>
      <c r="C277" t="s">
        <v>12</v>
      </c>
      <c r="D277">
        <v>5</v>
      </c>
      <c r="F277">
        <v>15</v>
      </c>
      <c r="G277">
        <v>20</v>
      </c>
      <c r="I277" s="1">
        <v>98</v>
      </c>
      <c r="J277" s="1">
        <v>490</v>
      </c>
      <c r="K277">
        <v>14.7</v>
      </c>
    </row>
    <row r="278" spans="1:11" hidden="1" x14ac:dyDescent="0.25">
      <c r="A278" t="s">
        <v>355</v>
      </c>
      <c r="B278" t="s">
        <v>358</v>
      </c>
      <c r="C278" t="s">
        <v>12</v>
      </c>
      <c r="F278">
        <v>2</v>
      </c>
      <c r="G278">
        <v>2</v>
      </c>
      <c r="I278" s="1">
        <v>98</v>
      </c>
      <c r="J278" s="1">
        <v>0</v>
      </c>
    </row>
    <row r="279" spans="1:11" x14ac:dyDescent="0.25">
      <c r="A279" t="s">
        <v>359</v>
      </c>
      <c r="B279" t="s">
        <v>360</v>
      </c>
      <c r="C279" t="s">
        <v>12</v>
      </c>
      <c r="D279">
        <v>3</v>
      </c>
      <c r="G279">
        <v>3</v>
      </c>
      <c r="I279" s="1">
        <v>98</v>
      </c>
      <c r="J279" s="1">
        <v>294</v>
      </c>
      <c r="K279">
        <v>2.5</v>
      </c>
    </row>
    <row r="280" spans="1:11" x14ac:dyDescent="0.25">
      <c r="A280" t="s">
        <v>359</v>
      </c>
      <c r="B280" t="s">
        <v>359</v>
      </c>
      <c r="C280" t="s">
        <v>12</v>
      </c>
      <c r="D280">
        <v>23</v>
      </c>
      <c r="E280">
        <v>4</v>
      </c>
      <c r="G280">
        <v>27</v>
      </c>
      <c r="I280" s="1">
        <v>98</v>
      </c>
      <c r="J280" s="1">
        <v>2254</v>
      </c>
      <c r="K280">
        <v>3.7</v>
      </c>
    </row>
    <row r="281" spans="1:11" hidden="1" x14ac:dyDescent="0.25">
      <c r="A281" t="s">
        <v>365</v>
      </c>
      <c r="B281" t="s">
        <v>366</v>
      </c>
      <c r="C281" t="s">
        <v>12</v>
      </c>
      <c r="F281">
        <v>5</v>
      </c>
      <c r="G281">
        <v>5</v>
      </c>
      <c r="I281" s="1">
        <v>98</v>
      </c>
      <c r="J281" s="1">
        <v>0</v>
      </c>
    </row>
    <row r="282" spans="1:11" x14ac:dyDescent="0.25">
      <c r="A282" t="s">
        <v>371</v>
      </c>
      <c r="B282" t="s">
        <v>371</v>
      </c>
      <c r="C282" t="s">
        <v>12</v>
      </c>
      <c r="D282">
        <v>17</v>
      </c>
      <c r="F282">
        <v>3</v>
      </c>
      <c r="G282">
        <v>20</v>
      </c>
      <c r="H282">
        <v>4</v>
      </c>
      <c r="I282" s="1">
        <v>98</v>
      </c>
      <c r="J282" s="1">
        <v>1666</v>
      </c>
      <c r="K282">
        <v>15.7</v>
      </c>
    </row>
    <row r="283" spans="1:11" hidden="1" x14ac:dyDescent="0.25">
      <c r="A283" t="s">
        <v>373</v>
      </c>
      <c r="B283" t="s">
        <v>374</v>
      </c>
      <c r="C283" t="s">
        <v>12</v>
      </c>
      <c r="F283">
        <v>10</v>
      </c>
      <c r="G283">
        <v>10</v>
      </c>
      <c r="I283" s="1">
        <v>98</v>
      </c>
      <c r="J283" s="1">
        <v>0</v>
      </c>
    </row>
    <row r="284" spans="1:11" x14ac:dyDescent="0.25">
      <c r="A284" t="s">
        <v>373</v>
      </c>
      <c r="B284" t="s">
        <v>373</v>
      </c>
      <c r="C284" t="s">
        <v>12</v>
      </c>
      <c r="D284">
        <v>29</v>
      </c>
      <c r="F284">
        <v>17</v>
      </c>
      <c r="G284">
        <v>46</v>
      </c>
      <c r="I284" s="1">
        <v>98</v>
      </c>
      <c r="J284" s="1">
        <v>2842</v>
      </c>
      <c r="K284">
        <v>9.6999999999999993</v>
      </c>
    </row>
    <row r="285" spans="1:11" x14ac:dyDescent="0.25">
      <c r="A285" t="s">
        <v>375</v>
      </c>
      <c r="B285" t="s">
        <v>375</v>
      </c>
      <c r="C285" t="s">
        <v>12</v>
      </c>
      <c r="D285">
        <v>97</v>
      </c>
      <c r="F285">
        <v>1</v>
      </c>
      <c r="G285">
        <v>98</v>
      </c>
      <c r="I285" s="1">
        <v>98</v>
      </c>
      <c r="J285" s="1">
        <v>9506</v>
      </c>
      <c r="K285">
        <v>18.600000000000001</v>
      </c>
    </row>
    <row r="286" spans="1:11" x14ac:dyDescent="0.25">
      <c r="A286" t="s">
        <v>387</v>
      </c>
      <c r="B286" t="s">
        <v>388</v>
      </c>
      <c r="C286" t="s">
        <v>12</v>
      </c>
      <c r="D286">
        <v>1</v>
      </c>
      <c r="E286">
        <v>1</v>
      </c>
      <c r="G286">
        <v>2</v>
      </c>
      <c r="H286">
        <v>1</v>
      </c>
      <c r="I286" s="1">
        <v>98</v>
      </c>
      <c r="J286" s="1">
        <v>98</v>
      </c>
      <c r="K286">
        <v>0.1</v>
      </c>
    </row>
    <row r="287" spans="1:11" x14ac:dyDescent="0.25">
      <c r="A287" t="s">
        <v>387</v>
      </c>
      <c r="B287" t="s">
        <v>389</v>
      </c>
      <c r="C287" t="s">
        <v>12</v>
      </c>
      <c r="D287">
        <v>13</v>
      </c>
      <c r="E287">
        <v>1</v>
      </c>
      <c r="F287">
        <v>4</v>
      </c>
      <c r="G287">
        <v>18</v>
      </c>
      <c r="H287">
        <v>10</v>
      </c>
      <c r="I287" s="1">
        <v>98</v>
      </c>
      <c r="J287" s="1">
        <v>1274</v>
      </c>
      <c r="K287">
        <v>7</v>
      </c>
    </row>
    <row r="288" spans="1:11" hidden="1" x14ac:dyDescent="0.25">
      <c r="A288" t="s">
        <v>387</v>
      </c>
      <c r="B288" t="s">
        <v>387</v>
      </c>
      <c r="C288" t="s">
        <v>12</v>
      </c>
      <c r="F288">
        <v>19</v>
      </c>
      <c r="G288">
        <v>19</v>
      </c>
      <c r="I288" s="1">
        <v>98</v>
      </c>
      <c r="J288" s="1">
        <v>0</v>
      </c>
    </row>
    <row r="289" spans="1:11" x14ac:dyDescent="0.25">
      <c r="A289" t="s">
        <v>391</v>
      </c>
      <c r="B289" t="s">
        <v>391</v>
      </c>
      <c r="C289" t="s">
        <v>12</v>
      </c>
      <c r="D289">
        <v>53</v>
      </c>
      <c r="G289">
        <v>53</v>
      </c>
      <c r="H289">
        <v>30</v>
      </c>
      <c r="I289" s="1">
        <v>98</v>
      </c>
      <c r="J289" s="1">
        <v>5194</v>
      </c>
      <c r="K289">
        <v>6.3</v>
      </c>
    </row>
    <row r="290" spans="1:11" hidden="1" x14ac:dyDescent="0.25">
      <c r="A290" t="s">
        <v>392</v>
      </c>
      <c r="B290" t="s">
        <v>392</v>
      </c>
      <c r="C290" t="s">
        <v>12</v>
      </c>
      <c r="F290">
        <v>6</v>
      </c>
      <c r="G290">
        <v>6</v>
      </c>
      <c r="I290" s="1">
        <v>98</v>
      </c>
      <c r="J290" s="1">
        <v>0</v>
      </c>
    </row>
    <row r="291" spans="1:11" x14ac:dyDescent="0.25">
      <c r="A291" t="s">
        <v>393</v>
      </c>
      <c r="B291" t="s">
        <v>395</v>
      </c>
      <c r="C291" t="s">
        <v>12</v>
      </c>
      <c r="D291">
        <v>14</v>
      </c>
      <c r="G291">
        <v>14</v>
      </c>
      <c r="I291" s="1">
        <v>98</v>
      </c>
      <c r="J291" s="1">
        <v>1372</v>
      </c>
      <c r="K291">
        <v>7.2</v>
      </c>
    </row>
    <row r="292" spans="1:11" x14ac:dyDescent="0.25">
      <c r="A292" t="s">
        <v>393</v>
      </c>
      <c r="B292" t="s">
        <v>394</v>
      </c>
      <c r="C292" t="s">
        <v>12</v>
      </c>
      <c r="D292">
        <v>2</v>
      </c>
      <c r="G292">
        <v>2</v>
      </c>
      <c r="I292" s="1">
        <v>98</v>
      </c>
      <c r="J292" s="1">
        <v>196</v>
      </c>
      <c r="K292">
        <v>18.8</v>
      </c>
    </row>
    <row r="293" spans="1:11" x14ac:dyDescent="0.25">
      <c r="A293" t="s">
        <v>397</v>
      </c>
      <c r="B293" t="s">
        <v>397</v>
      </c>
      <c r="C293" t="s">
        <v>12</v>
      </c>
      <c r="D293">
        <v>44</v>
      </c>
      <c r="E293">
        <v>3</v>
      </c>
      <c r="F293">
        <v>1</v>
      </c>
      <c r="G293">
        <v>48</v>
      </c>
      <c r="H293">
        <v>42</v>
      </c>
      <c r="I293" s="1">
        <v>98</v>
      </c>
      <c r="J293" s="1">
        <v>4312</v>
      </c>
      <c r="K293">
        <v>3.3</v>
      </c>
    </row>
    <row r="294" spans="1:11" x14ac:dyDescent="0.25">
      <c r="A294" t="s">
        <v>400</v>
      </c>
      <c r="B294" t="s">
        <v>400</v>
      </c>
      <c r="C294" t="s">
        <v>12</v>
      </c>
      <c r="D294">
        <v>63</v>
      </c>
      <c r="F294">
        <v>9</v>
      </c>
      <c r="G294">
        <v>72</v>
      </c>
      <c r="H294">
        <v>8</v>
      </c>
      <c r="I294" s="1">
        <v>98</v>
      </c>
      <c r="J294" s="1">
        <v>6174</v>
      </c>
      <c r="K294">
        <v>5.0999999999999996</v>
      </c>
    </row>
    <row r="295" spans="1:11" hidden="1" x14ac:dyDescent="0.25">
      <c r="A295" t="s">
        <v>255</v>
      </c>
      <c r="B295" t="s">
        <v>258</v>
      </c>
      <c r="C295" t="s">
        <v>260</v>
      </c>
      <c r="D295">
        <v>14</v>
      </c>
      <c r="I295" s="1">
        <v>98</v>
      </c>
      <c r="J295" s="1">
        <v>1372</v>
      </c>
    </row>
    <row r="296" spans="1:11" x14ac:dyDescent="0.25">
      <c r="A296" t="s">
        <v>9</v>
      </c>
      <c r="B296" t="s">
        <v>9</v>
      </c>
      <c r="C296" t="s">
        <v>13</v>
      </c>
      <c r="D296">
        <v>8</v>
      </c>
      <c r="G296">
        <v>8</v>
      </c>
      <c r="I296" s="1">
        <v>115</v>
      </c>
      <c r="J296" s="1">
        <v>919</v>
      </c>
      <c r="K296">
        <v>10.3</v>
      </c>
    </row>
    <row r="297" spans="1:11" x14ac:dyDescent="0.25">
      <c r="A297" t="s">
        <v>18</v>
      </c>
      <c r="B297" t="s">
        <v>18</v>
      </c>
      <c r="C297" t="s">
        <v>13</v>
      </c>
      <c r="D297">
        <v>31</v>
      </c>
      <c r="F297">
        <v>8</v>
      </c>
      <c r="G297">
        <v>39</v>
      </c>
      <c r="H297">
        <v>9</v>
      </c>
      <c r="I297" s="1">
        <v>115</v>
      </c>
      <c r="J297" s="1">
        <v>3562</v>
      </c>
      <c r="K297">
        <v>3.6</v>
      </c>
    </row>
    <row r="298" spans="1:11" x14ac:dyDescent="0.25">
      <c r="A298" t="s">
        <v>57</v>
      </c>
      <c r="B298" t="s">
        <v>57</v>
      </c>
      <c r="C298" t="s">
        <v>13</v>
      </c>
      <c r="D298">
        <v>4</v>
      </c>
      <c r="G298">
        <v>4</v>
      </c>
      <c r="H298">
        <v>8</v>
      </c>
      <c r="I298" s="1">
        <v>115</v>
      </c>
      <c r="J298" s="1">
        <v>460</v>
      </c>
      <c r="K298">
        <v>10.6</v>
      </c>
    </row>
    <row r="299" spans="1:11" x14ac:dyDescent="0.25">
      <c r="A299" t="s">
        <v>59</v>
      </c>
      <c r="B299" t="s">
        <v>59</v>
      </c>
      <c r="C299" t="s">
        <v>13</v>
      </c>
      <c r="D299">
        <v>21</v>
      </c>
      <c r="F299">
        <v>2</v>
      </c>
      <c r="G299">
        <v>23</v>
      </c>
      <c r="H299">
        <v>2</v>
      </c>
      <c r="I299" s="1">
        <v>115</v>
      </c>
      <c r="J299" s="1">
        <v>2413</v>
      </c>
      <c r="K299">
        <v>6</v>
      </c>
    </row>
    <row r="300" spans="1:11" x14ac:dyDescent="0.25">
      <c r="A300" t="s">
        <v>61</v>
      </c>
      <c r="B300" t="s">
        <v>61</v>
      </c>
      <c r="C300" t="s">
        <v>13</v>
      </c>
      <c r="D300">
        <v>15</v>
      </c>
      <c r="F300">
        <v>3</v>
      </c>
      <c r="G300">
        <v>18</v>
      </c>
      <c r="I300" s="1">
        <v>115</v>
      </c>
      <c r="J300" s="1">
        <v>1724</v>
      </c>
      <c r="K300">
        <v>13.7</v>
      </c>
    </row>
    <row r="301" spans="1:11" x14ac:dyDescent="0.25">
      <c r="A301" t="s">
        <v>61</v>
      </c>
      <c r="B301" t="s">
        <v>63</v>
      </c>
      <c r="C301" t="s">
        <v>13</v>
      </c>
      <c r="D301">
        <v>5</v>
      </c>
      <c r="G301">
        <v>5</v>
      </c>
      <c r="I301" s="1">
        <v>115</v>
      </c>
      <c r="J301" s="1">
        <v>575</v>
      </c>
      <c r="K301">
        <v>1</v>
      </c>
    </row>
    <row r="302" spans="1:11" x14ac:dyDescent="0.25">
      <c r="A302" t="s">
        <v>70</v>
      </c>
      <c r="B302" t="s">
        <v>70</v>
      </c>
      <c r="C302" t="s">
        <v>13</v>
      </c>
      <c r="D302">
        <v>55</v>
      </c>
      <c r="E302">
        <v>3</v>
      </c>
      <c r="G302">
        <v>58</v>
      </c>
      <c r="I302" s="1">
        <v>115</v>
      </c>
      <c r="J302" s="1">
        <v>6320</v>
      </c>
      <c r="K302">
        <v>5.3</v>
      </c>
    </row>
    <row r="303" spans="1:11" x14ac:dyDescent="0.25">
      <c r="A303" t="s">
        <v>70</v>
      </c>
      <c r="B303" t="s">
        <v>71</v>
      </c>
      <c r="C303" t="s">
        <v>13</v>
      </c>
      <c r="D303">
        <v>10</v>
      </c>
      <c r="F303">
        <v>5</v>
      </c>
      <c r="G303">
        <v>15</v>
      </c>
      <c r="I303" s="1">
        <v>115</v>
      </c>
      <c r="J303" s="1">
        <v>1149</v>
      </c>
      <c r="K303">
        <v>6.1</v>
      </c>
    </row>
    <row r="304" spans="1:11" x14ac:dyDescent="0.25">
      <c r="A304" t="s">
        <v>85</v>
      </c>
      <c r="B304" t="s">
        <v>86</v>
      </c>
      <c r="C304" t="s">
        <v>13</v>
      </c>
      <c r="D304">
        <v>20</v>
      </c>
      <c r="F304">
        <v>10</v>
      </c>
      <c r="G304">
        <v>30</v>
      </c>
      <c r="I304" s="1">
        <v>115</v>
      </c>
      <c r="J304" s="1">
        <v>2298</v>
      </c>
      <c r="K304">
        <v>14.1</v>
      </c>
    </row>
    <row r="305" spans="1:11" x14ac:dyDescent="0.25">
      <c r="A305" t="s">
        <v>98</v>
      </c>
      <c r="B305" t="s">
        <v>98</v>
      </c>
      <c r="C305" t="s">
        <v>13</v>
      </c>
      <c r="D305">
        <v>20</v>
      </c>
      <c r="G305">
        <v>20</v>
      </c>
      <c r="I305" s="1">
        <v>115</v>
      </c>
      <c r="J305" s="1">
        <v>2298</v>
      </c>
      <c r="K305">
        <v>8.1</v>
      </c>
    </row>
    <row r="306" spans="1:11" hidden="1" x14ac:dyDescent="0.25">
      <c r="A306" t="s">
        <v>105</v>
      </c>
      <c r="B306" t="s">
        <v>105</v>
      </c>
      <c r="C306" t="s">
        <v>13</v>
      </c>
      <c r="H306">
        <v>17</v>
      </c>
      <c r="I306" s="1">
        <v>115</v>
      </c>
      <c r="J306" s="1">
        <v>0</v>
      </c>
    </row>
    <row r="307" spans="1:11" hidden="1" x14ac:dyDescent="0.25">
      <c r="A307" t="s">
        <v>115</v>
      </c>
      <c r="B307" t="s">
        <v>115</v>
      </c>
      <c r="C307" t="s">
        <v>13</v>
      </c>
      <c r="H307">
        <v>100</v>
      </c>
      <c r="I307" s="1">
        <v>115</v>
      </c>
      <c r="J307" s="1">
        <v>0</v>
      </c>
    </row>
    <row r="308" spans="1:11" x14ac:dyDescent="0.25">
      <c r="A308" t="s">
        <v>127</v>
      </c>
      <c r="B308" t="s">
        <v>127</v>
      </c>
      <c r="C308" t="s">
        <v>13</v>
      </c>
      <c r="D308">
        <v>12</v>
      </c>
      <c r="F308">
        <v>11</v>
      </c>
      <c r="G308">
        <v>23</v>
      </c>
      <c r="I308" s="1">
        <v>115</v>
      </c>
      <c r="J308" s="1">
        <v>1379</v>
      </c>
      <c r="K308">
        <v>19.399999999999999</v>
      </c>
    </row>
    <row r="309" spans="1:11" x14ac:dyDescent="0.25">
      <c r="A309" t="s">
        <v>130</v>
      </c>
      <c r="B309" t="s">
        <v>130</v>
      </c>
      <c r="C309" t="s">
        <v>13</v>
      </c>
      <c r="D309">
        <v>2</v>
      </c>
      <c r="E309">
        <v>2</v>
      </c>
      <c r="F309">
        <v>7</v>
      </c>
      <c r="G309">
        <v>11</v>
      </c>
      <c r="H309">
        <v>28</v>
      </c>
      <c r="I309" s="1">
        <v>115</v>
      </c>
      <c r="J309" s="1">
        <v>230</v>
      </c>
      <c r="K309">
        <v>0.1</v>
      </c>
    </row>
    <row r="310" spans="1:11" x14ac:dyDescent="0.25">
      <c r="A310" t="s">
        <v>135</v>
      </c>
      <c r="B310" t="s">
        <v>135</v>
      </c>
      <c r="C310" t="s">
        <v>13</v>
      </c>
      <c r="D310">
        <v>197</v>
      </c>
      <c r="E310">
        <v>12</v>
      </c>
      <c r="G310">
        <v>209</v>
      </c>
      <c r="H310">
        <v>122</v>
      </c>
      <c r="I310" s="1">
        <v>115</v>
      </c>
      <c r="J310" s="1">
        <v>22635</v>
      </c>
      <c r="K310">
        <v>4.9000000000000004</v>
      </c>
    </row>
    <row r="311" spans="1:11" x14ac:dyDescent="0.25">
      <c r="A311" t="s">
        <v>142</v>
      </c>
      <c r="B311" t="s">
        <v>143</v>
      </c>
      <c r="C311" t="s">
        <v>13</v>
      </c>
      <c r="D311">
        <v>12</v>
      </c>
      <c r="G311">
        <v>12</v>
      </c>
      <c r="I311" s="1">
        <v>115</v>
      </c>
      <c r="J311" s="1">
        <v>1379</v>
      </c>
      <c r="K311">
        <v>13.5</v>
      </c>
    </row>
    <row r="312" spans="1:11" x14ac:dyDescent="0.25">
      <c r="A312" t="s">
        <v>142</v>
      </c>
      <c r="B312" t="s">
        <v>144</v>
      </c>
      <c r="C312" t="s">
        <v>13</v>
      </c>
      <c r="D312">
        <v>3</v>
      </c>
      <c r="G312">
        <v>3</v>
      </c>
      <c r="I312" s="1">
        <v>115</v>
      </c>
      <c r="J312" s="1">
        <v>345</v>
      </c>
      <c r="K312">
        <v>3.8</v>
      </c>
    </row>
    <row r="313" spans="1:11" x14ac:dyDescent="0.25">
      <c r="A313" t="s">
        <v>142</v>
      </c>
      <c r="B313" t="s">
        <v>142</v>
      </c>
      <c r="C313" t="s">
        <v>13</v>
      </c>
      <c r="D313">
        <v>23</v>
      </c>
      <c r="F313">
        <v>17</v>
      </c>
      <c r="G313">
        <v>40</v>
      </c>
      <c r="H313">
        <v>27</v>
      </c>
      <c r="I313" s="1">
        <v>115</v>
      </c>
      <c r="J313" s="1">
        <v>2643</v>
      </c>
      <c r="K313">
        <v>5.7</v>
      </c>
    </row>
    <row r="314" spans="1:11" x14ac:dyDescent="0.25">
      <c r="A314" t="s">
        <v>146</v>
      </c>
      <c r="B314" t="s">
        <v>146</v>
      </c>
      <c r="C314" t="s">
        <v>13</v>
      </c>
      <c r="D314">
        <v>9</v>
      </c>
      <c r="G314">
        <v>9</v>
      </c>
      <c r="H314">
        <v>6</v>
      </c>
      <c r="I314" s="1">
        <v>115</v>
      </c>
      <c r="J314" s="1">
        <v>1034</v>
      </c>
      <c r="K314">
        <v>2.1</v>
      </c>
    </row>
    <row r="315" spans="1:11" x14ac:dyDescent="0.25">
      <c r="A315" t="s">
        <v>146</v>
      </c>
      <c r="B315" t="s">
        <v>151</v>
      </c>
      <c r="C315" t="s">
        <v>13</v>
      </c>
      <c r="D315">
        <v>6</v>
      </c>
      <c r="F315">
        <v>3</v>
      </c>
      <c r="G315">
        <v>9</v>
      </c>
      <c r="I315" s="1">
        <v>115</v>
      </c>
      <c r="J315" s="1">
        <v>689</v>
      </c>
      <c r="K315">
        <v>9.3000000000000007</v>
      </c>
    </row>
    <row r="316" spans="1:11" x14ac:dyDescent="0.25">
      <c r="A316" t="s">
        <v>157</v>
      </c>
      <c r="B316" t="s">
        <v>159</v>
      </c>
      <c r="C316" t="s">
        <v>13</v>
      </c>
      <c r="D316">
        <v>8</v>
      </c>
      <c r="G316">
        <v>8</v>
      </c>
      <c r="I316" s="1">
        <v>115</v>
      </c>
      <c r="J316" s="1">
        <v>919</v>
      </c>
      <c r="K316">
        <v>14.2</v>
      </c>
    </row>
    <row r="317" spans="1:11" hidden="1" x14ac:dyDescent="0.25">
      <c r="A317" t="s">
        <v>160</v>
      </c>
      <c r="B317" t="s">
        <v>160</v>
      </c>
      <c r="C317" t="s">
        <v>13</v>
      </c>
      <c r="H317">
        <v>32</v>
      </c>
      <c r="I317" s="1">
        <v>115</v>
      </c>
      <c r="J317" s="1">
        <v>0</v>
      </c>
    </row>
    <row r="318" spans="1:11" x14ac:dyDescent="0.25">
      <c r="A318" t="s">
        <v>164</v>
      </c>
      <c r="B318" t="s">
        <v>164</v>
      </c>
      <c r="C318" t="s">
        <v>13</v>
      </c>
      <c r="D318">
        <v>64</v>
      </c>
      <c r="E318">
        <v>3</v>
      </c>
      <c r="G318">
        <v>67</v>
      </c>
      <c r="H318">
        <v>2</v>
      </c>
      <c r="I318" s="1">
        <v>115</v>
      </c>
      <c r="J318" s="1">
        <v>7354</v>
      </c>
      <c r="K318">
        <v>4.2</v>
      </c>
    </row>
    <row r="319" spans="1:11" hidden="1" x14ac:dyDescent="0.25">
      <c r="A319" t="s">
        <v>164</v>
      </c>
      <c r="B319" t="s">
        <v>166</v>
      </c>
      <c r="C319" t="s">
        <v>13</v>
      </c>
      <c r="F319">
        <v>4</v>
      </c>
      <c r="G319">
        <v>4</v>
      </c>
      <c r="I319" s="1">
        <v>115</v>
      </c>
      <c r="J319" s="1">
        <v>0</v>
      </c>
    </row>
    <row r="320" spans="1:11" x14ac:dyDescent="0.25">
      <c r="A320" t="s">
        <v>168</v>
      </c>
      <c r="B320" t="s">
        <v>168</v>
      </c>
      <c r="C320" t="s">
        <v>13</v>
      </c>
      <c r="D320">
        <v>88</v>
      </c>
      <c r="E320">
        <v>5</v>
      </c>
      <c r="G320">
        <v>93</v>
      </c>
      <c r="H320">
        <v>27</v>
      </c>
      <c r="I320" s="1">
        <v>115</v>
      </c>
      <c r="J320" s="1">
        <v>10111</v>
      </c>
      <c r="K320">
        <v>6.5</v>
      </c>
    </row>
    <row r="321" spans="1:11" x14ac:dyDescent="0.25">
      <c r="A321" t="s">
        <v>171</v>
      </c>
      <c r="B321" t="s">
        <v>171</v>
      </c>
      <c r="C321" t="s">
        <v>13</v>
      </c>
      <c r="D321">
        <v>14</v>
      </c>
      <c r="E321">
        <v>6</v>
      </c>
      <c r="G321">
        <v>20</v>
      </c>
      <c r="H321">
        <v>67</v>
      </c>
      <c r="I321" s="1">
        <v>115</v>
      </c>
      <c r="J321" s="1">
        <v>1609</v>
      </c>
      <c r="K321">
        <v>0.4</v>
      </c>
    </row>
    <row r="322" spans="1:11" hidden="1" x14ac:dyDescent="0.25">
      <c r="A322" t="s">
        <v>174</v>
      </c>
      <c r="B322" t="s">
        <v>174</v>
      </c>
      <c r="C322" t="s">
        <v>13</v>
      </c>
      <c r="F322">
        <v>8</v>
      </c>
      <c r="G322">
        <v>8</v>
      </c>
      <c r="I322" s="1">
        <v>115</v>
      </c>
      <c r="J322" s="1">
        <v>0</v>
      </c>
    </row>
    <row r="323" spans="1:11" hidden="1" x14ac:dyDescent="0.25">
      <c r="A323" t="s">
        <v>176</v>
      </c>
      <c r="B323" t="s">
        <v>178</v>
      </c>
      <c r="C323" t="s">
        <v>13</v>
      </c>
      <c r="F323">
        <v>2</v>
      </c>
      <c r="G323">
        <v>2</v>
      </c>
      <c r="I323" s="1">
        <v>115</v>
      </c>
      <c r="J323" s="1">
        <v>0</v>
      </c>
    </row>
    <row r="324" spans="1:11" x14ac:dyDescent="0.25">
      <c r="A324" t="s">
        <v>176</v>
      </c>
      <c r="B324" t="s">
        <v>176</v>
      </c>
      <c r="C324" t="s">
        <v>13</v>
      </c>
      <c r="D324">
        <v>4</v>
      </c>
      <c r="G324">
        <v>4</v>
      </c>
      <c r="I324" s="1">
        <v>115</v>
      </c>
      <c r="J324" s="1">
        <v>460</v>
      </c>
      <c r="K324">
        <v>19.399999999999999</v>
      </c>
    </row>
    <row r="325" spans="1:11" x14ac:dyDescent="0.25">
      <c r="A325" t="s">
        <v>185</v>
      </c>
      <c r="B325" t="s">
        <v>185</v>
      </c>
      <c r="C325" t="s">
        <v>13</v>
      </c>
      <c r="D325">
        <v>10</v>
      </c>
      <c r="G325">
        <v>10</v>
      </c>
      <c r="H325">
        <v>15</v>
      </c>
      <c r="I325" s="1">
        <v>115</v>
      </c>
      <c r="J325" s="1">
        <v>1149</v>
      </c>
      <c r="K325">
        <v>1.8</v>
      </c>
    </row>
    <row r="326" spans="1:11" x14ac:dyDescent="0.25">
      <c r="A326" t="s">
        <v>186</v>
      </c>
      <c r="B326" t="s">
        <v>186</v>
      </c>
      <c r="C326" t="s">
        <v>13</v>
      </c>
      <c r="D326">
        <v>22</v>
      </c>
      <c r="F326">
        <v>2</v>
      </c>
      <c r="G326">
        <v>24</v>
      </c>
      <c r="I326" s="1">
        <v>115</v>
      </c>
      <c r="J326" s="1">
        <v>2528</v>
      </c>
      <c r="K326">
        <v>2</v>
      </c>
    </row>
    <row r="327" spans="1:11" x14ac:dyDescent="0.25">
      <c r="A327" t="s">
        <v>186</v>
      </c>
      <c r="B327" t="s">
        <v>187</v>
      </c>
      <c r="C327" t="s">
        <v>13</v>
      </c>
      <c r="D327">
        <v>2</v>
      </c>
      <c r="G327">
        <v>2</v>
      </c>
      <c r="I327" s="1">
        <v>115</v>
      </c>
      <c r="J327" s="1">
        <v>230</v>
      </c>
      <c r="K327">
        <v>2.7</v>
      </c>
    </row>
    <row r="328" spans="1:11" x14ac:dyDescent="0.25">
      <c r="A328" t="s">
        <v>193</v>
      </c>
      <c r="B328" t="s">
        <v>193</v>
      </c>
      <c r="C328" t="s">
        <v>13</v>
      </c>
      <c r="D328">
        <v>11</v>
      </c>
      <c r="E328">
        <v>1</v>
      </c>
      <c r="G328">
        <v>12</v>
      </c>
      <c r="H328">
        <v>8</v>
      </c>
      <c r="I328" s="1">
        <v>115</v>
      </c>
      <c r="J328" s="1">
        <v>1264</v>
      </c>
      <c r="K328">
        <v>10</v>
      </c>
    </row>
    <row r="329" spans="1:11" x14ac:dyDescent="0.25">
      <c r="A329" t="s">
        <v>199</v>
      </c>
      <c r="B329" t="s">
        <v>199</v>
      </c>
      <c r="C329" t="s">
        <v>13</v>
      </c>
      <c r="D329">
        <v>13</v>
      </c>
      <c r="E329">
        <v>2</v>
      </c>
      <c r="G329">
        <v>15</v>
      </c>
      <c r="H329">
        <v>6</v>
      </c>
      <c r="I329" s="1">
        <v>115</v>
      </c>
      <c r="J329" s="1">
        <v>1494</v>
      </c>
      <c r="K329">
        <v>0.7</v>
      </c>
    </row>
    <row r="330" spans="1:11" x14ac:dyDescent="0.25">
      <c r="A330" t="s">
        <v>207</v>
      </c>
      <c r="B330" t="s">
        <v>207</v>
      </c>
      <c r="C330" t="s">
        <v>13</v>
      </c>
      <c r="D330">
        <v>6</v>
      </c>
      <c r="F330">
        <v>2</v>
      </c>
      <c r="G330">
        <v>8</v>
      </c>
      <c r="H330">
        <v>17</v>
      </c>
      <c r="I330" s="1">
        <v>115</v>
      </c>
      <c r="J330" s="1">
        <v>689</v>
      </c>
      <c r="K330">
        <v>4.4000000000000004</v>
      </c>
    </row>
    <row r="331" spans="1:11" x14ac:dyDescent="0.25">
      <c r="A331" t="s">
        <v>208</v>
      </c>
      <c r="B331" t="s">
        <v>210</v>
      </c>
      <c r="C331" t="s">
        <v>13</v>
      </c>
      <c r="D331">
        <v>11</v>
      </c>
      <c r="G331">
        <v>11</v>
      </c>
      <c r="I331" s="1">
        <v>115</v>
      </c>
      <c r="J331" s="1">
        <v>1264</v>
      </c>
      <c r="K331">
        <v>0.8</v>
      </c>
    </row>
    <row r="332" spans="1:11" hidden="1" x14ac:dyDescent="0.25">
      <c r="A332" t="s">
        <v>218</v>
      </c>
      <c r="B332" t="s">
        <v>218</v>
      </c>
      <c r="C332" t="s">
        <v>13</v>
      </c>
      <c r="H332">
        <v>18</v>
      </c>
      <c r="I332" s="1">
        <v>115</v>
      </c>
      <c r="J332" s="1">
        <v>0</v>
      </c>
    </row>
    <row r="333" spans="1:11" x14ac:dyDescent="0.25">
      <c r="A333" t="s">
        <v>219</v>
      </c>
      <c r="B333" t="s">
        <v>223</v>
      </c>
      <c r="C333" t="s">
        <v>13</v>
      </c>
      <c r="D333">
        <v>3</v>
      </c>
      <c r="F333">
        <v>3</v>
      </c>
      <c r="G333">
        <v>6</v>
      </c>
      <c r="I333" s="1">
        <v>115</v>
      </c>
      <c r="J333" s="1">
        <v>345</v>
      </c>
      <c r="K333">
        <v>17.600000000000001</v>
      </c>
    </row>
    <row r="334" spans="1:11" x14ac:dyDescent="0.25">
      <c r="A334" t="s">
        <v>219</v>
      </c>
      <c r="B334" t="s">
        <v>220</v>
      </c>
      <c r="C334" t="s">
        <v>13</v>
      </c>
      <c r="D334">
        <v>18</v>
      </c>
      <c r="G334">
        <v>18</v>
      </c>
      <c r="H334">
        <v>10</v>
      </c>
      <c r="I334" s="1">
        <v>115</v>
      </c>
      <c r="J334" s="1">
        <v>2068</v>
      </c>
      <c r="K334">
        <v>11.2</v>
      </c>
    </row>
    <row r="335" spans="1:11" x14ac:dyDescent="0.25">
      <c r="A335" t="s">
        <v>219</v>
      </c>
      <c r="B335" t="s">
        <v>221</v>
      </c>
      <c r="C335" t="s">
        <v>13</v>
      </c>
      <c r="D335">
        <v>14</v>
      </c>
      <c r="F335">
        <v>5</v>
      </c>
      <c r="G335">
        <v>19</v>
      </c>
      <c r="H335">
        <v>3</v>
      </c>
      <c r="I335" s="1">
        <v>115</v>
      </c>
      <c r="J335" s="1">
        <v>1609</v>
      </c>
      <c r="K335">
        <v>13.3</v>
      </c>
    </row>
    <row r="336" spans="1:11" x14ac:dyDescent="0.25">
      <c r="A336" t="s">
        <v>219</v>
      </c>
      <c r="B336" t="s">
        <v>224</v>
      </c>
      <c r="C336" t="s">
        <v>13</v>
      </c>
      <c r="D336">
        <v>3</v>
      </c>
      <c r="G336">
        <v>3</v>
      </c>
      <c r="H336">
        <v>1</v>
      </c>
      <c r="I336" s="1">
        <v>115</v>
      </c>
      <c r="J336" s="1">
        <v>345</v>
      </c>
      <c r="K336">
        <v>11.7</v>
      </c>
    </row>
    <row r="337" spans="1:11" x14ac:dyDescent="0.25">
      <c r="A337" t="s">
        <v>219</v>
      </c>
      <c r="B337" t="s">
        <v>222</v>
      </c>
      <c r="C337" t="s">
        <v>13</v>
      </c>
      <c r="D337">
        <v>10</v>
      </c>
      <c r="E337">
        <v>1</v>
      </c>
      <c r="G337">
        <v>11</v>
      </c>
      <c r="I337" s="1">
        <v>115</v>
      </c>
      <c r="J337" s="1">
        <v>1149</v>
      </c>
      <c r="K337">
        <v>1</v>
      </c>
    </row>
    <row r="338" spans="1:11" hidden="1" x14ac:dyDescent="0.25">
      <c r="A338" t="s">
        <v>230</v>
      </c>
      <c r="B338" t="s">
        <v>230</v>
      </c>
      <c r="C338" t="s">
        <v>13</v>
      </c>
      <c r="H338">
        <v>20</v>
      </c>
      <c r="I338" s="1">
        <v>115</v>
      </c>
      <c r="J338" s="1">
        <v>0</v>
      </c>
    </row>
    <row r="339" spans="1:11" x14ac:dyDescent="0.25">
      <c r="A339" t="s">
        <v>231</v>
      </c>
      <c r="B339" t="s">
        <v>231</v>
      </c>
      <c r="C339" t="s">
        <v>13</v>
      </c>
      <c r="D339">
        <v>3</v>
      </c>
      <c r="G339">
        <v>3</v>
      </c>
      <c r="H339">
        <v>10</v>
      </c>
      <c r="I339" s="1">
        <v>115</v>
      </c>
      <c r="J339" s="1">
        <v>345</v>
      </c>
      <c r="K339">
        <v>0.2</v>
      </c>
    </row>
    <row r="340" spans="1:11" hidden="1" x14ac:dyDescent="0.25">
      <c r="A340" t="s">
        <v>244</v>
      </c>
      <c r="B340" t="s">
        <v>244</v>
      </c>
      <c r="C340" t="s">
        <v>13</v>
      </c>
      <c r="F340">
        <v>1</v>
      </c>
      <c r="G340">
        <v>1</v>
      </c>
      <c r="I340" s="1">
        <v>115</v>
      </c>
      <c r="J340" s="1">
        <v>0</v>
      </c>
    </row>
    <row r="341" spans="1:11" x14ac:dyDescent="0.25">
      <c r="A341" t="s">
        <v>245</v>
      </c>
      <c r="B341" t="s">
        <v>246</v>
      </c>
      <c r="C341" t="s">
        <v>13</v>
      </c>
      <c r="D341">
        <v>35</v>
      </c>
      <c r="E341">
        <v>4</v>
      </c>
      <c r="G341">
        <v>39</v>
      </c>
      <c r="H341">
        <v>87</v>
      </c>
      <c r="I341" s="1">
        <v>115</v>
      </c>
      <c r="J341" s="1">
        <v>4022</v>
      </c>
      <c r="K341">
        <v>1.6</v>
      </c>
    </row>
    <row r="342" spans="1:11" x14ac:dyDescent="0.25">
      <c r="A342" t="s">
        <v>247</v>
      </c>
      <c r="B342" t="s">
        <v>247</v>
      </c>
      <c r="C342" t="s">
        <v>13</v>
      </c>
      <c r="D342">
        <v>18</v>
      </c>
      <c r="E342">
        <v>2</v>
      </c>
      <c r="G342">
        <v>20</v>
      </c>
      <c r="H342">
        <v>1</v>
      </c>
      <c r="I342" s="1">
        <v>115</v>
      </c>
      <c r="J342" s="1">
        <v>2068</v>
      </c>
      <c r="K342">
        <v>1.4</v>
      </c>
    </row>
    <row r="343" spans="1:11" x14ac:dyDescent="0.25">
      <c r="A343" t="s">
        <v>255</v>
      </c>
      <c r="B343" t="s">
        <v>256</v>
      </c>
      <c r="C343" t="s">
        <v>13</v>
      </c>
      <c r="D343">
        <v>31</v>
      </c>
      <c r="G343">
        <v>31</v>
      </c>
      <c r="H343">
        <v>20</v>
      </c>
      <c r="I343" s="1">
        <v>115</v>
      </c>
      <c r="J343" s="1">
        <v>3562</v>
      </c>
      <c r="K343">
        <v>3.4</v>
      </c>
    </row>
    <row r="344" spans="1:11" x14ac:dyDescent="0.25">
      <c r="A344" t="s">
        <v>255</v>
      </c>
      <c r="B344" t="s">
        <v>255</v>
      </c>
      <c r="C344" t="s">
        <v>13</v>
      </c>
      <c r="D344">
        <v>16</v>
      </c>
      <c r="G344">
        <v>16</v>
      </c>
      <c r="H344">
        <v>1</v>
      </c>
      <c r="I344" s="1">
        <v>115</v>
      </c>
      <c r="J344" s="1">
        <v>1838</v>
      </c>
      <c r="K344">
        <v>1</v>
      </c>
    </row>
    <row r="345" spans="1:11" x14ac:dyDescent="0.25">
      <c r="A345" t="s">
        <v>269</v>
      </c>
      <c r="B345" t="s">
        <v>270</v>
      </c>
      <c r="C345" t="s">
        <v>13</v>
      </c>
      <c r="D345">
        <v>6</v>
      </c>
      <c r="G345">
        <v>6</v>
      </c>
      <c r="I345" s="1">
        <v>115</v>
      </c>
      <c r="J345" s="1">
        <v>689</v>
      </c>
      <c r="K345">
        <v>19.100000000000001</v>
      </c>
    </row>
    <row r="346" spans="1:11" x14ac:dyDescent="0.25">
      <c r="A346" t="s">
        <v>269</v>
      </c>
      <c r="B346" t="s">
        <v>269</v>
      </c>
      <c r="C346" t="s">
        <v>13</v>
      </c>
      <c r="D346">
        <v>64</v>
      </c>
      <c r="G346">
        <v>64</v>
      </c>
      <c r="H346">
        <v>40</v>
      </c>
      <c r="I346" s="1">
        <v>115</v>
      </c>
      <c r="J346" s="1">
        <v>7354</v>
      </c>
      <c r="K346">
        <v>12</v>
      </c>
    </row>
    <row r="347" spans="1:11" x14ac:dyDescent="0.25">
      <c r="A347" t="s">
        <v>269</v>
      </c>
      <c r="B347" t="s">
        <v>273</v>
      </c>
      <c r="C347" t="s">
        <v>13</v>
      </c>
      <c r="D347">
        <v>9</v>
      </c>
      <c r="F347">
        <v>4</v>
      </c>
      <c r="G347">
        <v>13</v>
      </c>
      <c r="I347" s="1">
        <v>115</v>
      </c>
      <c r="J347" s="1">
        <v>1034</v>
      </c>
      <c r="K347">
        <v>14.5</v>
      </c>
    </row>
    <row r="348" spans="1:11" x14ac:dyDescent="0.25">
      <c r="A348" t="s">
        <v>290</v>
      </c>
      <c r="B348" t="s">
        <v>290</v>
      </c>
      <c r="C348" t="s">
        <v>13</v>
      </c>
      <c r="D348">
        <v>25</v>
      </c>
      <c r="F348">
        <v>4</v>
      </c>
      <c r="G348">
        <v>29</v>
      </c>
      <c r="I348" s="1">
        <v>115</v>
      </c>
      <c r="J348" s="1">
        <v>2873</v>
      </c>
      <c r="K348">
        <v>11.8</v>
      </c>
    </row>
    <row r="349" spans="1:11" hidden="1" x14ac:dyDescent="0.25">
      <c r="A349" t="s">
        <v>291</v>
      </c>
      <c r="B349" t="s">
        <v>291</v>
      </c>
      <c r="C349" t="s">
        <v>13</v>
      </c>
      <c r="H349">
        <v>30</v>
      </c>
      <c r="I349" s="1">
        <v>115</v>
      </c>
      <c r="J349" s="1">
        <v>0</v>
      </c>
    </row>
    <row r="350" spans="1:11" hidden="1" x14ac:dyDescent="0.25">
      <c r="A350" t="s">
        <v>296</v>
      </c>
      <c r="B350" t="s">
        <v>296</v>
      </c>
      <c r="C350" t="s">
        <v>13</v>
      </c>
      <c r="F350">
        <v>2</v>
      </c>
      <c r="G350">
        <v>2</v>
      </c>
      <c r="I350" s="1">
        <v>115</v>
      </c>
      <c r="J350" s="1">
        <v>0</v>
      </c>
    </row>
    <row r="351" spans="1:11" hidden="1" x14ac:dyDescent="0.25">
      <c r="A351" t="s">
        <v>297</v>
      </c>
      <c r="B351" t="s">
        <v>297</v>
      </c>
      <c r="C351" t="s">
        <v>13</v>
      </c>
      <c r="H351">
        <v>18</v>
      </c>
      <c r="I351" s="1">
        <v>115</v>
      </c>
      <c r="J351" s="1">
        <v>0</v>
      </c>
    </row>
    <row r="352" spans="1:11" x14ac:dyDescent="0.25">
      <c r="A352" t="s">
        <v>298</v>
      </c>
      <c r="B352" t="s">
        <v>298</v>
      </c>
      <c r="C352" t="s">
        <v>13</v>
      </c>
      <c r="D352">
        <v>24</v>
      </c>
      <c r="G352">
        <v>24</v>
      </c>
      <c r="H352">
        <v>30</v>
      </c>
      <c r="I352" s="1">
        <v>115</v>
      </c>
      <c r="J352" s="1">
        <v>2758</v>
      </c>
      <c r="K352">
        <v>2</v>
      </c>
    </row>
    <row r="353" spans="1:11" x14ac:dyDescent="0.25">
      <c r="A353" t="s">
        <v>301</v>
      </c>
      <c r="B353" t="s">
        <v>302</v>
      </c>
      <c r="C353" t="s">
        <v>13</v>
      </c>
      <c r="D353">
        <v>8</v>
      </c>
      <c r="G353">
        <v>8</v>
      </c>
      <c r="I353" s="1">
        <v>115</v>
      </c>
      <c r="J353" s="1">
        <v>919</v>
      </c>
      <c r="K353">
        <v>7.9</v>
      </c>
    </row>
    <row r="354" spans="1:11" x14ac:dyDescent="0.25">
      <c r="A354" t="s">
        <v>311</v>
      </c>
      <c r="B354" t="s">
        <v>311</v>
      </c>
      <c r="C354" t="s">
        <v>13</v>
      </c>
      <c r="D354">
        <v>8</v>
      </c>
      <c r="E354">
        <v>3</v>
      </c>
      <c r="F354">
        <v>4</v>
      </c>
      <c r="G354">
        <v>15</v>
      </c>
      <c r="H354">
        <v>16</v>
      </c>
      <c r="I354" s="1">
        <v>115</v>
      </c>
      <c r="J354" s="1">
        <v>919</v>
      </c>
      <c r="K354">
        <v>9.6</v>
      </c>
    </row>
    <row r="355" spans="1:11" hidden="1" x14ac:dyDescent="0.25">
      <c r="A355" t="s">
        <v>322</v>
      </c>
      <c r="B355" t="s">
        <v>322</v>
      </c>
      <c r="C355" t="s">
        <v>13</v>
      </c>
      <c r="F355">
        <v>4</v>
      </c>
      <c r="G355">
        <v>4</v>
      </c>
      <c r="I355" s="1">
        <v>115</v>
      </c>
      <c r="J355" s="1">
        <v>0</v>
      </c>
    </row>
    <row r="356" spans="1:11" x14ac:dyDescent="0.25">
      <c r="A356" t="s">
        <v>325</v>
      </c>
      <c r="B356" t="s">
        <v>325</v>
      </c>
      <c r="C356" t="s">
        <v>13</v>
      </c>
      <c r="D356">
        <v>2</v>
      </c>
      <c r="F356">
        <v>6</v>
      </c>
      <c r="G356">
        <v>8</v>
      </c>
      <c r="I356" s="1">
        <v>115</v>
      </c>
      <c r="J356" s="1">
        <v>230</v>
      </c>
      <c r="K356">
        <v>4.5999999999999996</v>
      </c>
    </row>
    <row r="357" spans="1:11" x14ac:dyDescent="0.25">
      <c r="A357" t="s">
        <v>329</v>
      </c>
      <c r="B357" t="s">
        <v>329</v>
      </c>
      <c r="C357" t="s">
        <v>13</v>
      </c>
      <c r="D357">
        <v>6</v>
      </c>
      <c r="G357">
        <v>6</v>
      </c>
      <c r="H357">
        <v>9</v>
      </c>
      <c r="I357" s="1">
        <v>115</v>
      </c>
      <c r="J357" s="1">
        <v>689</v>
      </c>
      <c r="K357">
        <v>8.8000000000000007</v>
      </c>
    </row>
    <row r="358" spans="1:11" x14ac:dyDescent="0.25">
      <c r="A358" t="s">
        <v>330</v>
      </c>
      <c r="B358" t="s">
        <v>331</v>
      </c>
      <c r="C358" t="s">
        <v>13</v>
      </c>
      <c r="D358">
        <v>8</v>
      </c>
      <c r="G358">
        <v>8</v>
      </c>
      <c r="I358" s="1">
        <v>115</v>
      </c>
      <c r="J358" s="1">
        <v>919</v>
      </c>
      <c r="K358">
        <v>14.7</v>
      </c>
    </row>
    <row r="359" spans="1:11" x14ac:dyDescent="0.25">
      <c r="A359" t="s">
        <v>334</v>
      </c>
      <c r="B359" t="s">
        <v>334</v>
      </c>
      <c r="C359" t="s">
        <v>13</v>
      </c>
      <c r="D359">
        <v>15</v>
      </c>
      <c r="F359">
        <v>12</v>
      </c>
      <c r="G359">
        <v>27</v>
      </c>
      <c r="I359" s="1">
        <v>115</v>
      </c>
      <c r="J359" s="1">
        <v>1724</v>
      </c>
      <c r="K359">
        <v>4.9000000000000004</v>
      </c>
    </row>
    <row r="360" spans="1:11" x14ac:dyDescent="0.25">
      <c r="A360" t="s">
        <v>346</v>
      </c>
      <c r="B360" t="s">
        <v>346</v>
      </c>
      <c r="C360" t="s">
        <v>13</v>
      </c>
      <c r="D360">
        <v>16</v>
      </c>
      <c r="E360">
        <v>3</v>
      </c>
      <c r="F360">
        <v>4</v>
      </c>
      <c r="G360">
        <v>23</v>
      </c>
      <c r="H360">
        <v>14</v>
      </c>
      <c r="I360" s="1">
        <v>115</v>
      </c>
      <c r="J360" s="1">
        <v>1838</v>
      </c>
      <c r="K360">
        <v>2.1</v>
      </c>
    </row>
    <row r="361" spans="1:11" x14ac:dyDescent="0.25">
      <c r="A361" t="s">
        <v>350</v>
      </c>
      <c r="B361" t="s">
        <v>350</v>
      </c>
      <c r="C361" t="s">
        <v>13</v>
      </c>
      <c r="D361">
        <v>3</v>
      </c>
      <c r="G361">
        <v>3</v>
      </c>
      <c r="H361">
        <v>24</v>
      </c>
      <c r="I361" s="1">
        <v>115</v>
      </c>
      <c r="J361" s="1">
        <v>345</v>
      </c>
      <c r="K361">
        <v>15.7</v>
      </c>
    </row>
    <row r="362" spans="1:11" x14ac:dyDescent="0.25">
      <c r="A362" t="s">
        <v>355</v>
      </c>
      <c r="B362" t="s">
        <v>356</v>
      </c>
      <c r="C362" t="s">
        <v>13</v>
      </c>
      <c r="D362">
        <v>7</v>
      </c>
      <c r="F362">
        <v>1</v>
      </c>
      <c r="G362">
        <v>8</v>
      </c>
      <c r="I362" s="1">
        <v>115</v>
      </c>
      <c r="J362" s="1">
        <v>804</v>
      </c>
      <c r="K362">
        <v>4</v>
      </c>
    </row>
    <row r="363" spans="1:11" x14ac:dyDescent="0.25">
      <c r="A363" t="s">
        <v>355</v>
      </c>
      <c r="B363" t="s">
        <v>355</v>
      </c>
      <c r="C363" t="s">
        <v>13</v>
      </c>
      <c r="D363">
        <v>21</v>
      </c>
      <c r="F363">
        <v>2</v>
      </c>
      <c r="G363">
        <v>23</v>
      </c>
      <c r="I363" s="1">
        <v>115</v>
      </c>
      <c r="J363" s="1">
        <v>2413</v>
      </c>
      <c r="K363">
        <v>6.9</v>
      </c>
    </row>
    <row r="364" spans="1:11" x14ac:dyDescent="0.25">
      <c r="A364" t="s">
        <v>355</v>
      </c>
      <c r="B364" t="s">
        <v>358</v>
      </c>
      <c r="C364" t="s">
        <v>13</v>
      </c>
      <c r="D364">
        <v>8</v>
      </c>
      <c r="F364">
        <v>4</v>
      </c>
      <c r="G364">
        <v>12</v>
      </c>
      <c r="I364" s="1">
        <v>115</v>
      </c>
      <c r="J364" s="1">
        <v>919</v>
      </c>
      <c r="K364">
        <v>5</v>
      </c>
    </row>
    <row r="365" spans="1:11" hidden="1" x14ac:dyDescent="0.25">
      <c r="A365" t="s">
        <v>365</v>
      </c>
      <c r="B365" t="s">
        <v>366</v>
      </c>
      <c r="C365" t="s">
        <v>13</v>
      </c>
      <c r="F365">
        <v>2</v>
      </c>
      <c r="G365">
        <v>2</v>
      </c>
      <c r="I365" s="1">
        <v>115</v>
      </c>
      <c r="J365" s="1">
        <v>0</v>
      </c>
    </row>
    <row r="366" spans="1:11" x14ac:dyDescent="0.25">
      <c r="A366" t="s">
        <v>373</v>
      </c>
      <c r="B366" t="s">
        <v>373</v>
      </c>
      <c r="C366" t="s">
        <v>13</v>
      </c>
      <c r="D366">
        <v>66</v>
      </c>
      <c r="E366">
        <v>2</v>
      </c>
      <c r="F366">
        <v>7</v>
      </c>
      <c r="G366">
        <v>75</v>
      </c>
      <c r="H366">
        <v>94</v>
      </c>
      <c r="I366" s="1">
        <v>115</v>
      </c>
      <c r="J366" s="1">
        <v>7583</v>
      </c>
      <c r="K366">
        <v>4.5999999999999996</v>
      </c>
    </row>
    <row r="367" spans="1:11" hidden="1" x14ac:dyDescent="0.25">
      <c r="A367" t="s">
        <v>378</v>
      </c>
      <c r="B367" t="s">
        <v>378</v>
      </c>
      <c r="C367" t="s">
        <v>13</v>
      </c>
      <c r="F367">
        <v>12</v>
      </c>
      <c r="G367">
        <v>12</v>
      </c>
      <c r="I367" s="1">
        <v>115</v>
      </c>
      <c r="J367" s="1">
        <v>0</v>
      </c>
    </row>
    <row r="368" spans="1:11" x14ac:dyDescent="0.25">
      <c r="A368" t="s">
        <v>387</v>
      </c>
      <c r="B368" t="s">
        <v>388</v>
      </c>
      <c r="C368" t="s">
        <v>13</v>
      </c>
      <c r="D368">
        <v>2</v>
      </c>
      <c r="F368">
        <v>4</v>
      </c>
      <c r="G368">
        <v>6</v>
      </c>
      <c r="I368" s="1">
        <v>115</v>
      </c>
      <c r="J368" s="1">
        <v>230</v>
      </c>
      <c r="K368">
        <v>7.9</v>
      </c>
    </row>
    <row r="369" spans="1:11" hidden="1" x14ac:dyDescent="0.25">
      <c r="A369" t="s">
        <v>387</v>
      </c>
      <c r="B369" t="s">
        <v>389</v>
      </c>
      <c r="C369" t="s">
        <v>13</v>
      </c>
      <c r="F369">
        <v>2</v>
      </c>
      <c r="G369">
        <v>2</v>
      </c>
      <c r="I369" s="1">
        <v>115</v>
      </c>
      <c r="J369" s="1">
        <v>0</v>
      </c>
    </row>
    <row r="370" spans="1:11" x14ac:dyDescent="0.25">
      <c r="A370" t="s">
        <v>387</v>
      </c>
      <c r="B370" t="s">
        <v>387</v>
      </c>
      <c r="C370" t="s">
        <v>13</v>
      </c>
      <c r="D370">
        <v>56</v>
      </c>
      <c r="F370">
        <v>5</v>
      </c>
      <c r="G370">
        <v>61</v>
      </c>
      <c r="H370">
        <v>12</v>
      </c>
      <c r="I370" s="1">
        <v>115</v>
      </c>
      <c r="J370" s="1">
        <v>6434</v>
      </c>
      <c r="K370">
        <v>5.8</v>
      </c>
    </row>
    <row r="371" spans="1:11" hidden="1" x14ac:dyDescent="0.25">
      <c r="A371" t="s">
        <v>391</v>
      </c>
      <c r="B371" t="s">
        <v>391</v>
      </c>
      <c r="C371" t="s">
        <v>13</v>
      </c>
      <c r="H371">
        <v>10</v>
      </c>
      <c r="I371" s="1">
        <v>115</v>
      </c>
      <c r="J371" s="1">
        <v>0</v>
      </c>
    </row>
    <row r="372" spans="1:11" hidden="1" x14ac:dyDescent="0.25">
      <c r="A372" t="s">
        <v>392</v>
      </c>
      <c r="B372" t="s">
        <v>392</v>
      </c>
      <c r="C372" t="s">
        <v>13</v>
      </c>
      <c r="F372">
        <v>1</v>
      </c>
      <c r="G372">
        <v>1</v>
      </c>
      <c r="I372" s="1">
        <v>115</v>
      </c>
      <c r="J372" s="1">
        <v>0</v>
      </c>
    </row>
    <row r="373" spans="1:11" x14ac:dyDescent="0.25">
      <c r="A373" t="s">
        <v>397</v>
      </c>
      <c r="B373" t="s">
        <v>397</v>
      </c>
      <c r="C373" t="s">
        <v>13</v>
      </c>
      <c r="D373">
        <v>9</v>
      </c>
      <c r="E373">
        <v>1</v>
      </c>
      <c r="G373">
        <v>10</v>
      </c>
      <c r="I373" s="1">
        <v>115</v>
      </c>
      <c r="J373" s="1">
        <v>1034</v>
      </c>
      <c r="K373">
        <v>0.6</v>
      </c>
    </row>
    <row r="374" spans="1:11" x14ac:dyDescent="0.25">
      <c r="A374" t="s">
        <v>400</v>
      </c>
      <c r="B374" t="s">
        <v>400</v>
      </c>
      <c r="C374" t="s">
        <v>13</v>
      </c>
      <c r="D374">
        <v>11</v>
      </c>
      <c r="E374">
        <v>4</v>
      </c>
      <c r="G374">
        <v>15</v>
      </c>
      <c r="H374">
        <v>129</v>
      </c>
      <c r="I374" s="1">
        <v>115</v>
      </c>
      <c r="J374" s="1">
        <v>1264</v>
      </c>
      <c r="K374">
        <v>0.6</v>
      </c>
    </row>
    <row r="375" spans="1:11" hidden="1" x14ac:dyDescent="0.25">
      <c r="A375" t="s">
        <v>250</v>
      </c>
      <c r="B375" t="s">
        <v>250</v>
      </c>
      <c r="C375" t="s">
        <v>251</v>
      </c>
      <c r="H375">
        <v>30</v>
      </c>
      <c r="I375" s="1">
        <v>126</v>
      </c>
      <c r="J375" s="1">
        <v>0</v>
      </c>
    </row>
    <row r="376" spans="1:11" x14ac:dyDescent="0.25">
      <c r="A376" t="s">
        <v>18</v>
      </c>
      <c r="B376" t="s">
        <v>18</v>
      </c>
      <c r="C376" t="s">
        <v>22</v>
      </c>
      <c r="D376">
        <v>22</v>
      </c>
      <c r="G376">
        <v>22</v>
      </c>
      <c r="I376" s="1">
        <v>240</v>
      </c>
      <c r="J376" s="1">
        <v>5280</v>
      </c>
      <c r="K376">
        <v>5.9</v>
      </c>
    </row>
    <row r="377" spans="1:11" x14ac:dyDescent="0.25">
      <c r="A377" t="s">
        <v>43</v>
      </c>
      <c r="B377" t="s">
        <v>43</v>
      </c>
      <c r="C377" t="s">
        <v>22</v>
      </c>
      <c r="D377">
        <v>9</v>
      </c>
      <c r="E377">
        <v>1</v>
      </c>
      <c r="G377">
        <v>10</v>
      </c>
      <c r="I377" s="1">
        <v>240</v>
      </c>
      <c r="J377" s="1">
        <v>2160</v>
      </c>
      <c r="K377">
        <v>9.3000000000000007</v>
      </c>
    </row>
    <row r="378" spans="1:11" x14ac:dyDescent="0.25">
      <c r="A378" t="s">
        <v>50</v>
      </c>
      <c r="B378" t="s">
        <v>50</v>
      </c>
      <c r="C378" t="s">
        <v>22</v>
      </c>
      <c r="D378">
        <v>8</v>
      </c>
      <c r="F378">
        <v>4</v>
      </c>
      <c r="G378">
        <v>12</v>
      </c>
      <c r="I378" s="1">
        <v>240</v>
      </c>
      <c r="J378" s="1">
        <v>1920</v>
      </c>
      <c r="K378">
        <v>8.1</v>
      </c>
    </row>
    <row r="379" spans="1:11" x14ac:dyDescent="0.25">
      <c r="A379" t="s">
        <v>59</v>
      </c>
      <c r="B379" t="s">
        <v>59</v>
      </c>
      <c r="C379" t="s">
        <v>22</v>
      </c>
      <c r="D379">
        <v>15</v>
      </c>
      <c r="E379">
        <v>2</v>
      </c>
      <c r="F379">
        <v>3</v>
      </c>
      <c r="G379">
        <v>20</v>
      </c>
      <c r="H379">
        <v>2</v>
      </c>
      <c r="I379" s="1">
        <v>240</v>
      </c>
      <c r="J379" s="1">
        <v>3600</v>
      </c>
      <c r="K379">
        <v>13.1</v>
      </c>
    </row>
    <row r="380" spans="1:11" x14ac:dyDescent="0.25">
      <c r="A380" t="s">
        <v>61</v>
      </c>
      <c r="B380" t="s">
        <v>61</v>
      </c>
      <c r="C380" t="s">
        <v>22</v>
      </c>
      <c r="D380">
        <v>8</v>
      </c>
      <c r="G380">
        <v>8</v>
      </c>
      <c r="I380" s="1">
        <v>240</v>
      </c>
      <c r="J380" s="1">
        <v>1920</v>
      </c>
      <c r="K380">
        <v>16.3</v>
      </c>
    </row>
    <row r="381" spans="1:11" x14ac:dyDescent="0.25">
      <c r="A381" t="s">
        <v>70</v>
      </c>
      <c r="B381" t="s">
        <v>70</v>
      </c>
      <c r="C381" t="s">
        <v>22</v>
      </c>
      <c r="D381">
        <v>54</v>
      </c>
      <c r="E381">
        <v>1</v>
      </c>
      <c r="G381">
        <v>55</v>
      </c>
      <c r="H381">
        <v>12</v>
      </c>
      <c r="I381" s="1">
        <v>240</v>
      </c>
      <c r="J381" s="1">
        <v>12960</v>
      </c>
      <c r="K381">
        <v>5.8</v>
      </c>
    </row>
    <row r="382" spans="1:11" hidden="1" x14ac:dyDescent="0.25">
      <c r="A382" t="s">
        <v>70</v>
      </c>
      <c r="B382" t="s">
        <v>72</v>
      </c>
      <c r="C382" t="s">
        <v>22</v>
      </c>
      <c r="H382">
        <v>6</v>
      </c>
      <c r="I382" s="1">
        <v>240</v>
      </c>
      <c r="J382" s="1">
        <v>0</v>
      </c>
    </row>
    <row r="383" spans="1:11" x14ac:dyDescent="0.25">
      <c r="A383" t="s">
        <v>83</v>
      </c>
      <c r="B383" t="s">
        <v>83</v>
      </c>
      <c r="C383" t="s">
        <v>22</v>
      </c>
      <c r="D383">
        <v>15</v>
      </c>
      <c r="F383">
        <v>2</v>
      </c>
      <c r="G383">
        <v>17</v>
      </c>
      <c r="I383" s="1">
        <v>240</v>
      </c>
      <c r="J383" s="1">
        <v>3600</v>
      </c>
      <c r="K383">
        <v>10.4</v>
      </c>
    </row>
    <row r="384" spans="1:11" x14ac:dyDescent="0.25">
      <c r="A384" t="s">
        <v>85</v>
      </c>
      <c r="B384" t="s">
        <v>86</v>
      </c>
      <c r="C384" t="s">
        <v>22</v>
      </c>
      <c r="D384">
        <v>15</v>
      </c>
      <c r="F384">
        <v>1</v>
      </c>
      <c r="G384">
        <v>16</v>
      </c>
      <c r="I384" s="1">
        <v>240</v>
      </c>
      <c r="J384" s="1">
        <v>3600</v>
      </c>
      <c r="K384">
        <v>14.1</v>
      </c>
    </row>
    <row r="385" spans="1:11" x14ac:dyDescent="0.25">
      <c r="A385" t="s">
        <v>85</v>
      </c>
      <c r="B385" t="s">
        <v>89</v>
      </c>
      <c r="C385" t="s">
        <v>22</v>
      </c>
      <c r="D385">
        <v>13</v>
      </c>
      <c r="F385">
        <v>4</v>
      </c>
      <c r="G385">
        <v>17</v>
      </c>
      <c r="I385" s="1">
        <v>240</v>
      </c>
      <c r="J385" s="1">
        <v>3120</v>
      </c>
      <c r="K385">
        <v>7.7</v>
      </c>
    </row>
    <row r="386" spans="1:11" hidden="1" x14ac:dyDescent="0.25">
      <c r="A386" t="s">
        <v>98</v>
      </c>
      <c r="B386" t="s">
        <v>98</v>
      </c>
      <c r="C386" t="s">
        <v>22</v>
      </c>
      <c r="F386">
        <v>2</v>
      </c>
      <c r="G386">
        <v>2</v>
      </c>
      <c r="I386" s="1">
        <v>240</v>
      </c>
      <c r="J386" s="1">
        <v>0</v>
      </c>
    </row>
    <row r="387" spans="1:11" x14ac:dyDescent="0.25">
      <c r="A387" t="s">
        <v>103</v>
      </c>
      <c r="B387" t="s">
        <v>103</v>
      </c>
      <c r="C387" t="s">
        <v>22</v>
      </c>
      <c r="D387">
        <v>2</v>
      </c>
      <c r="G387">
        <v>2</v>
      </c>
      <c r="K387">
        <v>8.3000000000000007</v>
      </c>
    </row>
    <row r="388" spans="1:11" x14ac:dyDescent="0.25">
      <c r="A388" t="s">
        <v>104</v>
      </c>
      <c r="B388" t="s">
        <v>104</v>
      </c>
      <c r="C388" t="s">
        <v>22</v>
      </c>
      <c r="D388">
        <v>2</v>
      </c>
      <c r="G388">
        <v>2</v>
      </c>
      <c r="K388">
        <v>3.4</v>
      </c>
    </row>
    <row r="389" spans="1:11" x14ac:dyDescent="0.25">
      <c r="A389" t="s">
        <v>108</v>
      </c>
      <c r="B389" t="s">
        <v>108</v>
      </c>
      <c r="C389" t="s">
        <v>22</v>
      </c>
      <c r="D389">
        <v>14</v>
      </c>
      <c r="G389">
        <v>14</v>
      </c>
      <c r="I389" s="1">
        <v>240</v>
      </c>
      <c r="J389" s="1">
        <v>3360</v>
      </c>
      <c r="K389">
        <v>15.8</v>
      </c>
    </row>
    <row r="390" spans="1:11" x14ac:dyDescent="0.25">
      <c r="A390" t="s">
        <v>115</v>
      </c>
      <c r="B390" t="s">
        <v>122</v>
      </c>
      <c r="C390" t="s">
        <v>22</v>
      </c>
      <c r="D390">
        <v>22</v>
      </c>
      <c r="F390">
        <v>8</v>
      </c>
      <c r="G390">
        <v>30</v>
      </c>
      <c r="H390">
        <v>66</v>
      </c>
      <c r="I390" s="1">
        <v>240</v>
      </c>
      <c r="J390" s="1">
        <v>5280</v>
      </c>
      <c r="K390">
        <v>4</v>
      </c>
    </row>
    <row r="391" spans="1:11" x14ac:dyDescent="0.25">
      <c r="A391" t="s">
        <v>115</v>
      </c>
      <c r="B391" t="s">
        <v>120</v>
      </c>
      <c r="C391" t="s">
        <v>22</v>
      </c>
      <c r="D391">
        <v>2</v>
      </c>
      <c r="G391">
        <v>2</v>
      </c>
      <c r="I391" s="1">
        <v>240</v>
      </c>
      <c r="J391" s="1">
        <v>480</v>
      </c>
      <c r="K391">
        <v>11.4</v>
      </c>
    </row>
    <row r="392" spans="1:11" x14ac:dyDescent="0.25">
      <c r="A392" t="s">
        <v>115</v>
      </c>
      <c r="B392" t="s">
        <v>123</v>
      </c>
      <c r="C392" t="s">
        <v>22</v>
      </c>
      <c r="D392">
        <v>6</v>
      </c>
      <c r="G392">
        <v>6</v>
      </c>
      <c r="I392" s="1">
        <v>240</v>
      </c>
      <c r="J392" s="1">
        <v>1440</v>
      </c>
      <c r="K392">
        <v>7.8</v>
      </c>
    </row>
    <row r="393" spans="1:11" x14ac:dyDescent="0.25">
      <c r="A393" t="s">
        <v>127</v>
      </c>
      <c r="B393" t="s">
        <v>127</v>
      </c>
      <c r="C393" t="s">
        <v>22</v>
      </c>
      <c r="D393">
        <v>14</v>
      </c>
      <c r="G393">
        <v>14</v>
      </c>
      <c r="H393">
        <v>1</v>
      </c>
      <c r="I393" s="1">
        <v>240</v>
      </c>
      <c r="J393" s="1">
        <v>3360</v>
      </c>
      <c r="K393">
        <v>7.6</v>
      </c>
    </row>
    <row r="394" spans="1:11" x14ac:dyDescent="0.25">
      <c r="A394" t="s">
        <v>135</v>
      </c>
      <c r="B394" t="s">
        <v>135</v>
      </c>
      <c r="C394" t="s">
        <v>22</v>
      </c>
      <c r="D394">
        <v>24</v>
      </c>
      <c r="G394">
        <v>24</v>
      </c>
      <c r="I394" s="1">
        <v>240</v>
      </c>
      <c r="J394" s="1">
        <v>5760</v>
      </c>
      <c r="K394">
        <v>9.3000000000000007</v>
      </c>
    </row>
    <row r="395" spans="1:11" x14ac:dyDescent="0.25">
      <c r="A395" t="s">
        <v>142</v>
      </c>
      <c r="B395" t="s">
        <v>142</v>
      </c>
      <c r="C395" t="s">
        <v>22</v>
      </c>
      <c r="D395">
        <v>15</v>
      </c>
      <c r="G395">
        <v>15</v>
      </c>
      <c r="I395" s="1">
        <v>240</v>
      </c>
      <c r="J395" s="1">
        <v>3600</v>
      </c>
      <c r="K395">
        <v>7.3</v>
      </c>
    </row>
    <row r="396" spans="1:11" x14ac:dyDescent="0.25">
      <c r="A396" t="s">
        <v>146</v>
      </c>
      <c r="B396" t="s">
        <v>146</v>
      </c>
      <c r="C396" t="s">
        <v>22</v>
      </c>
      <c r="D396">
        <v>8</v>
      </c>
      <c r="F396">
        <v>4</v>
      </c>
      <c r="G396">
        <v>12</v>
      </c>
      <c r="I396" s="1">
        <v>240</v>
      </c>
      <c r="J396" s="1">
        <v>1920</v>
      </c>
      <c r="K396">
        <v>5.6</v>
      </c>
    </row>
    <row r="397" spans="1:11" hidden="1" x14ac:dyDescent="0.25">
      <c r="A397" t="s">
        <v>146</v>
      </c>
      <c r="B397" t="s">
        <v>148</v>
      </c>
      <c r="C397" t="s">
        <v>22</v>
      </c>
      <c r="E397">
        <v>2</v>
      </c>
      <c r="F397">
        <v>2</v>
      </c>
      <c r="G397">
        <v>4</v>
      </c>
      <c r="H397">
        <v>6</v>
      </c>
      <c r="I397" s="1">
        <v>115</v>
      </c>
      <c r="J397" s="1">
        <v>0</v>
      </c>
    </row>
    <row r="398" spans="1:11" x14ac:dyDescent="0.25">
      <c r="A398" t="s">
        <v>146</v>
      </c>
      <c r="B398" t="s">
        <v>152</v>
      </c>
      <c r="C398" t="s">
        <v>22</v>
      </c>
      <c r="D398">
        <v>6</v>
      </c>
      <c r="G398">
        <v>6</v>
      </c>
      <c r="I398" s="1">
        <v>240</v>
      </c>
      <c r="J398" s="1">
        <v>1440</v>
      </c>
      <c r="K398">
        <v>3.3</v>
      </c>
    </row>
    <row r="399" spans="1:11" hidden="1" x14ac:dyDescent="0.25">
      <c r="A399" t="s">
        <v>146</v>
      </c>
      <c r="B399" t="s">
        <v>151</v>
      </c>
      <c r="C399" t="s">
        <v>22</v>
      </c>
      <c r="D399">
        <v>1</v>
      </c>
      <c r="G399">
        <v>1</v>
      </c>
      <c r="I399" s="1">
        <v>240</v>
      </c>
      <c r="J399" s="1">
        <v>240</v>
      </c>
    </row>
    <row r="400" spans="1:11" x14ac:dyDescent="0.25">
      <c r="A400" t="s">
        <v>146</v>
      </c>
      <c r="B400" t="s">
        <v>150</v>
      </c>
      <c r="C400" t="s">
        <v>22</v>
      </c>
      <c r="D400">
        <v>2</v>
      </c>
      <c r="G400">
        <v>1</v>
      </c>
      <c r="I400" s="1">
        <v>240</v>
      </c>
      <c r="J400" s="1">
        <v>480</v>
      </c>
      <c r="K400">
        <v>5</v>
      </c>
    </row>
    <row r="401" spans="1:11" x14ac:dyDescent="0.25">
      <c r="A401" t="s">
        <v>156</v>
      </c>
      <c r="B401" t="s">
        <v>156</v>
      </c>
      <c r="C401" t="s">
        <v>22</v>
      </c>
      <c r="D401">
        <v>5</v>
      </c>
      <c r="F401">
        <v>2</v>
      </c>
      <c r="G401">
        <v>7</v>
      </c>
      <c r="I401" s="1">
        <v>240</v>
      </c>
      <c r="J401" s="1">
        <v>1200</v>
      </c>
      <c r="K401">
        <v>14.1</v>
      </c>
    </row>
    <row r="402" spans="1:11" x14ac:dyDescent="0.25">
      <c r="A402" t="s">
        <v>157</v>
      </c>
      <c r="B402" t="s">
        <v>159</v>
      </c>
      <c r="C402" t="s">
        <v>22</v>
      </c>
      <c r="D402">
        <v>19</v>
      </c>
      <c r="G402">
        <v>19</v>
      </c>
      <c r="H402">
        <v>7</v>
      </c>
      <c r="I402" s="1">
        <v>240</v>
      </c>
      <c r="J402" s="1">
        <v>4560</v>
      </c>
      <c r="K402">
        <v>16.899999999999999</v>
      </c>
    </row>
    <row r="403" spans="1:11" x14ac:dyDescent="0.25">
      <c r="A403" t="s">
        <v>157</v>
      </c>
      <c r="B403" t="s">
        <v>157</v>
      </c>
      <c r="C403" t="s">
        <v>22</v>
      </c>
      <c r="D403">
        <v>42</v>
      </c>
      <c r="F403">
        <v>13</v>
      </c>
      <c r="G403">
        <v>55</v>
      </c>
      <c r="I403" s="1">
        <v>240</v>
      </c>
      <c r="J403" s="1">
        <v>10080</v>
      </c>
      <c r="K403">
        <v>8.9</v>
      </c>
    </row>
    <row r="404" spans="1:11" x14ac:dyDescent="0.25">
      <c r="A404" t="s">
        <v>160</v>
      </c>
      <c r="B404" t="s">
        <v>160</v>
      </c>
      <c r="C404" t="s">
        <v>22</v>
      </c>
      <c r="D404">
        <v>6</v>
      </c>
      <c r="E404">
        <v>1</v>
      </c>
      <c r="G404">
        <v>7</v>
      </c>
      <c r="H404">
        <v>1</v>
      </c>
      <c r="I404" s="1">
        <v>240</v>
      </c>
      <c r="J404" s="1">
        <v>1440</v>
      </c>
      <c r="K404">
        <v>2.8</v>
      </c>
    </row>
    <row r="405" spans="1:11" x14ac:dyDescent="0.25">
      <c r="A405" t="s">
        <v>161</v>
      </c>
      <c r="B405" t="s">
        <v>161</v>
      </c>
      <c r="C405" t="s">
        <v>22</v>
      </c>
      <c r="D405">
        <v>24</v>
      </c>
      <c r="F405">
        <v>2</v>
      </c>
      <c r="G405">
        <v>26</v>
      </c>
      <c r="I405" s="1">
        <v>240</v>
      </c>
      <c r="J405" s="1">
        <v>5760</v>
      </c>
      <c r="K405">
        <v>9</v>
      </c>
    </row>
    <row r="406" spans="1:11" x14ac:dyDescent="0.25">
      <c r="A406" t="s">
        <v>164</v>
      </c>
      <c r="B406" t="s">
        <v>164</v>
      </c>
      <c r="C406" t="s">
        <v>22</v>
      </c>
      <c r="D406">
        <v>45</v>
      </c>
      <c r="F406">
        <v>6</v>
      </c>
      <c r="G406">
        <v>51</v>
      </c>
      <c r="I406" s="1">
        <v>240</v>
      </c>
      <c r="J406" s="1">
        <v>10800</v>
      </c>
      <c r="K406">
        <v>5.6</v>
      </c>
    </row>
    <row r="407" spans="1:11" x14ac:dyDescent="0.25">
      <c r="A407" t="s">
        <v>164</v>
      </c>
      <c r="B407" t="s">
        <v>166</v>
      </c>
      <c r="C407" t="s">
        <v>22</v>
      </c>
      <c r="D407">
        <v>6</v>
      </c>
      <c r="G407">
        <v>6</v>
      </c>
      <c r="I407" s="1">
        <v>240</v>
      </c>
      <c r="J407" s="1">
        <v>1440</v>
      </c>
      <c r="K407">
        <v>7</v>
      </c>
    </row>
    <row r="408" spans="1:11" x14ac:dyDescent="0.25">
      <c r="A408" t="s">
        <v>168</v>
      </c>
      <c r="B408" t="s">
        <v>168</v>
      </c>
      <c r="C408" t="s">
        <v>22</v>
      </c>
      <c r="D408">
        <v>38</v>
      </c>
      <c r="E408">
        <v>1</v>
      </c>
      <c r="G408">
        <v>39</v>
      </c>
      <c r="H408">
        <v>13</v>
      </c>
      <c r="I408" s="1">
        <v>240</v>
      </c>
      <c r="J408" s="1">
        <v>9120</v>
      </c>
      <c r="K408">
        <v>5.8</v>
      </c>
    </row>
    <row r="409" spans="1:11" x14ac:dyDescent="0.25">
      <c r="A409" t="s">
        <v>171</v>
      </c>
      <c r="B409" t="s">
        <v>171</v>
      </c>
      <c r="C409" t="s">
        <v>22</v>
      </c>
      <c r="D409">
        <v>40</v>
      </c>
      <c r="E409">
        <v>2</v>
      </c>
      <c r="G409">
        <v>42</v>
      </c>
      <c r="H409">
        <v>27</v>
      </c>
      <c r="I409" s="1">
        <v>240</v>
      </c>
      <c r="J409" s="1">
        <v>9600</v>
      </c>
      <c r="K409">
        <v>9.4</v>
      </c>
    </row>
    <row r="410" spans="1:11" x14ac:dyDescent="0.25">
      <c r="A410" t="s">
        <v>176</v>
      </c>
      <c r="B410" t="s">
        <v>176</v>
      </c>
      <c r="C410" t="s">
        <v>22</v>
      </c>
      <c r="D410">
        <v>11</v>
      </c>
      <c r="G410">
        <v>11</v>
      </c>
      <c r="I410" s="1">
        <v>240</v>
      </c>
      <c r="J410" s="1">
        <v>2640</v>
      </c>
      <c r="K410">
        <v>9.5</v>
      </c>
    </row>
    <row r="411" spans="1:11" hidden="1" x14ac:dyDescent="0.25">
      <c r="A411" t="s">
        <v>176</v>
      </c>
      <c r="B411" t="s">
        <v>177</v>
      </c>
      <c r="C411" t="s">
        <v>22</v>
      </c>
      <c r="H411">
        <v>2</v>
      </c>
      <c r="I411" s="1">
        <v>240</v>
      </c>
      <c r="J411" s="1">
        <v>0</v>
      </c>
    </row>
    <row r="412" spans="1:11" hidden="1" x14ac:dyDescent="0.25">
      <c r="A412" t="s">
        <v>183</v>
      </c>
      <c r="B412" t="s">
        <v>183</v>
      </c>
      <c r="C412" t="s">
        <v>22</v>
      </c>
      <c r="F412">
        <v>29</v>
      </c>
      <c r="G412">
        <v>29</v>
      </c>
      <c r="I412" s="1">
        <v>115</v>
      </c>
      <c r="J412" s="1">
        <v>0</v>
      </c>
    </row>
    <row r="413" spans="1:11" x14ac:dyDescent="0.25">
      <c r="A413" t="s">
        <v>185</v>
      </c>
      <c r="B413" t="s">
        <v>185</v>
      </c>
      <c r="C413" t="s">
        <v>22</v>
      </c>
      <c r="D413">
        <v>30</v>
      </c>
      <c r="E413">
        <v>1</v>
      </c>
      <c r="F413">
        <v>11</v>
      </c>
      <c r="G413">
        <v>42</v>
      </c>
      <c r="H413">
        <v>6</v>
      </c>
      <c r="I413" s="1">
        <v>240</v>
      </c>
      <c r="J413" s="1">
        <v>7200</v>
      </c>
      <c r="K413">
        <v>8.1</v>
      </c>
    </row>
    <row r="414" spans="1:11" x14ac:dyDescent="0.25">
      <c r="A414" t="s">
        <v>186</v>
      </c>
      <c r="B414" t="s">
        <v>186</v>
      </c>
      <c r="C414" t="s">
        <v>22</v>
      </c>
      <c r="D414">
        <v>10</v>
      </c>
      <c r="E414">
        <v>2</v>
      </c>
      <c r="F414">
        <v>6</v>
      </c>
      <c r="G414">
        <v>18</v>
      </c>
      <c r="H414">
        <v>4</v>
      </c>
      <c r="I414" s="1">
        <v>240</v>
      </c>
      <c r="J414" s="1">
        <v>2400</v>
      </c>
      <c r="K414">
        <v>7.5</v>
      </c>
    </row>
    <row r="415" spans="1:11" x14ac:dyDescent="0.25">
      <c r="A415" t="s">
        <v>193</v>
      </c>
      <c r="B415" t="s">
        <v>193</v>
      </c>
      <c r="C415" t="s">
        <v>22</v>
      </c>
      <c r="D415">
        <v>8</v>
      </c>
      <c r="G415">
        <v>8</v>
      </c>
      <c r="I415" s="1">
        <v>240</v>
      </c>
      <c r="J415" s="1">
        <v>1920</v>
      </c>
      <c r="K415">
        <v>7.2</v>
      </c>
    </row>
    <row r="416" spans="1:11" x14ac:dyDescent="0.25">
      <c r="A416" t="s">
        <v>200</v>
      </c>
      <c r="B416" t="s">
        <v>200</v>
      </c>
      <c r="C416" t="s">
        <v>22</v>
      </c>
      <c r="D416">
        <v>24</v>
      </c>
      <c r="F416">
        <v>30</v>
      </c>
      <c r="G416">
        <v>54</v>
      </c>
      <c r="H416">
        <v>14</v>
      </c>
      <c r="I416" s="1">
        <v>240</v>
      </c>
      <c r="J416" s="1">
        <v>5760</v>
      </c>
      <c r="K416">
        <v>7.1</v>
      </c>
    </row>
    <row r="417" spans="1:11" x14ac:dyDescent="0.25">
      <c r="A417" t="s">
        <v>207</v>
      </c>
      <c r="B417" t="s">
        <v>207</v>
      </c>
      <c r="C417" t="s">
        <v>22</v>
      </c>
      <c r="D417">
        <v>6</v>
      </c>
      <c r="F417">
        <v>6</v>
      </c>
      <c r="G417">
        <v>12</v>
      </c>
      <c r="I417" s="1">
        <v>240</v>
      </c>
      <c r="J417" s="1">
        <v>1440</v>
      </c>
      <c r="K417">
        <v>17.2</v>
      </c>
    </row>
    <row r="418" spans="1:11" x14ac:dyDescent="0.25">
      <c r="A418" t="s">
        <v>208</v>
      </c>
      <c r="B418" t="s">
        <v>210</v>
      </c>
      <c r="C418" t="s">
        <v>22</v>
      </c>
      <c r="D418">
        <v>4</v>
      </c>
      <c r="E418">
        <v>4</v>
      </c>
      <c r="G418">
        <v>8</v>
      </c>
      <c r="H418">
        <v>3</v>
      </c>
      <c r="I418" s="1">
        <v>240</v>
      </c>
      <c r="J418" s="1">
        <v>960</v>
      </c>
      <c r="K418">
        <v>7.5</v>
      </c>
    </row>
    <row r="419" spans="1:11" x14ac:dyDescent="0.25">
      <c r="A419" t="s">
        <v>208</v>
      </c>
      <c r="B419" t="s">
        <v>208</v>
      </c>
      <c r="C419" t="s">
        <v>22</v>
      </c>
      <c r="D419">
        <v>22</v>
      </c>
      <c r="F419">
        <v>6</v>
      </c>
      <c r="G419">
        <v>28</v>
      </c>
      <c r="H419">
        <v>1</v>
      </c>
      <c r="I419" s="1">
        <v>240</v>
      </c>
      <c r="J419" s="1">
        <v>5280</v>
      </c>
      <c r="K419">
        <v>4.2</v>
      </c>
    </row>
    <row r="420" spans="1:11" x14ac:dyDescent="0.25">
      <c r="A420" t="s">
        <v>218</v>
      </c>
      <c r="B420" t="s">
        <v>218</v>
      </c>
      <c r="C420" t="s">
        <v>22</v>
      </c>
      <c r="D420">
        <v>23</v>
      </c>
      <c r="G420">
        <v>23</v>
      </c>
      <c r="H420">
        <v>7</v>
      </c>
      <c r="I420" s="1">
        <v>240</v>
      </c>
      <c r="J420" s="1">
        <v>5520</v>
      </c>
      <c r="K420">
        <v>3.7</v>
      </c>
    </row>
    <row r="421" spans="1:11" x14ac:dyDescent="0.25">
      <c r="A421" t="s">
        <v>219</v>
      </c>
      <c r="B421" t="s">
        <v>223</v>
      </c>
      <c r="C421" t="s">
        <v>22</v>
      </c>
      <c r="D421">
        <v>10</v>
      </c>
      <c r="F421">
        <v>5</v>
      </c>
      <c r="G421">
        <v>15</v>
      </c>
      <c r="H421">
        <v>2</v>
      </c>
      <c r="I421" s="1">
        <v>240</v>
      </c>
      <c r="J421" s="1">
        <v>2400</v>
      </c>
      <c r="K421">
        <v>9.1999999999999993</v>
      </c>
    </row>
    <row r="422" spans="1:11" x14ac:dyDescent="0.25">
      <c r="A422" t="s">
        <v>219</v>
      </c>
      <c r="B422" t="s">
        <v>221</v>
      </c>
      <c r="C422" t="s">
        <v>22</v>
      </c>
      <c r="D422">
        <v>17</v>
      </c>
      <c r="E422">
        <v>3</v>
      </c>
      <c r="G422">
        <v>20</v>
      </c>
      <c r="H422">
        <v>3</v>
      </c>
      <c r="I422" s="1">
        <v>240</v>
      </c>
      <c r="J422" s="1">
        <v>4080</v>
      </c>
      <c r="K422">
        <v>1.9</v>
      </c>
    </row>
    <row r="423" spans="1:11" x14ac:dyDescent="0.25">
      <c r="A423" t="s">
        <v>243</v>
      </c>
      <c r="B423" t="s">
        <v>243</v>
      </c>
      <c r="C423" t="s">
        <v>22</v>
      </c>
      <c r="D423">
        <v>11</v>
      </c>
      <c r="F423">
        <v>5</v>
      </c>
      <c r="G423">
        <v>16</v>
      </c>
      <c r="I423" s="1">
        <v>240</v>
      </c>
      <c r="J423" s="1">
        <v>2640</v>
      </c>
      <c r="K423">
        <v>7</v>
      </c>
    </row>
    <row r="424" spans="1:11" x14ac:dyDescent="0.25">
      <c r="A424" t="s">
        <v>250</v>
      </c>
      <c r="B424" t="s">
        <v>250</v>
      </c>
      <c r="C424" t="s">
        <v>22</v>
      </c>
      <c r="D424">
        <v>29</v>
      </c>
      <c r="F424">
        <v>1</v>
      </c>
      <c r="G424">
        <v>30</v>
      </c>
      <c r="H424">
        <v>11</v>
      </c>
      <c r="I424" s="1">
        <v>240</v>
      </c>
      <c r="J424" s="1">
        <v>6960</v>
      </c>
      <c r="K424">
        <v>12</v>
      </c>
    </row>
    <row r="425" spans="1:11" x14ac:dyDescent="0.25">
      <c r="A425" t="s">
        <v>263</v>
      </c>
      <c r="B425" t="s">
        <v>263</v>
      </c>
      <c r="C425" t="s">
        <v>22</v>
      </c>
      <c r="D425">
        <v>3</v>
      </c>
      <c r="G425">
        <v>3</v>
      </c>
      <c r="I425" s="1">
        <v>240</v>
      </c>
      <c r="J425" s="1">
        <v>720</v>
      </c>
      <c r="K425">
        <v>1.1000000000000001</v>
      </c>
    </row>
    <row r="426" spans="1:11" hidden="1" x14ac:dyDescent="0.25">
      <c r="A426" t="s">
        <v>263</v>
      </c>
      <c r="B426" t="s">
        <v>265</v>
      </c>
      <c r="C426" t="s">
        <v>22</v>
      </c>
      <c r="H426">
        <v>1</v>
      </c>
      <c r="I426" s="1">
        <v>240</v>
      </c>
      <c r="J426" s="1">
        <v>0</v>
      </c>
    </row>
    <row r="427" spans="1:11" hidden="1" x14ac:dyDescent="0.25">
      <c r="A427" t="s">
        <v>269</v>
      </c>
      <c r="B427" t="s">
        <v>270</v>
      </c>
      <c r="C427" t="s">
        <v>22</v>
      </c>
      <c r="F427">
        <v>4</v>
      </c>
      <c r="G427">
        <v>4</v>
      </c>
      <c r="I427" s="1">
        <v>115</v>
      </c>
      <c r="J427" s="1">
        <v>0</v>
      </c>
    </row>
    <row r="428" spans="1:11" x14ac:dyDescent="0.25">
      <c r="A428" t="s">
        <v>269</v>
      </c>
      <c r="B428" t="s">
        <v>271</v>
      </c>
      <c r="C428" t="s">
        <v>22</v>
      </c>
      <c r="D428">
        <v>9</v>
      </c>
      <c r="E428">
        <v>1</v>
      </c>
      <c r="G428">
        <v>10</v>
      </c>
      <c r="H428">
        <v>1</v>
      </c>
      <c r="I428" s="1">
        <v>240</v>
      </c>
      <c r="J428" s="1">
        <v>2160</v>
      </c>
      <c r="K428">
        <v>19.3</v>
      </c>
    </row>
    <row r="429" spans="1:11" x14ac:dyDescent="0.25">
      <c r="A429" t="s">
        <v>269</v>
      </c>
      <c r="B429" t="s">
        <v>271</v>
      </c>
      <c r="C429" t="s">
        <v>22</v>
      </c>
      <c r="D429">
        <v>9</v>
      </c>
      <c r="E429">
        <v>1</v>
      </c>
      <c r="G429">
        <v>10</v>
      </c>
      <c r="H429">
        <v>1</v>
      </c>
      <c r="I429" s="1">
        <v>240</v>
      </c>
      <c r="J429" s="1">
        <v>2160</v>
      </c>
      <c r="K429">
        <v>19.3</v>
      </c>
    </row>
    <row r="430" spans="1:11" x14ac:dyDescent="0.25">
      <c r="A430" t="s">
        <v>269</v>
      </c>
      <c r="B430" t="s">
        <v>276</v>
      </c>
      <c r="C430" t="s">
        <v>22</v>
      </c>
      <c r="D430">
        <v>2</v>
      </c>
      <c r="F430">
        <v>2</v>
      </c>
      <c r="G430">
        <v>4</v>
      </c>
      <c r="I430" s="1">
        <v>240</v>
      </c>
      <c r="J430" s="1">
        <v>480</v>
      </c>
      <c r="K430">
        <v>3.4</v>
      </c>
    </row>
    <row r="431" spans="1:11" x14ac:dyDescent="0.25">
      <c r="A431" t="s">
        <v>269</v>
      </c>
      <c r="B431" t="s">
        <v>274</v>
      </c>
      <c r="C431" t="s">
        <v>22</v>
      </c>
      <c r="D431">
        <v>6</v>
      </c>
      <c r="E431">
        <v>1</v>
      </c>
      <c r="G431">
        <v>7</v>
      </c>
      <c r="H431">
        <v>1</v>
      </c>
      <c r="I431" s="1">
        <v>240</v>
      </c>
      <c r="J431" s="1">
        <v>1440</v>
      </c>
      <c r="K431">
        <v>12.7</v>
      </c>
    </row>
    <row r="432" spans="1:11" x14ac:dyDescent="0.25">
      <c r="A432" t="s">
        <v>269</v>
      </c>
      <c r="B432" t="s">
        <v>269</v>
      </c>
      <c r="C432" t="s">
        <v>22</v>
      </c>
      <c r="D432">
        <v>19</v>
      </c>
      <c r="F432">
        <v>5</v>
      </c>
      <c r="G432">
        <v>24</v>
      </c>
      <c r="I432" s="1">
        <v>240</v>
      </c>
      <c r="J432" s="1">
        <v>4560</v>
      </c>
      <c r="K432">
        <v>9.6</v>
      </c>
    </row>
    <row r="433" spans="1:11" x14ac:dyDescent="0.25">
      <c r="A433" t="s">
        <v>269</v>
      </c>
      <c r="B433" t="s">
        <v>273</v>
      </c>
      <c r="C433" t="s">
        <v>22</v>
      </c>
      <c r="D433">
        <v>14</v>
      </c>
      <c r="F433">
        <v>15</v>
      </c>
      <c r="G433">
        <v>29</v>
      </c>
      <c r="I433" s="1">
        <v>240</v>
      </c>
      <c r="J433" s="1">
        <v>3360</v>
      </c>
      <c r="K433">
        <v>6.2</v>
      </c>
    </row>
    <row r="434" spans="1:11" x14ac:dyDescent="0.25">
      <c r="A434" t="s">
        <v>283</v>
      </c>
      <c r="B434" t="s">
        <v>283</v>
      </c>
      <c r="C434" t="s">
        <v>22</v>
      </c>
      <c r="D434">
        <v>18</v>
      </c>
      <c r="F434">
        <v>19</v>
      </c>
      <c r="G434">
        <v>37</v>
      </c>
      <c r="I434" s="1">
        <v>240</v>
      </c>
      <c r="J434" s="1">
        <v>4320</v>
      </c>
      <c r="K434">
        <v>4.5999999999999996</v>
      </c>
    </row>
    <row r="435" spans="1:11" hidden="1" x14ac:dyDescent="0.25">
      <c r="A435" t="s">
        <v>286</v>
      </c>
      <c r="B435" t="s">
        <v>287</v>
      </c>
      <c r="C435" t="s">
        <v>22</v>
      </c>
      <c r="F435">
        <v>1</v>
      </c>
      <c r="G435">
        <v>1</v>
      </c>
    </row>
    <row r="436" spans="1:11" hidden="1" x14ac:dyDescent="0.25">
      <c r="A436" t="s">
        <v>290</v>
      </c>
      <c r="B436" t="s">
        <v>290</v>
      </c>
      <c r="C436" t="s">
        <v>22</v>
      </c>
      <c r="F436">
        <v>2</v>
      </c>
      <c r="G436">
        <v>2</v>
      </c>
      <c r="I436" s="1">
        <v>240</v>
      </c>
      <c r="J436" s="1">
        <v>0</v>
      </c>
    </row>
    <row r="437" spans="1:11" x14ac:dyDescent="0.25">
      <c r="A437" t="s">
        <v>295</v>
      </c>
      <c r="B437" t="s">
        <v>295</v>
      </c>
      <c r="C437" t="s">
        <v>22</v>
      </c>
      <c r="D437">
        <v>10</v>
      </c>
      <c r="F437">
        <v>2</v>
      </c>
      <c r="G437">
        <v>12</v>
      </c>
      <c r="I437" s="1">
        <v>240</v>
      </c>
      <c r="J437" s="1">
        <v>2400</v>
      </c>
      <c r="K437">
        <v>5.4</v>
      </c>
    </row>
    <row r="438" spans="1:11" x14ac:dyDescent="0.25">
      <c r="A438" t="s">
        <v>296</v>
      </c>
      <c r="B438" t="s">
        <v>296</v>
      </c>
      <c r="C438" t="s">
        <v>22</v>
      </c>
      <c r="D438">
        <v>1</v>
      </c>
      <c r="G438">
        <v>1</v>
      </c>
      <c r="H438">
        <v>2</v>
      </c>
      <c r="I438" s="1">
        <v>240</v>
      </c>
      <c r="J438" s="1">
        <v>240</v>
      </c>
      <c r="K438">
        <v>1.9</v>
      </c>
    </row>
    <row r="439" spans="1:11" x14ac:dyDescent="0.25">
      <c r="A439" t="s">
        <v>298</v>
      </c>
      <c r="B439" t="s">
        <v>298</v>
      </c>
      <c r="C439" t="s">
        <v>22</v>
      </c>
      <c r="D439">
        <v>15</v>
      </c>
      <c r="F439">
        <v>8</v>
      </c>
      <c r="G439">
        <v>23</v>
      </c>
      <c r="I439" s="1">
        <v>240</v>
      </c>
      <c r="J439" s="1">
        <v>3600</v>
      </c>
      <c r="K439">
        <v>2.8</v>
      </c>
    </row>
    <row r="440" spans="1:11" hidden="1" x14ac:dyDescent="0.25">
      <c r="A440" t="s">
        <v>301</v>
      </c>
      <c r="B440" t="s">
        <v>302</v>
      </c>
      <c r="C440" t="s">
        <v>22</v>
      </c>
      <c r="F440">
        <v>11</v>
      </c>
      <c r="G440">
        <v>11</v>
      </c>
      <c r="I440" s="1">
        <v>240</v>
      </c>
      <c r="J440" s="1">
        <v>0</v>
      </c>
    </row>
    <row r="441" spans="1:11" x14ac:dyDescent="0.25">
      <c r="A441" t="s">
        <v>301</v>
      </c>
      <c r="B441" t="s">
        <v>301</v>
      </c>
      <c r="C441" t="s">
        <v>22</v>
      </c>
      <c r="D441">
        <v>28</v>
      </c>
      <c r="F441">
        <v>2</v>
      </c>
      <c r="G441">
        <v>30</v>
      </c>
      <c r="I441" s="1">
        <v>240</v>
      </c>
      <c r="J441" s="1">
        <v>6720</v>
      </c>
      <c r="K441">
        <v>10</v>
      </c>
    </row>
    <row r="442" spans="1:11" x14ac:dyDescent="0.25">
      <c r="A442" t="s">
        <v>311</v>
      </c>
      <c r="B442" t="s">
        <v>311</v>
      </c>
      <c r="C442" t="s">
        <v>22</v>
      </c>
      <c r="D442">
        <v>26</v>
      </c>
      <c r="F442">
        <v>5</v>
      </c>
      <c r="G442">
        <v>31</v>
      </c>
      <c r="I442" s="1">
        <v>240</v>
      </c>
      <c r="J442" s="1">
        <v>6240</v>
      </c>
      <c r="K442">
        <v>11.3</v>
      </c>
    </row>
    <row r="443" spans="1:11" x14ac:dyDescent="0.25">
      <c r="A443" t="s">
        <v>311</v>
      </c>
      <c r="B443" t="s">
        <v>312</v>
      </c>
      <c r="C443" t="s">
        <v>22</v>
      </c>
      <c r="D443">
        <v>8</v>
      </c>
      <c r="G443">
        <v>8</v>
      </c>
      <c r="I443" s="1">
        <v>240</v>
      </c>
      <c r="J443" s="1">
        <v>1920</v>
      </c>
      <c r="K443">
        <v>2.5</v>
      </c>
    </row>
    <row r="444" spans="1:11" x14ac:dyDescent="0.25">
      <c r="A444" t="s">
        <v>325</v>
      </c>
      <c r="B444" t="s">
        <v>325</v>
      </c>
      <c r="C444" t="s">
        <v>22</v>
      </c>
      <c r="D444">
        <v>2</v>
      </c>
      <c r="E444">
        <v>1</v>
      </c>
      <c r="F444">
        <v>1</v>
      </c>
      <c r="G444">
        <v>4</v>
      </c>
      <c r="I444" s="1">
        <v>240</v>
      </c>
      <c r="J444" s="1">
        <v>480</v>
      </c>
      <c r="K444">
        <v>7.8</v>
      </c>
    </row>
    <row r="445" spans="1:11" x14ac:dyDescent="0.25">
      <c r="A445" t="s">
        <v>330</v>
      </c>
      <c r="B445" t="s">
        <v>332</v>
      </c>
      <c r="C445" t="s">
        <v>22</v>
      </c>
      <c r="D445">
        <v>1</v>
      </c>
      <c r="G445">
        <v>1</v>
      </c>
      <c r="I445" s="1">
        <v>240</v>
      </c>
      <c r="J445" s="1">
        <v>240</v>
      </c>
      <c r="K445">
        <v>18.3</v>
      </c>
    </row>
    <row r="446" spans="1:11" x14ac:dyDescent="0.25">
      <c r="A446" t="s">
        <v>330</v>
      </c>
      <c r="B446" t="s">
        <v>331</v>
      </c>
      <c r="C446" t="s">
        <v>22</v>
      </c>
      <c r="D446">
        <v>8</v>
      </c>
      <c r="G446">
        <v>8</v>
      </c>
      <c r="I446" s="1">
        <v>240</v>
      </c>
      <c r="J446" s="1">
        <v>1920</v>
      </c>
      <c r="K446">
        <v>7.5</v>
      </c>
    </row>
    <row r="447" spans="1:11" x14ac:dyDescent="0.25">
      <c r="A447" t="s">
        <v>334</v>
      </c>
      <c r="B447" t="s">
        <v>334</v>
      </c>
      <c r="C447" t="s">
        <v>22</v>
      </c>
      <c r="D447">
        <v>28</v>
      </c>
      <c r="E447">
        <v>5</v>
      </c>
      <c r="F447">
        <v>12</v>
      </c>
      <c r="G447">
        <v>45</v>
      </c>
      <c r="H447">
        <v>14</v>
      </c>
      <c r="I447" s="1">
        <v>240</v>
      </c>
      <c r="J447" s="1">
        <v>6720</v>
      </c>
      <c r="K447">
        <v>6.1</v>
      </c>
    </row>
    <row r="448" spans="1:11" x14ac:dyDescent="0.25">
      <c r="A448" t="s">
        <v>335</v>
      </c>
      <c r="B448" t="s">
        <v>335</v>
      </c>
      <c r="C448" t="s">
        <v>22</v>
      </c>
      <c r="D448">
        <v>26</v>
      </c>
      <c r="F448">
        <v>8</v>
      </c>
      <c r="G448">
        <v>34</v>
      </c>
      <c r="I448" s="1">
        <v>240</v>
      </c>
      <c r="J448" s="1">
        <v>6240</v>
      </c>
      <c r="K448">
        <v>4.5999999999999996</v>
      </c>
    </row>
    <row r="449" spans="1:11" hidden="1" x14ac:dyDescent="0.25">
      <c r="A449" t="s">
        <v>338</v>
      </c>
      <c r="B449" t="s">
        <v>338</v>
      </c>
      <c r="C449" t="s">
        <v>22</v>
      </c>
      <c r="F449">
        <v>5</v>
      </c>
      <c r="G449">
        <v>5</v>
      </c>
      <c r="I449" s="1">
        <v>240</v>
      </c>
      <c r="J449" s="1">
        <v>0</v>
      </c>
    </row>
    <row r="450" spans="1:11" x14ac:dyDescent="0.25">
      <c r="A450" t="s">
        <v>342</v>
      </c>
      <c r="B450" t="s">
        <v>342</v>
      </c>
      <c r="C450" t="s">
        <v>22</v>
      </c>
      <c r="D450">
        <v>8</v>
      </c>
      <c r="E450">
        <v>2</v>
      </c>
      <c r="F450">
        <v>5</v>
      </c>
      <c r="G450">
        <v>15</v>
      </c>
      <c r="H450">
        <v>3</v>
      </c>
      <c r="I450" s="1">
        <v>240</v>
      </c>
      <c r="J450" s="1">
        <v>1920</v>
      </c>
      <c r="K450">
        <v>4.2</v>
      </c>
    </row>
    <row r="451" spans="1:11" hidden="1" x14ac:dyDescent="0.25">
      <c r="A451" t="s">
        <v>348</v>
      </c>
      <c r="B451" t="s">
        <v>349</v>
      </c>
      <c r="C451" t="s">
        <v>22</v>
      </c>
      <c r="D451">
        <v>6</v>
      </c>
      <c r="H451">
        <v>1</v>
      </c>
      <c r="I451" s="1">
        <v>240</v>
      </c>
      <c r="J451" s="1">
        <v>1440</v>
      </c>
    </row>
    <row r="452" spans="1:11" x14ac:dyDescent="0.25">
      <c r="A452" t="s">
        <v>350</v>
      </c>
      <c r="B452" t="s">
        <v>350</v>
      </c>
      <c r="C452" t="s">
        <v>22</v>
      </c>
      <c r="D452">
        <v>16</v>
      </c>
      <c r="G452">
        <v>16</v>
      </c>
      <c r="H452">
        <v>20</v>
      </c>
      <c r="I452" s="1">
        <v>240</v>
      </c>
      <c r="J452" s="1">
        <v>3840</v>
      </c>
      <c r="K452">
        <v>14.4</v>
      </c>
    </row>
    <row r="453" spans="1:11" x14ac:dyDescent="0.25">
      <c r="A453" t="s">
        <v>352</v>
      </c>
      <c r="B453" t="s">
        <v>352</v>
      </c>
      <c r="C453" t="s">
        <v>22</v>
      </c>
      <c r="D453">
        <v>17</v>
      </c>
      <c r="F453">
        <v>10</v>
      </c>
      <c r="G453">
        <v>27</v>
      </c>
      <c r="I453" s="1">
        <v>240</v>
      </c>
      <c r="J453" s="1">
        <v>4080</v>
      </c>
      <c r="K453">
        <v>7.5</v>
      </c>
    </row>
    <row r="454" spans="1:11" x14ac:dyDescent="0.25">
      <c r="A454" t="s">
        <v>355</v>
      </c>
      <c r="B454" t="s">
        <v>355</v>
      </c>
      <c r="C454" t="s">
        <v>22</v>
      </c>
      <c r="D454">
        <v>7</v>
      </c>
      <c r="E454">
        <v>1</v>
      </c>
      <c r="F454">
        <v>4</v>
      </c>
      <c r="G454">
        <v>12</v>
      </c>
      <c r="I454" s="1">
        <v>240</v>
      </c>
      <c r="J454" s="1">
        <v>1680</v>
      </c>
      <c r="K454">
        <v>12.5</v>
      </c>
    </row>
    <row r="455" spans="1:11" x14ac:dyDescent="0.25">
      <c r="A455" t="s">
        <v>355</v>
      </c>
      <c r="B455" t="s">
        <v>358</v>
      </c>
      <c r="C455" t="s">
        <v>22</v>
      </c>
      <c r="D455">
        <v>4</v>
      </c>
      <c r="G455">
        <v>4</v>
      </c>
      <c r="I455" s="1">
        <v>240</v>
      </c>
      <c r="J455" s="1">
        <v>960</v>
      </c>
      <c r="K455">
        <v>16.600000000000001</v>
      </c>
    </row>
    <row r="456" spans="1:11" x14ac:dyDescent="0.25">
      <c r="A456" t="s">
        <v>359</v>
      </c>
      <c r="B456" t="s">
        <v>359</v>
      </c>
      <c r="C456" t="s">
        <v>22</v>
      </c>
      <c r="D456">
        <v>1</v>
      </c>
      <c r="E456">
        <v>3</v>
      </c>
      <c r="G456">
        <v>4</v>
      </c>
      <c r="H456">
        <v>4</v>
      </c>
      <c r="I456" s="1">
        <v>240</v>
      </c>
      <c r="J456" s="1">
        <v>240</v>
      </c>
      <c r="K456">
        <v>8.8000000000000007</v>
      </c>
    </row>
    <row r="457" spans="1:11" x14ac:dyDescent="0.25">
      <c r="A457" t="s">
        <v>371</v>
      </c>
      <c r="B457" t="s">
        <v>371</v>
      </c>
      <c r="C457" t="s">
        <v>22</v>
      </c>
      <c r="D457">
        <v>2</v>
      </c>
      <c r="G457">
        <v>2</v>
      </c>
      <c r="I457" s="1">
        <v>240</v>
      </c>
      <c r="J457" s="1">
        <v>480</v>
      </c>
      <c r="K457">
        <v>1.7</v>
      </c>
    </row>
    <row r="458" spans="1:11" x14ac:dyDescent="0.25">
      <c r="A458" t="s">
        <v>373</v>
      </c>
      <c r="B458" t="s">
        <v>373</v>
      </c>
      <c r="C458" t="s">
        <v>22</v>
      </c>
      <c r="D458">
        <v>58</v>
      </c>
      <c r="E458">
        <v>8</v>
      </c>
      <c r="F458">
        <v>6</v>
      </c>
      <c r="G458">
        <v>72</v>
      </c>
      <c r="H458">
        <v>8</v>
      </c>
      <c r="I458" s="1">
        <v>240</v>
      </c>
      <c r="J458" s="1">
        <v>13920</v>
      </c>
      <c r="K458">
        <v>5.3</v>
      </c>
    </row>
    <row r="459" spans="1:11" x14ac:dyDescent="0.25">
      <c r="A459" t="s">
        <v>387</v>
      </c>
      <c r="B459" t="s">
        <v>387</v>
      </c>
      <c r="C459" t="s">
        <v>22</v>
      </c>
      <c r="D459">
        <v>8</v>
      </c>
      <c r="F459">
        <v>5</v>
      </c>
      <c r="G459">
        <v>13</v>
      </c>
      <c r="I459" s="1">
        <v>240</v>
      </c>
      <c r="J459" s="1">
        <v>1920</v>
      </c>
      <c r="K459">
        <v>9.6</v>
      </c>
    </row>
    <row r="460" spans="1:11" x14ac:dyDescent="0.25">
      <c r="A460" t="s">
        <v>392</v>
      </c>
      <c r="B460" t="s">
        <v>392</v>
      </c>
      <c r="C460" t="s">
        <v>22</v>
      </c>
      <c r="D460">
        <v>10</v>
      </c>
      <c r="G460">
        <v>10</v>
      </c>
      <c r="I460" s="1">
        <v>240</v>
      </c>
      <c r="J460" s="1">
        <v>2400</v>
      </c>
      <c r="K460">
        <v>5.0999999999999996</v>
      </c>
    </row>
    <row r="461" spans="1:11" x14ac:dyDescent="0.25">
      <c r="A461" t="s">
        <v>393</v>
      </c>
      <c r="B461" t="s">
        <v>393</v>
      </c>
      <c r="C461" t="s">
        <v>22</v>
      </c>
      <c r="D461">
        <v>6</v>
      </c>
      <c r="F461">
        <v>2</v>
      </c>
      <c r="G461">
        <v>8</v>
      </c>
      <c r="I461" s="1">
        <v>240</v>
      </c>
      <c r="J461" s="1">
        <v>1440</v>
      </c>
      <c r="K461">
        <v>3.9</v>
      </c>
    </row>
    <row r="462" spans="1:11" x14ac:dyDescent="0.25">
      <c r="A462" t="s">
        <v>43</v>
      </c>
      <c r="B462" t="s">
        <v>43</v>
      </c>
      <c r="C462" t="s">
        <v>44</v>
      </c>
      <c r="D462">
        <v>5</v>
      </c>
      <c r="F462">
        <v>8</v>
      </c>
      <c r="G462">
        <v>13</v>
      </c>
      <c r="I462" s="1">
        <v>216</v>
      </c>
      <c r="J462" s="1">
        <v>1078</v>
      </c>
      <c r="K462">
        <v>19.3</v>
      </c>
    </row>
    <row r="463" spans="1:11" hidden="1" x14ac:dyDescent="0.25">
      <c r="A463" t="s">
        <v>50</v>
      </c>
      <c r="B463" t="s">
        <v>50</v>
      </c>
      <c r="C463" t="s">
        <v>44</v>
      </c>
      <c r="F463">
        <v>3</v>
      </c>
      <c r="G463">
        <v>3</v>
      </c>
      <c r="I463" s="1">
        <v>216</v>
      </c>
      <c r="J463" s="1">
        <v>0</v>
      </c>
    </row>
    <row r="464" spans="1:11" hidden="1" x14ac:dyDescent="0.25">
      <c r="A464" t="s">
        <v>61</v>
      </c>
      <c r="B464" t="s">
        <v>61</v>
      </c>
      <c r="C464" t="s">
        <v>44</v>
      </c>
      <c r="F464">
        <v>15</v>
      </c>
      <c r="G464">
        <v>15</v>
      </c>
      <c r="I464" s="1">
        <v>216</v>
      </c>
      <c r="J464" s="1">
        <v>0</v>
      </c>
    </row>
    <row r="465" spans="1:11" hidden="1" x14ac:dyDescent="0.25">
      <c r="A465" t="s">
        <v>70</v>
      </c>
      <c r="B465" t="s">
        <v>70</v>
      </c>
      <c r="C465" t="s">
        <v>44</v>
      </c>
      <c r="F465">
        <v>6</v>
      </c>
      <c r="G465">
        <v>6</v>
      </c>
      <c r="I465" s="1">
        <v>216</v>
      </c>
      <c r="J465" s="1">
        <v>0</v>
      </c>
    </row>
    <row r="466" spans="1:11" hidden="1" x14ac:dyDescent="0.25">
      <c r="A466" t="s">
        <v>83</v>
      </c>
      <c r="B466" t="s">
        <v>83</v>
      </c>
      <c r="C466" t="s">
        <v>44</v>
      </c>
      <c r="F466">
        <v>1</v>
      </c>
      <c r="G466">
        <v>1</v>
      </c>
      <c r="I466" s="1">
        <v>216</v>
      </c>
      <c r="J466" s="1">
        <v>0</v>
      </c>
    </row>
    <row r="467" spans="1:11" x14ac:dyDescent="0.25">
      <c r="A467" t="s">
        <v>85</v>
      </c>
      <c r="B467" t="s">
        <v>86</v>
      </c>
      <c r="C467" t="s">
        <v>44</v>
      </c>
      <c r="D467">
        <v>11</v>
      </c>
      <c r="F467">
        <v>19</v>
      </c>
      <c r="G467">
        <v>30</v>
      </c>
      <c r="I467" s="1">
        <v>216</v>
      </c>
      <c r="J467" s="1">
        <v>2371</v>
      </c>
      <c r="K467">
        <v>18.3</v>
      </c>
    </row>
    <row r="468" spans="1:11" x14ac:dyDescent="0.25">
      <c r="A468" t="s">
        <v>103</v>
      </c>
      <c r="B468" t="s">
        <v>103</v>
      </c>
      <c r="C468" t="s">
        <v>44</v>
      </c>
      <c r="D468">
        <v>6</v>
      </c>
      <c r="F468">
        <v>3</v>
      </c>
      <c r="G468">
        <v>9</v>
      </c>
      <c r="K468">
        <v>16.7</v>
      </c>
    </row>
    <row r="469" spans="1:11" hidden="1" x14ac:dyDescent="0.25">
      <c r="A469" t="s">
        <v>104</v>
      </c>
      <c r="B469" t="s">
        <v>104</v>
      </c>
      <c r="C469" t="s">
        <v>44</v>
      </c>
      <c r="F469">
        <v>2</v>
      </c>
      <c r="G469">
        <v>2</v>
      </c>
    </row>
    <row r="470" spans="1:11" hidden="1" x14ac:dyDescent="0.25">
      <c r="A470" t="s">
        <v>115</v>
      </c>
      <c r="B470" t="s">
        <v>122</v>
      </c>
      <c r="C470" t="s">
        <v>44</v>
      </c>
      <c r="F470">
        <v>2</v>
      </c>
      <c r="G470">
        <v>2</v>
      </c>
      <c r="I470" s="1">
        <v>216</v>
      </c>
      <c r="J470" s="1">
        <v>0</v>
      </c>
    </row>
    <row r="471" spans="1:11" x14ac:dyDescent="0.25">
      <c r="A471" t="s">
        <v>157</v>
      </c>
      <c r="B471" t="s">
        <v>157</v>
      </c>
      <c r="C471" t="s">
        <v>44</v>
      </c>
      <c r="D471">
        <v>4</v>
      </c>
      <c r="F471">
        <v>21</v>
      </c>
      <c r="G471">
        <v>25</v>
      </c>
      <c r="I471" s="1">
        <v>216</v>
      </c>
      <c r="J471" s="1">
        <v>862</v>
      </c>
      <c r="K471">
        <v>19</v>
      </c>
    </row>
    <row r="472" spans="1:11" x14ac:dyDescent="0.25">
      <c r="A472" t="s">
        <v>161</v>
      </c>
      <c r="B472" t="s">
        <v>161</v>
      </c>
      <c r="C472" t="s">
        <v>44</v>
      </c>
      <c r="D472">
        <v>4</v>
      </c>
      <c r="F472">
        <v>3</v>
      </c>
      <c r="G472">
        <v>7</v>
      </c>
      <c r="I472" s="1">
        <v>216</v>
      </c>
      <c r="J472" s="1">
        <v>862</v>
      </c>
      <c r="K472">
        <v>14.9</v>
      </c>
    </row>
    <row r="473" spans="1:11" hidden="1" x14ac:dyDescent="0.25">
      <c r="A473" t="s">
        <v>161</v>
      </c>
      <c r="B473" t="s">
        <v>163</v>
      </c>
      <c r="C473" t="s">
        <v>44</v>
      </c>
      <c r="F473">
        <v>1</v>
      </c>
      <c r="G473">
        <v>1</v>
      </c>
      <c r="I473" s="1">
        <v>216</v>
      </c>
      <c r="J473" s="1">
        <v>0</v>
      </c>
    </row>
    <row r="474" spans="1:11" hidden="1" x14ac:dyDescent="0.25">
      <c r="A474" t="s">
        <v>164</v>
      </c>
      <c r="B474" t="s">
        <v>164</v>
      </c>
      <c r="C474" t="s">
        <v>44</v>
      </c>
      <c r="F474">
        <v>10</v>
      </c>
      <c r="G474">
        <v>10</v>
      </c>
      <c r="I474" s="1">
        <v>216</v>
      </c>
      <c r="J474" s="1">
        <v>0</v>
      </c>
    </row>
    <row r="475" spans="1:11" hidden="1" x14ac:dyDescent="0.25">
      <c r="A475" t="s">
        <v>176</v>
      </c>
      <c r="B475" t="s">
        <v>176</v>
      </c>
      <c r="C475" t="s">
        <v>44</v>
      </c>
      <c r="F475">
        <v>4</v>
      </c>
      <c r="G475">
        <v>4</v>
      </c>
      <c r="I475" s="1">
        <v>216</v>
      </c>
      <c r="J475" s="1">
        <v>0</v>
      </c>
    </row>
    <row r="476" spans="1:11" hidden="1" x14ac:dyDescent="0.25">
      <c r="A476" t="s">
        <v>183</v>
      </c>
      <c r="B476" t="s">
        <v>183</v>
      </c>
      <c r="C476" t="s">
        <v>44</v>
      </c>
      <c r="F476">
        <v>18</v>
      </c>
      <c r="G476">
        <v>18</v>
      </c>
      <c r="I476" s="1">
        <v>216</v>
      </c>
      <c r="J476" s="1">
        <v>0</v>
      </c>
    </row>
    <row r="477" spans="1:11" x14ac:dyDescent="0.25">
      <c r="A477" t="s">
        <v>185</v>
      </c>
      <c r="B477" t="s">
        <v>185</v>
      </c>
      <c r="C477" t="s">
        <v>44</v>
      </c>
      <c r="D477">
        <v>10</v>
      </c>
      <c r="F477">
        <v>3</v>
      </c>
      <c r="G477">
        <v>13</v>
      </c>
      <c r="I477" s="1">
        <v>216</v>
      </c>
      <c r="J477" s="1">
        <v>2156</v>
      </c>
      <c r="K477">
        <v>9</v>
      </c>
    </row>
    <row r="478" spans="1:11" x14ac:dyDescent="0.25">
      <c r="A478" t="s">
        <v>193</v>
      </c>
      <c r="B478" t="s">
        <v>193</v>
      </c>
      <c r="C478" t="s">
        <v>44</v>
      </c>
      <c r="D478">
        <v>2</v>
      </c>
      <c r="F478">
        <v>5</v>
      </c>
      <c r="G478">
        <v>7</v>
      </c>
      <c r="I478" s="1">
        <v>216</v>
      </c>
      <c r="J478" s="1">
        <v>431</v>
      </c>
      <c r="K478">
        <v>9</v>
      </c>
    </row>
    <row r="479" spans="1:11" hidden="1" x14ac:dyDescent="0.25">
      <c r="A479" t="s">
        <v>200</v>
      </c>
      <c r="B479" t="s">
        <v>200</v>
      </c>
      <c r="C479" t="s">
        <v>44</v>
      </c>
      <c r="F479">
        <v>3</v>
      </c>
      <c r="G479">
        <v>3</v>
      </c>
      <c r="I479" s="1">
        <v>216</v>
      </c>
      <c r="J479" s="1">
        <v>0</v>
      </c>
    </row>
    <row r="480" spans="1:11" hidden="1" x14ac:dyDescent="0.25">
      <c r="A480" t="s">
        <v>207</v>
      </c>
      <c r="B480" t="s">
        <v>207</v>
      </c>
      <c r="C480" t="s">
        <v>44</v>
      </c>
      <c r="F480">
        <v>10</v>
      </c>
      <c r="G480">
        <v>10</v>
      </c>
      <c r="I480" s="1">
        <v>216</v>
      </c>
      <c r="J480" s="1">
        <v>0</v>
      </c>
    </row>
    <row r="481" spans="1:11" hidden="1" x14ac:dyDescent="0.25">
      <c r="A481" t="s">
        <v>208</v>
      </c>
      <c r="B481" t="s">
        <v>208</v>
      </c>
      <c r="C481" t="s">
        <v>44</v>
      </c>
      <c r="F481">
        <v>3</v>
      </c>
      <c r="G481">
        <v>3</v>
      </c>
      <c r="I481" s="1">
        <v>216</v>
      </c>
      <c r="J481" s="1">
        <v>0</v>
      </c>
    </row>
    <row r="482" spans="1:11" x14ac:dyDescent="0.25">
      <c r="A482" t="s">
        <v>219</v>
      </c>
      <c r="B482" t="s">
        <v>221</v>
      </c>
      <c r="C482" t="s">
        <v>44</v>
      </c>
      <c r="D482">
        <v>17</v>
      </c>
      <c r="F482">
        <v>22</v>
      </c>
      <c r="G482">
        <v>39</v>
      </c>
      <c r="I482" s="1">
        <v>216</v>
      </c>
      <c r="J482" s="1">
        <v>3664</v>
      </c>
      <c r="K482">
        <v>10.7</v>
      </c>
    </row>
    <row r="483" spans="1:11" hidden="1" x14ac:dyDescent="0.25">
      <c r="A483" t="s">
        <v>243</v>
      </c>
      <c r="B483" t="s">
        <v>243</v>
      </c>
      <c r="C483" t="s">
        <v>44</v>
      </c>
      <c r="F483">
        <v>3</v>
      </c>
      <c r="G483">
        <v>3</v>
      </c>
      <c r="I483" s="1">
        <v>216</v>
      </c>
      <c r="J483" s="1">
        <v>0</v>
      </c>
    </row>
    <row r="484" spans="1:11" hidden="1" x14ac:dyDescent="0.25">
      <c r="A484" t="s">
        <v>269</v>
      </c>
      <c r="B484" t="s">
        <v>270</v>
      </c>
      <c r="C484" t="s">
        <v>44</v>
      </c>
      <c r="F484">
        <v>4</v>
      </c>
      <c r="G484">
        <v>4</v>
      </c>
      <c r="I484" s="1">
        <v>216</v>
      </c>
      <c r="J484" s="1">
        <v>0</v>
      </c>
    </row>
    <row r="485" spans="1:11" x14ac:dyDescent="0.25">
      <c r="A485" t="s">
        <v>269</v>
      </c>
      <c r="B485" t="s">
        <v>276</v>
      </c>
      <c r="C485" t="s">
        <v>44</v>
      </c>
      <c r="D485">
        <v>1</v>
      </c>
      <c r="E485">
        <v>2</v>
      </c>
      <c r="G485">
        <v>3</v>
      </c>
      <c r="H485">
        <v>3</v>
      </c>
      <c r="I485" s="1">
        <v>216</v>
      </c>
      <c r="J485" s="1">
        <v>216</v>
      </c>
      <c r="K485">
        <v>13.1</v>
      </c>
    </row>
    <row r="486" spans="1:11" x14ac:dyDescent="0.25">
      <c r="A486" t="s">
        <v>269</v>
      </c>
      <c r="B486" t="s">
        <v>269</v>
      </c>
      <c r="C486" t="s">
        <v>44</v>
      </c>
      <c r="D486">
        <v>42</v>
      </c>
      <c r="F486">
        <v>20</v>
      </c>
      <c r="G486">
        <v>62</v>
      </c>
      <c r="I486" s="1">
        <v>216</v>
      </c>
      <c r="J486" s="1">
        <v>9053</v>
      </c>
      <c r="K486">
        <v>13.5</v>
      </c>
    </row>
    <row r="487" spans="1:11" hidden="1" x14ac:dyDescent="0.25">
      <c r="A487" t="s">
        <v>269</v>
      </c>
      <c r="B487" t="s">
        <v>277</v>
      </c>
      <c r="C487" t="s">
        <v>44</v>
      </c>
      <c r="D487">
        <v>5</v>
      </c>
      <c r="I487" s="1">
        <v>216</v>
      </c>
      <c r="J487" s="1">
        <v>1078</v>
      </c>
    </row>
    <row r="488" spans="1:11" x14ac:dyDescent="0.25">
      <c r="A488" t="s">
        <v>269</v>
      </c>
      <c r="B488" t="s">
        <v>273</v>
      </c>
      <c r="C488" t="s">
        <v>44</v>
      </c>
      <c r="D488">
        <v>10</v>
      </c>
      <c r="F488">
        <v>5</v>
      </c>
      <c r="G488">
        <v>15</v>
      </c>
      <c r="I488" s="1">
        <v>216</v>
      </c>
      <c r="J488" s="1">
        <v>2156</v>
      </c>
      <c r="K488">
        <v>14.5</v>
      </c>
    </row>
    <row r="489" spans="1:11" hidden="1" x14ac:dyDescent="0.25">
      <c r="A489" t="s">
        <v>291</v>
      </c>
      <c r="B489" t="s">
        <v>291</v>
      </c>
      <c r="C489" t="s">
        <v>44</v>
      </c>
      <c r="F489">
        <v>2</v>
      </c>
      <c r="G489">
        <v>2</v>
      </c>
      <c r="I489" s="1">
        <v>216</v>
      </c>
      <c r="J489" s="1">
        <v>0</v>
      </c>
    </row>
    <row r="490" spans="1:11" x14ac:dyDescent="0.25">
      <c r="A490" t="s">
        <v>298</v>
      </c>
      <c r="B490" t="s">
        <v>298</v>
      </c>
      <c r="C490" t="s">
        <v>44</v>
      </c>
      <c r="D490">
        <v>6</v>
      </c>
      <c r="F490">
        <v>12</v>
      </c>
      <c r="G490">
        <v>18</v>
      </c>
      <c r="I490" s="1">
        <v>216</v>
      </c>
      <c r="J490" s="1">
        <v>1293</v>
      </c>
      <c r="K490">
        <v>16</v>
      </c>
    </row>
    <row r="491" spans="1:11" x14ac:dyDescent="0.25">
      <c r="A491" t="s">
        <v>311</v>
      </c>
      <c r="B491" t="s">
        <v>311</v>
      </c>
      <c r="C491" t="s">
        <v>44</v>
      </c>
      <c r="D491">
        <v>4</v>
      </c>
      <c r="G491">
        <v>4</v>
      </c>
      <c r="I491" s="1">
        <v>216</v>
      </c>
      <c r="J491" s="1">
        <v>862</v>
      </c>
      <c r="K491">
        <v>10.4</v>
      </c>
    </row>
    <row r="492" spans="1:11" hidden="1" x14ac:dyDescent="0.25">
      <c r="A492" t="s">
        <v>325</v>
      </c>
      <c r="B492" t="s">
        <v>325</v>
      </c>
      <c r="C492" t="s">
        <v>44</v>
      </c>
      <c r="F492">
        <v>4</v>
      </c>
      <c r="G492">
        <v>4</v>
      </c>
      <c r="I492" s="1">
        <v>216</v>
      </c>
      <c r="J492" s="1">
        <v>0</v>
      </c>
    </row>
    <row r="493" spans="1:11" x14ac:dyDescent="0.25">
      <c r="A493" t="s">
        <v>330</v>
      </c>
      <c r="B493" t="s">
        <v>331</v>
      </c>
      <c r="C493" t="s">
        <v>44</v>
      </c>
      <c r="D493">
        <v>8</v>
      </c>
      <c r="G493">
        <v>8</v>
      </c>
      <c r="I493" s="1">
        <v>216</v>
      </c>
      <c r="J493" s="1">
        <v>1724</v>
      </c>
      <c r="K493">
        <v>15.7</v>
      </c>
    </row>
    <row r="494" spans="1:11" hidden="1" x14ac:dyDescent="0.25">
      <c r="A494" t="s">
        <v>334</v>
      </c>
      <c r="B494" t="s">
        <v>334</v>
      </c>
      <c r="C494" t="s">
        <v>44</v>
      </c>
      <c r="F494">
        <v>4</v>
      </c>
      <c r="G494">
        <v>4</v>
      </c>
      <c r="I494" s="1">
        <v>216</v>
      </c>
      <c r="J494" s="1">
        <v>0</v>
      </c>
    </row>
    <row r="495" spans="1:11" hidden="1" x14ac:dyDescent="0.25">
      <c r="A495" t="s">
        <v>335</v>
      </c>
      <c r="B495" t="s">
        <v>335</v>
      </c>
      <c r="C495" t="s">
        <v>44</v>
      </c>
      <c r="F495">
        <v>22</v>
      </c>
      <c r="G495">
        <v>22</v>
      </c>
      <c r="I495" s="1">
        <v>216</v>
      </c>
      <c r="J495" s="1">
        <v>0</v>
      </c>
    </row>
    <row r="496" spans="1:11" x14ac:dyDescent="0.25">
      <c r="A496" t="s">
        <v>342</v>
      </c>
      <c r="B496" t="s">
        <v>342</v>
      </c>
      <c r="C496" t="s">
        <v>44</v>
      </c>
      <c r="D496">
        <v>17</v>
      </c>
      <c r="F496">
        <v>6</v>
      </c>
      <c r="G496">
        <v>23</v>
      </c>
      <c r="I496" s="1">
        <v>216</v>
      </c>
      <c r="J496" s="1">
        <v>3664</v>
      </c>
      <c r="K496">
        <v>13.4</v>
      </c>
    </row>
    <row r="497" spans="1:11" x14ac:dyDescent="0.25">
      <c r="A497" t="s">
        <v>350</v>
      </c>
      <c r="B497" t="s">
        <v>350</v>
      </c>
      <c r="C497" t="s">
        <v>44</v>
      </c>
      <c r="D497">
        <v>4</v>
      </c>
      <c r="G497">
        <v>4</v>
      </c>
      <c r="I497" s="1">
        <v>216</v>
      </c>
      <c r="J497" s="1">
        <v>862</v>
      </c>
      <c r="K497">
        <v>21.9</v>
      </c>
    </row>
    <row r="498" spans="1:11" hidden="1" x14ac:dyDescent="0.25">
      <c r="A498" t="s">
        <v>352</v>
      </c>
      <c r="B498" t="s">
        <v>352</v>
      </c>
      <c r="C498" t="s">
        <v>44</v>
      </c>
      <c r="F498">
        <v>10</v>
      </c>
      <c r="G498">
        <v>10</v>
      </c>
      <c r="I498" s="1">
        <v>216</v>
      </c>
      <c r="J498" s="1">
        <v>0</v>
      </c>
    </row>
    <row r="499" spans="1:11" x14ac:dyDescent="0.25">
      <c r="A499" t="s">
        <v>373</v>
      </c>
      <c r="B499" t="s">
        <v>373</v>
      </c>
      <c r="C499" t="s">
        <v>44</v>
      </c>
      <c r="D499">
        <v>4</v>
      </c>
      <c r="F499">
        <v>5</v>
      </c>
      <c r="G499">
        <v>9</v>
      </c>
      <c r="I499" s="1">
        <v>216</v>
      </c>
      <c r="J499" s="1">
        <v>862</v>
      </c>
      <c r="K499">
        <v>18.600000000000001</v>
      </c>
    </row>
    <row r="500" spans="1:11" x14ac:dyDescent="0.25">
      <c r="A500" t="s">
        <v>392</v>
      </c>
      <c r="B500" t="s">
        <v>392</v>
      </c>
      <c r="C500" t="s">
        <v>44</v>
      </c>
      <c r="D500">
        <v>8</v>
      </c>
      <c r="F500">
        <v>21</v>
      </c>
      <c r="G500">
        <v>29</v>
      </c>
      <c r="I500" s="1">
        <v>216</v>
      </c>
      <c r="J500" s="1">
        <v>1724</v>
      </c>
      <c r="K500">
        <v>10.5</v>
      </c>
    </row>
    <row r="501" spans="1:11" hidden="1" x14ac:dyDescent="0.25">
      <c r="A501" t="s">
        <v>18</v>
      </c>
      <c r="B501" t="s">
        <v>18</v>
      </c>
      <c r="C501" t="s">
        <v>23</v>
      </c>
      <c r="H501">
        <v>22</v>
      </c>
      <c r="I501" s="1">
        <v>312</v>
      </c>
      <c r="J501" s="1">
        <v>0</v>
      </c>
    </row>
    <row r="502" spans="1:11" hidden="1" x14ac:dyDescent="0.25">
      <c r="A502" t="s">
        <v>85</v>
      </c>
      <c r="B502" t="s">
        <v>89</v>
      </c>
      <c r="C502" t="s">
        <v>23</v>
      </c>
      <c r="H502">
        <v>7</v>
      </c>
      <c r="I502" s="1">
        <v>312</v>
      </c>
      <c r="J502" s="1">
        <v>0</v>
      </c>
    </row>
    <row r="503" spans="1:11" hidden="1" x14ac:dyDescent="0.25">
      <c r="A503" t="s">
        <v>115</v>
      </c>
      <c r="B503" t="s">
        <v>122</v>
      </c>
      <c r="C503" t="s">
        <v>23</v>
      </c>
      <c r="H503">
        <v>10</v>
      </c>
      <c r="I503" s="1">
        <v>312</v>
      </c>
      <c r="J503" s="1">
        <v>0</v>
      </c>
    </row>
    <row r="504" spans="1:11" hidden="1" x14ac:dyDescent="0.25">
      <c r="A504" t="s">
        <v>142</v>
      </c>
      <c r="B504" t="s">
        <v>142</v>
      </c>
      <c r="C504" t="s">
        <v>23</v>
      </c>
      <c r="E504">
        <v>1</v>
      </c>
      <c r="G504">
        <v>1</v>
      </c>
      <c r="H504">
        <v>30</v>
      </c>
      <c r="I504" s="1">
        <v>312</v>
      </c>
      <c r="J504" s="1">
        <v>0</v>
      </c>
    </row>
    <row r="505" spans="1:11" hidden="1" x14ac:dyDescent="0.25">
      <c r="A505" t="s">
        <v>146</v>
      </c>
      <c r="B505" t="s">
        <v>146</v>
      </c>
      <c r="C505" t="s">
        <v>23</v>
      </c>
      <c r="H505">
        <v>10</v>
      </c>
      <c r="I505" s="1">
        <v>312</v>
      </c>
      <c r="J505" s="1">
        <v>0</v>
      </c>
    </row>
    <row r="506" spans="1:11" hidden="1" x14ac:dyDescent="0.25">
      <c r="A506" t="s">
        <v>146</v>
      </c>
      <c r="B506" t="s">
        <v>148</v>
      </c>
      <c r="C506" t="s">
        <v>23</v>
      </c>
      <c r="H506">
        <v>10</v>
      </c>
      <c r="I506" s="1">
        <v>312</v>
      </c>
      <c r="J506" s="1">
        <v>0</v>
      </c>
    </row>
    <row r="507" spans="1:11" hidden="1" x14ac:dyDescent="0.25">
      <c r="A507" t="s">
        <v>164</v>
      </c>
      <c r="B507" t="s">
        <v>164</v>
      </c>
      <c r="C507" t="s">
        <v>23</v>
      </c>
      <c r="H507">
        <v>20</v>
      </c>
      <c r="I507" s="1">
        <v>312</v>
      </c>
      <c r="J507" s="1">
        <v>0</v>
      </c>
    </row>
    <row r="508" spans="1:11" hidden="1" x14ac:dyDescent="0.25">
      <c r="A508" t="s">
        <v>219</v>
      </c>
      <c r="B508" t="s">
        <v>220</v>
      </c>
      <c r="C508" t="s">
        <v>23</v>
      </c>
      <c r="H508">
        <v>18</v>
      </c>
      <c r="I508" s="1">
        <v>312</v>
      </c>
      <c r="J508" s="1">
        <v>0</v>
      </c>
    </row>
    <row r="509" spans="1:11" hidden="1" x14ac:dyDescent="0.25">
      <c r="A509" t="s">
        <v>219</v>
      </c>
      <c r="B509" t="s">
        <v>221</v>
      </c>
      <c r="C509" t="s">
        <v>23</v>
      </c>
      <c r="H509">
        <v>16</v>
      </c>
      <c r="I509" s="1">
        <v>312</v>
      </c>
      <c r="J509" s="1">
        <v>0</v>
      </c>
    </row>
    <row r="510" spans="1:11" hidden="1" x14ac:dyDescent="0.25">
      <c r="A510" t="s">
        <v>232</v>
      </c>
      <c r="B510" t="s">
        <v>232</v>
      </c>
      <c r="C510" t="s">
        <v>23</v>
      </c>
      <c r="H510">
        <v>31</v>
      </c>
      <c r="I510" s="1">
        <v>312</v>
      </c>
      <c r="J510" s="1">
        <v>0</v>
      </c>
    </row>
    <row r="511" spans="1:11" hidden="1" x14ac:dyDescent="0.25">
      <c r="A511" t="s">
        <v>298</v>
      </c>
      <c r="B511" t="s">
        <v>298</v>
      </c>
      <c r="C511" t="s">
        <v>23</v>
      </c>
      <c r="H511">
        <v>6</v>
      </c>
      <c r="I511" s="1">
        <v>312</v>
      </c>
      <c r="J511" s="1">
        <v>0</v>
      </c>
    </row>
    <row r="512" spans="1:11" hidden="1" x14ac:dyDescent="0.25">
      <c r="A512" t="s">
        <v>330</v>
      </c>
      <c r="B512" t="s">
        <v>331</v>
      </c>
      <c r="C512" t="s">
        <v>23</v>
      </c>
      <c r="H512">
        <v>8</v>
      </c>
      <c r="I512" s="1">
        <v>312</v>
      </c>
      <c r="J512" s="1">
        <v>0</v>
      </c>
    </row>
    <row r="513" spans="1:11" hidden="1" x14ac:dyDescent="0.25">
      <c r="A513" t="s">
        <v>375</v>
      </c>
      <c r="B513" t="s">
        <v>375</v>
      </c>
      <c r="C513" t="s">
        <v>23</v>
      </c>
      <c r="G513">
        <v>35</v>
      </c>
      <c r="I513" s="1">
        <v>312</v>
      </c>
      <c r="J513" s="1">
        <v>0</v>
      </c>
    </row>
    <row r="514" spans="1:11" hidden="1" x14ac:dyDescent="0.25">
      <c r="A514" t="s">
        <v>70</v>
      </c>
      <c r="B514" t="s">
        <v>70</v>
      </c>
      <c r="C514" t="s">
        <v>73</v>
      </c>
      <c r="E514">
        <v>1</v>
      </c>
      <c r="G514">
        <v>1</v>
      </c>
      <c r="H514">
        <v>10</v>
      </c>
      <c r="I514" s="1">
        <v>312</v>
      </c>
      <c r="J514" s="1">
        <v>0</v>
      </c>
    </row>
    <row r="515" spans="1:11" hidden="1" x14ac:dyDescent="0.25">
      <c r="A515" t="s">
        <v>103</v>
      </c>
      <c r="B515" t="s">
        <v>103</v>
      </c>
      <c r="C515" t="s">
        <v>73</v>
      </c>
      <c r="E515">
        <v>1</v>
      </c>
      <c r="G515">
        <v>1</v>
      </c>
    </row>
    <row r="516" spans="1:11" hidden="1" x14ac:dyDescent="0.25">
      <c r="A516" t="s">
        <v>135</v>
      </c>
      <c r="B516" t="s">
        <v>135</v>
      </c>
      <c r="C516" t="s">
        <v>73</v>
      </c>
      <c r="E516">
        <v>1</v>
      </c>
      <c r="G516">
        <v>1</v>
      </c>
      <c r="H516">
        <v>22</v>
      </c>
      <c r="I516" s="1">
        <v>312</v>
      </c>
      <c r="J516" s="1">
        <v>0</v>
      </c>
    </row>
    <row r="517" spans="1:11" hidden="1" x14ac:dyDescent="0.25">
      <c r="A517" t="s">
        <v>156</v>
      </c>
      <c r="B517" t="s">
        <v>156</v>
      </c>
      <c r="C517" t="s">
        <v>73</v>
      </c>
      <c r="E517">
        <v>1</v>
      </c>
      <c r="G517">
        <v>1</v>
      </c>
      <c r="H517">
        <v>5</v>
      </c>
      <c r="I517" s="1">
        <v>312</v>
      </c>
      <c r="J517" s="1">
        <v>0</v>
      </c>
    </row>
    <row r="518" spans="1:11" x14ac:dyDescent="0.25">
      <c r="A518" t="s">
        <v>157</v>
      </c>
      <c r="B518" t="s">
        <v>157</v>
      </c>
      <c r="C518" t="s">
        <v>73</v>
      </c>
      <c r="D518">
        <v>9</v>
      </c>
      <c r="E518">
        <v>6</v>
      </c>
      <c r="G518">
        <v>15</v>
      </c>
      <c r="H518">
        <v>39</v>
      </c>
      <c r="I518" s="1">
        <v>312</v>
      </c>
      <c r="J518" s="1">
        <v>2808</v>
      </c>
      <c r="K518">
        <v>0.3</v>
      </c>
    </row>
    <row r="519" spans="1:11" x14ac:dyDescent="0.25">
      <c r="A519" t="s">
        <v>161</v>
      </c>
      <c r="B519" t="s">
        <v>161</v>
      </c>
      <c r="C519" t="s">
        <v>73</v>
      </c>
      <c r="D519">
        <v>2</v>
      </c>
      <c r="E519">
        <v>4</v>
      </c>
      <c r="G519">
        <v>6</v>
      </c>
      <c r="H519">
        <v>12</v>
      </c>
      <c r="I519" s="1">
        <v>312</v>
      </c>
      <c r="J519" s="1">
        <v>624</v>
      </c>
      <c r="K519">
        <v>0.2</v>
      </c>
    </row>
    <row r="520" spans="1:11" hidden="1" x14ac:dyDescent="0.25">
      <c r="A520" t="s">
        <v>171</v>
      </c>
      <c r="B520" t="s">
        <v>171</v>
      </c>
      <c r="C520" t="s">
        <v>73</v>
      </c>
      <c r="E520">
        <v>1</v>
      </c>
      <c r="G520">
        <v>1</v>
      </c>
      <c r="H520">
        <v>25</v>
      </c>
      <c r="I520" s="1">
        <v>312</v>
      </c>
      <c r="J520" s="1">
        <v>0</v>
      </c>
    </row>
    <row r="521" spans="1:11" x14ac:dyDescent="0.25">
      <c r="A521" t="s">
        <v>184</v>
      </c>
      <c r="B521" t="s">
        <v>184</v>
      </c>
      <c r="C521" t="s">
        <v>73</v>
      </c>
      <c r="D521">
        <v>2</v>
      </c>
      <c r="E521">
        <v>2</v>
      </c>
      <c r="G521">
        <v>4</v>
      </c>
      <c r="H521">
        <v>12</v>
      </c>
      <c r="I521" s="1">
        <v>312</v>
      </c>
      <c r="J521" s="1">
        <v>624</v>
      </c>
      <c r="K521">
        <v>0.4</v>
      </c>
    </row>
    <row r="522" spans="1:11" hidden="1" x14ac:dyDescent="0.25">
      <c r="A522" t="s">
        <v>185</v>
      </c>
      <c r="B522" t="s">
        <v>185</v>
      </c>
      <c r="C522" t="s">
        <v>73</v>
      </c>
      <c r="E522">
        <v>1</v>
      </c>
      <c r="G522">
        <v>1</v>
      </c>
      <c r="H522">
        <v>65</v>
      </c>
      <c r="I522" s="1">
        <v>312</v>
      </c>
      <c r="J522" s="1">
        <v>0</v>
      </c>
    </row>
    <row r="523" spans="1:11" x14ac:dyDescent="0.25">
      <c r="A523" t="s">
        <v>193</v>
      </c>
      <c r="B523" t="s">
        <v>193</v>
      </c>
      <c r="C523" t="s">
        <v>73</v>
      </c>
      <c r="D523">
        <v>7</v>
      </c>
      <c r="E523">
        <v>2</v>
      </c>
      <c r="G523">
        <v>9</v>
      </c>
      <c r="H523">
        <v>12</v>
      </c>
      <c r="I523" s="1">
        <v>312</v>
      </c>
      <c r="J523" s="1">
        <v>2184</v>
      </c>
      <c r="K523">
        <v>0.9</v>
      </c>
    </row>
    <row r="524" spans="1:11" hidden="1" x14ac:dyDescent="0.25">
      <c r="A524" t="s">
        <v>219</v>
      </c>
      <c r="B524" t="s">
        <v>223</v>
      </c>
      <c r="C524" t="s">
        <v>73</v>
      </c>
      <c r="E524">
        <v>1</v>
      </c>
      <c r="G524">
        <v>1</v>
      </c>
      <c r="H524">
        <v>9</v>
      </c>
      <c r="I524" s="1">
        <v>312</v>
      </c>
      <c r="J524" s="1">
        <v>0</v>
      </c>
    </row>
    <row r="525" spans="1:11" x14ac:dyDescent="0.25">
      <c r="A525" t="s">
        <v>255</v>
      </c>
      <c r="B525" t="s">
        <v>256</v>
      </c>
      <c r="C525" t="s">
        <v>73</v>
      </c>
      <c r="D525">
        <v>6</v>
      </c>
      <c r="E525">
        <v>2</v>
      </c>
      <c r="G525">
        <v>8</v>
      </c>
      <c r="H525">
        <v>24</v>
      </c>
      <c r="I525" s="1">
        <v>312</v>
      </c>
      <c r="J525" s="1">
        <v>1872</v>
      </c>
      <c r="K525">
        <v>0.5</v>
      </c>
    </row>
    <row r="526" spans="1:11" hidden="1" x14ac:dyDescent="0.25">
      <c r="A526" t="s">
        <v>269</v>
      </c>
      <c r="B526" t="s">
        <v>269</v>
      </c>
      <c r="C526" t="s">
        <v>73</v>
      </c>
      <c r="E526">
        <v>6</v>
      </c>
      <c r="G526">
        <v>6</v>
      </c>
      <c r="H526">
        <v>25</v>
      </c>
      <c r="I526" s="1">
        <v>312</v>
      </c>
      <c r="J526" s="1">
        <v>0</v>
      </c>
    </row>
    <row r="527" spans="1:11" hidden="1" x14ac:dyDescent="0.25">
      <c r="A527" t="s">
        <v>283</v>
      </c>
      <c r="B527" t="s">
        <v>283</v>
      </c>
      <c r="C527" t="s">
        <v>73</v>
      </c>
      <c r="E527">
        <v>1</v>
      </c>
      <c r="G527">
        <v>1</v>
      </c>
      <c r="H527">
        <v>6</v>
      </c>
      <c r="I527" s="1">
        <v>312</v>
      </c>
      <c r="J527" s="1">
        <v>0</v>
      </c>
    </row>
    <row r="528" spans="1:11" x14ac:dyDescent="0.25">
      <c r="A528" t="s">
        <v>311</v>
      </c>
      <c r="B528" t="s">
        <v>311</v>
      </c>
      <c r="C528" t="s">
        <v>73</v>
      </c>
      <c r="D528">
        <v>12</v>
      </c>
      <c r="E528">
        <v>12</v>
      </c>
      <c r="G528">
        <v>24</v>
      </c>
      <c r="H528">
        <v>37</v>
      </c>
      <c r="I528" s="1">
        <v>312</v>
      </c>
      <c r="J528" s="1">
        <v>3744</v>
      </c>
      <c r="K528">
        <v>1.2</v>
      </c>
    </row>
    <row r="529" spans="1:11" x14ac:dyDescent="0.25">
      <c r="A529" t="s">
        <v>335</v>
      </c>
      <c r="B529" t="s">
        <v>335</v>
      </c>
      <c r="C529" t="s">
        <v>73</v>
      </c>
      <c r="D529">
        <v>8</v>
      </c>
      <c r="E529">
        <v>6</v>
      </c>
      <c r="G529">
        <v>14</v>
      </c>
      <c r="H529">
        <v>61</v>
      </c>
      <c r="I529" s="1">
        <v>312</v>
      </c>
      <c r="J529" s="1">
        <v>2496</v>
      </c>
      <c r="K529">
        <v>0.4</v>
      </c>
    </row>
    <row r="530" spans="1:11" x14ac:dyDescent="0.25">
      <c r="A530" t="s">
        <v>352</v>
      </c>
      <c r="B530" t="s">
        <v>352</v>
      </c>
      <c r="C530" t="s">
        <v>73</v>
      </c>
      <c r="D530">
        <v>2</v>
      </c>
      <c r="E530">
        <v>1</v>
      </c>
      <c r="G530">
        <v>3</v>
      </c>
      <c r="H530">
        <v>10</v>
      </c>
      <c r="I530" s="1">
        <v>312</v>
      </c>
      <c r="J530" s="1">
        <v>624</v>
      </c>
      <c r="K530">
        <v>0.3</v>
      </c>
    </row>
    <row r="531" spans="1:11" x14ac:dyDescent="0.25">
      <c r="A531" t="s">
        <v>387</v>
      </c>
      <c r="B531" t="s">
        <v>387</v>
      </c>
      <c r="C531" t="s">
        <v>73</v>
      </c>
      <c r="D531">
        <v>5</v>
      </c>
      <c r="E531">
        <v>2</v>
      </c>
      <c r="G531">
        <v>7</v>
      </c>
      <c r="H531">
        <v>19</v>
      </c>
      <c r="I531" s="1">
        <v>312</v>
      </c>
      <c r="J531" s="1">
        <v>1560</v>
      </c>
      <c r="K531">
        <v>1.1000000000000001</v>
      </c>
    </row>
    <row r="532" spans="1:11" hidden="1" x14ac:dyDescent="0.25">
      <c r="A532" t="s">
        <v>85</v>
      </c>
      <c r="B532" t="s">
        <v>86</v>
      </c>
      <c r="C532" t="s">
        <v>93</v>
      </c>
      <c r="H532">
        <v>28</v>
      </c>
      <c r="I532" s="1">
        <v>308</v>
      </c>
      <c r="J532" s="1">
        <v>0</v>
      </c>
    </row>
    <row r="533" spans="1:11" x14ac:dyDescent="0.25">
      <c r="A533" t="s">
        <v>85</v>
      </c>
      <c r="B533" t="s">
        <v>86</v>
      </c>
      <c r="C533" t="s">
        <v>94</v>
      </c>
      <c r="D533">
        <v>10</v>
      </c>
      <c r="G533">
        <v>10</v>
      </c>
      <c r="I533" s="1">
        <v>433</v>
      </c>
      <c r="J533" s="1">
        <v>4326</v>
      </c>
      <c r="K533">
        <v>5.9</v>
      </c>
    </row>
    <row r="534" spans="1:11" hidden="1" x14ac:dyDescent="0.25">
      <c r="A534" t="s">
        <v>130</v>
      </c>
      <c r="B534" t="s">
        <v>130</v>
      </c>
      <c r="C534" t="s">
        <v>94</v>
      </c>
      <c r="H534">
        <v>3</v>
      </c>
      <c r="I534" s="1">
        <v>433</v>
      </c>
      <c r="J534" s="1">
        <v>0</v>
      </c>
    </row>
    <row r="535" spans="1:11" x14ac:dyDescent="0.25">
      <c r="A535" t="s">
        <v>142</v>
      </c>
      <c r="B535" t="s">
        <v>142</v>
      </c>
      <c r="C535" t="s">
        <v>94</v>
      </c>
      <c r="D535">
        <v>5</v>
      </c>
      <c r="E535">
        <v>1</v>
      </c>
      <c r="G535">
        <v>6</v>
      </c>
      <c r="H535">
        <v>1</v>
      </c>
      <c r="I535" s="1">
        <v>433</v>
      </c>
      <c r="J535" s="1">
        <v>2163</v>
      </c>
      <c r="K535">
        <v>2</v>
      </c>
    </row>
    <row r="536" spans="1:11" x14ac:dyDescent="0.25">
      <c r="A536" t="s">
        <v>168</v>
      </c>
      <c r="B536" t="s">
        <v>168</v>
      </c>
      <c r="C536" t="s">
        <v>94</v>
      </c>
      <c r="D536">
        <v>5</v>
      </c>
      <c r="G536">
        <v>5</v>
      </c>
      <c r="H536">
        <v>17</v>
      </c>
      <c r="I536" s="1">
        <v>433</v>
      </c>
      <c r="J536" s="1">
        <v>2163</v>
      </c>
      <c r="K536">
        <v>5.0999999999999996</v>
      </c>
    </row>
    <row r="537" spans="1:11" x14ac:dyDescent="0.25">
      <c r="A537" t="s">
        <v>183</v>
      </c>
      <c r="B537" t="s">
        <v>183</v>
      </c>
      <c r="C537" t="s">
        <v>94</v>
      </c>
      <c r="D537">
        <v>87</v>
      </c>
      <c r="E537">
        <v>15</v>
      </c>
      <c r="G537">
        <v>102</v>
      </c>
      <c r="H537">
        <v>54</v>
      </c>
      <c r="I537" s="1">
        <v>433</v>
      </c>
      <c r="J537" s="1">
        <v>37636</v>
      </c>
      <c r="K537">
        <v>3.7</v>
      </c>
    </row>
    <row r="538" spans="1:11" x14ac:dyDescent="0.25">
      <c r="A538" t="s">
        <v>185</v>
      </c>
      <c r="B538" t="s">
        <v>185</v>
      </c>
      <c r="C538" t="s">
        <v>94</v>
      </c>
      <c r="D538">
        <v>8</v>
      </c>
      <c r="E538">
        <v>1</v>
      </c>
      <c r="G538">
        <v>9</v>
      </c>
      <c r="H538">
        <v>2</v>
      </c>
      <c r="I538" s="1">
        <v>433</v>
      </c>
      <c r="J538" s="1">
        <v>3461</v>
      </c>
      <c r="K538">
        <v>1.7</v>
      </c>
    </row>
    <row r="539" spans="1:11" x14ac:dyDescent="0.25">
      <c r="A539" t="s">
        <v>219</v>
      </c>
      <c r="B539" t="s">
        <v>220</v>
      </c>
      <c r="C539" t="s">
        <v>94</v>
      </c>
      <c r="D539">
        <v>12</v>
      </c>
      <c r="G539">
        <v>12</v>
      </c>
      <c r="I539" s="1">
        <v>433</v>
      </c>
      <c r="J539" s="1">
        <v>5191</v>
      </c>
      <c r="K539">
        <v>2.7</v>
      </c>
    </row>
    <row r="540" spans="1:11" x14ac:dyDescent="0.25">
      <c r="A540" t="s">
        <v>250</v>
      </c>
      <c r="B540" t="s">
        <v>250</v>
      </c>
      <c r="C540" t="s">
        <v>94</v>
      </c>
      <c r="D540">
        <v>10</v>
      </c>
      <c r="G540">
        <v>10</v>
      </c>
      <c r="I540" s="1">
        <v>433</v>
      </c>
      <c r="J540" s="1">
        <v>4326</v>
      </c>
      <c r="K540">
        <v>4.7</v>
      </c>
    </row>
    <row r="541" spans="1:11" x14ac:dyDescent="0.25">
      <c r="A541" t="s">
        <v>269</v>
      </c>
      <c r="B541" t="s">
        <v>269</v>
      </c>
      <c r="C541" t="s">
        <v>94</v>
      </c>
      <c r="D541">
        <v>14</v>
      </c>
      <c r="G541">
        <v>14</v>
      </c>
      <c r="I541" s="1">
        <v>433</v>
      </c>
      <c r="J541" s="1">
        <v>6056</v>
      </c>
      <c r="K541">
        <v>5.2</v>
      </c>
    </row>
    <row r="542" spans="1:11" x14ac:dyDescent="0.25">
      <c r="A542" t="s">
        <v>283</v>
      </c>
      <c r="B542" t="s">
        <v>283</v>
      </c>
      <c r="C542" t="s">
        <v>94</v>
      </c>
      <c r="D542">
        <v>6</v>
      </c>
      <c r="G542">
        <v>6</v>
      </c>
      <c r="I542" s="1">
        <v>433</v>
      </c>
      <c r="J542" s="1">
        <v>2596</v>
      </c>
      <c r="K542">
        <v>4.5999999999999996</v>
      </c>
    </row>
    <row r="543" spans="1:11" x14ac:dyDescent="0.25">
      <c r="A543" t="s">
        <v>301</v>
      </c>
      <c r="B543" t="s">
        <v>301</v>
      </c>
      <c r="C543" t="s">
        <v>94</v>
      </c>
      <c r="D543">
        <v>12</v>
      </c>
      <c r="G543">
        <v>12</v>
      </c>
      <c r="I543" s="1">
        <v>433</v>
      </c>
      <c r="J543" s="1">
        <v>5191</v>
      </c>
      <c r="K543">
        <v>7.4</v>
      </c>
    </row>
    <row r="544" spans="1:11" x14ac:dyDescent="0.25">
      <c r="A544" t="s">
        <v>311</v>
      </c>
      <c r="B544" t="s">
        <v>311</v>
      </c>
      <c r="C544" t="s">
        <v>94</v>
      </c>
      <c r="D544">
        <v>6</v>
      </c>
      <c r="E544">
        <v>3</v>
      </c>
      <c r="G544">
        <v>9</v>
      </c>
      <c r="H544">
        <v>4</v>
      </c>
      <c r="I544" s="1">
        <v>433</v>
      </c>
      <c r="J544" s="1">
        <v>2596</v>
      </c>
      <c r="K544">
        <v>2.6</v>
      </c>
    </row>
    <row r="545" spans="1:11" x14ac:dyDescent="0.25">
      <c r="A545" t="s">
        <v>335</v>
      </c>
      <c r="B545" t="s">
        <v>335</v>
      </c>
      <c r="C545" t="s">
        <v>94</v>
      </c>
      <c r="D545">
        <v>19</v>
      </c>
      <c r="E545">
        <v>2</v>
      </c>
      <c r="G545">
        <v>21</v>
      </c>
      <c r="H545">
        <v>5</v>
      </c>
      <c r="I545" s="1">
        <v>433</v>
      </c>
      <c r="J545" s="1">
        <v>8219</v>
      </c>
      <c r="K545">
        <v>7.5</v>
      </c>
    </row>
    <row r="546" spans="1:11" x14ac:dyDescent="0.25">
      <c r="A546" t="s">
        <v>352</v>
      </c>
      <c r="B546" t="s">
        <v>352</v>
      </c>
      <c r="C546" t="s">
        <v>94</v>
      </c>
      <c r="D546">
        <v>6</v>
      </c>
      <c r="G546">
        <v>6</v>
      </c>
      <c r="I546" s="1">
        <v>433</v>
      </c>
      <c r="J546" s="1">
        <v>2596</v>
      </c>
      <c r="K546">
        <v>4.2</v>
      </c>
    </row>
    <row r="547" spans="1:11" hidden="1" x14ac:dyDescent="0.25">
      <c r="A547" t="s">
        <v>18</v>
      </c>
      <c r="B547" t="s">
        <v>18</v>
      </c>
      <c r="C547" t="s">
        <v>24</v>
      </c>
      <c r="F547">
        <v>3</v>
      </c>
      <c r="G547">
        <v>3</v>
      </c>
      <c r="I547" s="1">
        <v>75</v>
      </c>
      <c r="J547" s="1">
        <v>0</v>
      </c>
    </row>
    <row r="548" spans="1:11" hidden="1" x14ac:dyDescent="0.25">
      <c r="A548" t="s">
        <v>18</v>
      </c>
      <c r="B548" t="s">
        <v>20</v>
      </c>
      <c r="C548" t="s">
        <v>24</v>
      </c>
      <c r="F548">
        <v>2</v>
      </c>
      <c r="G548">
        <v>2</v>
      </c>
      <c r="I548" s="1">
        <v>75</v>
      </c>
      <c r="J548" s="1">
        <v>0</v>
      </c>
    </row>
    <row r="549" spans="1:11" hidden="1" x14ac:dyDescent="0.25">
      <c r="A549" t="s">
        <v>18</v>
      </c>
      <c r="B549" t="s">
        <v>20</v>
      </c>
      <c r="C549" t="s">
        <v>25</v>
      </c>
      <c r="F549">
        <v>6</v>
      </c>
      <c r="G549">
        <v>6</v>
      </c>
      <c r="I549" s="1">
        <v>28</v>
      </c>
      <c r="J549" s="1">
        <v>0</v>
      </c>
    </row>
    <row r="550" spans="1:11" hidden="1" x14ac:dyDescent="0.25">
      <c r="A550" t="s">
        <v>378</v>
      </c>
      <c r="B550" t="s">
        <v>379</v>
      </c>
      <c r="C550" t="s">
        <v>380</v>
      </c>
      <c r="D550">
        <v>11</v>
      </c>
      <c r="I550" s="1">
        <v>2</v>
      </c>
      <c r="J550" s="1">
        <v>17</v>
      </c>
    </row>
    <row r="551" spans="1:11" hidden="1" x14ac:dyDescent="0.25">
      <c r="A551" t="s">
        <v>378</v>
      </c>
      <c r="B551" t="s">
        <v>381</v>
      </c>
      <c r="C551" t="s">
        <v>382</v>
      </c>
      <c r="D551">
        <v>5</v>
      </c>
      <c r="I551" s="1">
        <v>3</v>
      </c>
      <c r="J551" s="1">
        <v>15</v>
      </c>
    </row>
    <row r="552" spans="1:11" hidden="1" x14ac:dyDescent="0.25">
      <c r="A552" t="s">
        <v>378</v>
      </c>
      <c r="B552" t="s">
        <v>381</v>
      </c>
      <c r="C552" t="s">
        <v>383</v>
      </c>
      <c r="D552">
        <v>3</v>
      </c>
      <c r="I552" s="1">
        <v>2</v>
      </c>
      <c r="J552" s="1">
        <v>5</v>
      </c>
    </row>
    <row r="553" spans="1:11" hidden="1" x14ac:dyDescent="0.25">
      <c r="A553" t="s">
        <v>378</v>
      </c>
      <c r="B553" t="s">
        <v>379</v>
      </c>
      <c r="C553" t="s">
        <v>384</v>
      </c>
      <c r="D553">
        <v>6</v>
      </c>
      <c r="I553" s="1">
        <v>19</v>
      </c>
      <c r="J553" s="1">
        <v>111</v>
      </c>
    </row>
    <row r="554" spans="1:11" hidden="1" x14ac:dyDescent="0.25">
      <c r="A554" t="s">
        <v>9</v>
      </c>
      <c r="B554" t="s">
        <v>9</v>
      </c>
      <c r="C554" t="s">
        <v>14</v>
      </c>
      <c r="F554">
        <v>6</v>
      </c>
      <c r="G554">
        <v>6</v>
      </c>
      <c r="I554" s="1">
        <v>22</v>
      </c>
      <c r="J554" s="1">
        <v>0</v>
      </c>
    </row>
    <row r="555" spans="1:11" x14ac:dyDescent="0.25">
      <c r="A555" t="s">
        <v>9</v>
      </c>
      <c r="B555" t="s">
        <v>11</v>
      </c>
      <c r="C555" t="s">
        <v>14</v>
      </c>
      <c r="D555">
        <v>2</v>
      </c>
      <c r="G555">
        <v>2</v>
      </c>
      <c r="I555" s="1">
        <v>22</v>
      </c>
      <c r="J555" s="1">
        <v>44</v>
      </c>
      <c r="K555">
        <v>2.4</v>
      </c>
    </row>
    <row r="556" spans="1:11" x14ac:dyDescent="0.25">
      <c r="A556" t="s">
        <v>50</v>
      </c>
      <c r="B556" t="s">
        <v>50</v>
      </c>
      <c r="C556" t="s">
        <v>14</v>
      </c>
      <c r="D556">
        <v>15</v>
      </c>
      <c r="G556">
        <v>15</v>
      </c>
      <c r="I556" s="1">
        <v>22</v>
      </c>
      <c r="J556" s="1">
        <v>332</v>
      </c>
      <c r="K556">
        <v>10.4</v>
      </c>
    </row>
    <row r="557" spans="1:11" hidden="1" x14ac:dyDescent="0.25">
      <c r="A557" t="s">
        <v>59</v>
      </c>
      <c r="B557" t="s">
        <v>59</v>
      </c>
      <c r="C557" t="s">
        <v>14</v>
      </c>
      <c r="F557">
        <v>1</v>
      </c>
      <c r="G557">
        <v>1</v>
      </c>
      <c r="I557" s="1">
        <v>22</v>
      </c>
      <c r="J557" s="1">
        <v>0</v>
      </c>
    </row>
    <row r="558" spans="1:11" x14ac:dyDescent="0.25">
      <c r="A558" t="s">
        <v>83</v>
      </c>
      <c r="B558" t="s">
        <v>83</v>
      </c>
      <c r="C558" t="s">
        <v>14</v>
      </c>
      <c r="D558">
        <v>4</v>
      </c>
      <c r="F558">
        <v>6</v>
      </c>
      <c r="G558">
        <v>10</v>
      </c>
      <c r="I558" s="1">
        <v>22</v>
      </c>
      <c r="J558" s="1">
        <v>88</v>
      </c>
      <c r="K558">
        <v>21.9</v>
      </c>
    </row>
    <row r="559" spans="1:11" x14ac:dyDescent="0.25">
      <c r="A559" t="s">
        <v>85</v>
      </c>
      <c r="B559" t="s">
        <v>95</v>
      </c>
      <c r="C559" t="s">
        <v>14</v>
      </c>
      <c r="D559">
        <v>21</v>
      </c>
      <c r="F559">
        <v>8</v>
      </c>
      <c r="G559">
        <v>29</v>
      </c>
      <c r="I559" s="1">
        <v>22</v>
      </c>
      <c r="J559" s="1">
        <v>464</v>
      </c>
      <c r="K559">
        <v>14.9</v>
      </c>
    </row>
    <row r="560" spans="1:11" x14ac:dyDescent="0.25">
      <c r="A560" t="s">
        <v>98</v>
      </c>
      <c r="B560" t="s">
        <v>99</v>
      </c>
      <c r="C560" t="s">
        <v>14</v>
      </c>
      <c r="D560">
        <v>12</v>
      </c>
      <c r="F560">
        <v>3</v>
      </c>
      <c r="G560">
        <v>15</v>
      </c>
      <c r="H560">
        <v>18</v>
      </c>
      <c r="I560" s="1">
        <v>22</v>
      </c>
      <c r="J560" s="1">
        <v>265</v>
      </c>
      <c r="K560">
        <v>8.4</v>
      </c>
    </row>
    <row r="561" spans="1:11" x14ac:dyDescent="0.25">
      <c r="A561" t="s">
        <v>103</v>
      </c>
      <c r="B561" t="s">
        <v>103</v>
      </c>
      <c r="C561" t="s">
        <v>14</v>
      </c>
      <c r="D561">
        <v>3</v>
      </c>
      <c r="F561">
        <v>6</v>
      </c>
      <c r="G561">
        <v>9</v>
      </c>
      <c r="K561">
        <v>9.1</v>
      </c>
    </row>
    <row r="562" spans="1:11" x14ac:dyDescent="0.25">
      <c r="A562" t="s">
        <v>105</v>
      </c>
      <c r="B562" t="s">
        <v>106</v>
      </c>
      <c r="C562" t="s">
        <v>14</v>
      </c>
      <c r="D562">
        <v>26</v>
      </c>
      <c r="F562">
        <v>8</v>
      </c>
      <c r="G562">
        <v>34</v>
      </c>
      <c r="I562" s="1">
        <v>22</v>
      </c>
      <c r="J562" s="1">
        <v>575</v>
      </c>
      <c r="K562">
        <v>7.8</v>
      </c>
    </row>
    <row r="563" spans="1:11" hidden="1" x14ac:dyDescent="0.25">
      <c r="A563" t="s">
        <v>127</v>
      </c>
      <c r="B563" t="s">
        <v>127</v>
      </c>
      <c r="C563" t="s">
        <v>14</v>
      </c>
      <c r="F563">
        <v>14</v>
      </c>
      <c r="G563">
        <v>14</v>
      </c>
      <c r="I563" s="1">
        <v>22</v>
      </c>
      <c r="J563" s="1">
        <v>0</v>
      </c>
    </row>
    <row r="564" spans="1:11" hidden="1" x14ac:dyDescent="0.25">
      <c r="A564" t="s">
        <v>135</v>
      </c>
      <c r="B564" t="s">
        <v>136</v>
      </c>
      <c r="C564" t="s">
        <v>14</v>
      </c>
      <c r="F564">
        <v>70</v>
      </c>
      <c r="G564">
        <v>70</v>
      </c>
      <c r="I564" s="1">
        <v>22</v>
      </c>
      <c r="J564" s="1">
        <v>0</v>
      </c>
    </row>
    <row r="565" spans="1:11" x14ac:dyDescent="0.25">
      <c r="A565" t="s">
        <v>146</v>
      </c>
      <c r="B565" t="s">
        <v>146</v>
      </c>
      <c r="C565" t="s">
        <v>14</v>
      </c>
      <c r="D565">
        <v>9</v>
      </c>
      <c r="G565">
        <v>9</v>
      </c>
      <c r="I565" s="1">
        <v>22</v>
      </c>
      <c r="J565" s="1">
        <v>199</v>
      </c>
      <c r="K565">
        <v>2.8</v>
      </c>
    </row>
    <row r="566" spans="1:11" x14ac:dyDescent="0.25">
      <c r="A566" t="s">
        <v>146</v>
      </c>
      <c r="B566" t="s">
        <v>153</v>
      </c>
      <c r="C566" t="s">
        <v>14</v>
      </c>
      <c r="D566">
        <v>4</v>
      </c>
      <c r="G566">
        <v>4</v>
      </c>
      <c r="I566" s="1">
        <v>22</v>
      </c>
      <c r="J566" s="1">
        <v>88</v>
      </c>
      <c r="K566">
        <v>2.2000000000000002</v>
      </c>
    </row>
    <row r="567" spans="1:11" x14ac:dyDescent="0.25">
      <c r="A567" t="s">
        <v>146</v>
      </c>
      <c r="B567" t="s">
        <v>154</v>
      </c>
      <c r="C567" t="s">
        <v>14</v>
      </c>
      <c r="D567">
        <v>2</v>
      </c>
      <c r="F567">
        <v>5</v>
      </c>
      <c r="G567">
        <v>7</v>
      </c>
      <c r="I567" s="1">
        <v>22</v>
      </c>
      <c r="J567" s="1">
        <v>44</v>
      </c>
      <c r="K567">
        <v>2.2000000000000002</v>
      </c>
    </row>
    <row r="568" spans="1:11" x14ac:dyDescent="0.25">
      <c r="A568" t="s">
        <v>156</v>
      </c>
      <c r="B568" t="s">
        <v>156</v>
      </c>
      <c r="C568" t="s">
        <v>14</v>
      </c>
      <c r="D568">
        <v>40</v>
      </c>
      <c r="E568">
        <v>2</v>
      </c>
      <c r="F568">
        <v>42</v>
      </c>
      <c r="G568">
        <v>84</v>
      </c>
      <c r="I568" s="1">
        <v>22</v>
      </c>
      <c r="J568" s="1">
        <v>884</v>
      </c>
      <c r="K568">
        <v>3.5</v>
      </c>
    </row>
    <row r="569" spans="1:11" x14ac:dyDescent="0.25">
      <c r="A569" t="s">
        <v>160</v>
      </c>
      <c r="B569" t="s">
        <v>160</v>
      </c>
      <c r="C569" t="s">
        <v>14</v>
      </c>
      <c r="D569">
        <v>10</v>
      </c>
      <c r="F569">
        <v>1</v>
      </c>
      <c r="G569">
        <v>11</v>
      </c>
      <c r="H569">
        <v>14</v>
      </c>
      <c r="I569" s="1">
        <v>22</v>
      </c>
      <c r="J569" s="1">
        <v>221</v>
      </c>
      <c r="K569">
        <v>6.4</v>
      </c>
    </row>
    <row r="570" spans="1:11" hidden="1" x14ac:dyDescent="0.25">
      <c r="A570" t="s">
        <v>168</v>
      </c>
      <c r="B570" t="s">
        <v>168</v>
      </c>
      <c r="C570" t="s">
        <v>14</v>
      </c>
      <c r="F570">
        <v>5</v>
      </c>
      <c r="G570">
        <v>5</v>
      </c>
      <c r="I570" s="1">
        <v>22</v>
      </c>
      <c r="J570" s="1">
        <v>0</v>
      </c>
    </row>
    <row r="571" spans="1:11" hidden="1" x14ac:dyDescent="0.25">
      <c r="A571" t="s">
        <v>176</v>
      </c>
      <c r="B571" t="s">
        <v>176</v>
      </c>
      <c r="C571" t="s">
        <v>14</v>
      </c>
      <c r="F571">
        <v>2</v>
      </c>
      <c r="G571">
        <v>2</v>
      </c>
      <c r="I571" s="1">
        <v>22</v>
      </c>
      <c r="J571" s="1">
        <v>0</v>
      </c>
    </row>
    <row r="572" spans="1:11" hidden="1" x14ac:dyDescent="0.25">
      <c r="A572" t="s">
        <v>184</v>
      </c>
      <c r="B572" t="s">
        <v>184</v>
      </c>
      <c r="C572" t="s">
        <v>14</v>
      </c>
      <c r="F572">
        <v>3</v>
      </c>
      <c r="G572">
        <v>3</v>
      </c>
      <c r="I572" s="1">
        <v>22</v>
      </c>
      <c r="J572" s="1">
        <v>0</v>
      </c>
    </row>
    <row r="573" spans="1:11" x14ac:dyDescent="0.25">
      <c r="A573" t="s">
        <v>186</v>
      </c>
      <c r="B573" t="s">
        <v>186</v>
      </c>
      <c r="C573" t="s">
        <v>14</v>
      </c>
      <c r="D573">
        <v>2</v>
      </c>
      <c r="G573">
        <v>2</v>
      </c>
      <c r="I573" s="1">
        <v>22</v>
      </c>
      <c r="J573" s="1">
        <v>44</v>
      </c>
      <c r="K573">
        <v>0.3</v>
      </c>
    </row>
    <row r="574" spans="1:11" x14ac:dyDescent="0.25">
      <c r="A574" t="s">
        <v>186</v>
      </c>
      <c r="B574" t="s">
        <v>187</v>
      </c>
      <c r="C574" t="s">
        <v>14</v>
      </c>
      <c r="D574">
        <v>13</v>
      </c>
      <c r="G574">
        <v>13</v>
      </c>
      <c r="I574" s="1">
        <v>22</v>
      </c>
      <c r="J574" s="1">
        <v>287</v>
      </c>
      <c r="K574">
        <v>3</v>
      </c>
    </row>
    <row r="575" spans="1:11" x14ac:dyDescent="0.25">
      <c r="A575" t="s">
        <v>188</v>
      </c>
      <c r="B575" t="s">
        <v>188</v>
      </c>
      <c r="C575" t="s">
        <v>14</v>
      </c>
      <c r="D575">
        <v>45</v>
      </c>
      <c r="F575">
        <v>7</v>
      </c>
      <c r="G575">
        <v>52</v>
      </c>
      <c r="I575" s="1">
        <v>22</v>
      </c>
      <c r="J575" s="1">
        <v>995</v>
      </c>
      <c r="K575">
        <v>25.2</v>
      </c>
    </row>
    <row r="576" spans="1:11" hidden="1" x14ac:dyDescent="0.25">
      <c r="A576" t="s">
        <v>193</v>
      </c>
      <c r="B576" t="s">
        <v>193</v>
      </c>
      <c r="C576" t="s">
        <v>14</v>
      </c>
      <c r="F576">
        <v>15</v>
      </c>
      <c r="G576">
        <v>15</v>
      </c>
      <c r="I576" s="1">
        <v>22</v>
      </c>
      <c r="J576" s="1">
        <v>0</v>
      </c>
    </row>
    <row r="577" spans="1:11" x14ac:dyDescent="0.25">
      <c r="A577" t="s">
        <v>195</v>
      </c>
      <c r="B577" t="s">
        <v>195</v>
      </c>
      <c r="C577" t="s">
        <v>14</v>
      </c>
      <c r="D577">
        <v>9</v>
      </c>
      <c r="G577">
        <v>9</v>
      </c>
      <c r="H577">
        <v>2</v>
      </c>
      <c r="I577" s="1">
        <v>22</v>
      </c>
      <c r="J577" s="1">
        <v>199</v>
      </c>
      <c r="K577">
        <v>6.6</v>
      </c>
    </row>
    <row r="578" spans="1:11" x14ac:dyDescent="0.25">
      <c r="A578" t="s">
        <v>200</v>
      </c>
      <c r="B578" t="s">
        <v>200</v>
      </c>
      <c r="C578" t="s">
        <v>14</v>
      </c>
      <c r="D578">
        <v>15</v>
      </c>
      <c r="G578">
        <v>15</v>
      </c>
      <c r="H578">
        <v>15</v>
      </c>
      <c r="I578" s="1">
        <v>22</v>
      </c>
      <c r="J578" s="1">
        <v>332</v>
      </c>
      <c r="K578">
        <v>1.9</v>
      </c>
    </row>
    <row r="579" spans="1:11" x14ac:dyDescent="0.25">
      <c r="A579" t="s">
        <v>203</v>
      </c>
      <c r="B579" t="s">
        <v>204</v>
      </c>
      <c r="C579" t="s">
        <v>14</v>
      </c>
      <c r="D579">
        <v>2</v>
      </c>
      <c r="G579">
        <v>2</v>
      </c>
      <c r="I579" s="1">
        <v>22</v>
      </c>
      <c r="J579" s="1">
        <v>44</v>
      </c>
      <c r="K579">
        <v>3.5</v>
      </c>
    </row>
    <row r="580" spans="1:11" hidden="1" x14ac:dyDescent="0.25">
      <c r="A580" t="s">
        <v>218</v>
      </c>
      <c r="B580" t="s">
        <v>218</v>
      </c>
      <c r="C580" t="s">
        <v>14</v>
      </c>
      <c r="D580">
        <v>3</v>
      </c>
      <c r="I580" s="1">
        <v>22</v>
      </c>
      <c r="J580" s="1">
        <v>66</v>
      </c>
    </row>
    <row r="581" spans="1:11" x14ac:dyDescent="0.25">
      <c r="A581" t="s">
        <v>219</v>
      </c>
      <c r="B581" t="s">
        <v>226</v>
      </c>
      <c r="C581" t="s">
        <v>14</v>
      </c>
      <c r="D581">
        <v>11</v>
      </c>
      <c r="F581">
        <v>12</v>
      </c>
      <c r="G581">
        <v>23</v>
      </c>
      <c r="I581" s="1">
        <v>22</v>
      </c>
      <c r="J581" s="1">
        <v>243</v>
      </c>
      <c r="K581">
        <v>4.8</v>
      </c>
    </row>
    <row r="582" spans="1:11" x14ac:dyDescent="0.25">
      <c r="A582" t="s">
        <v>219</v>
      </c>
      <c r="B582" t="s">
        <v>225</v>
      </c>
      <c r="C582" t="s">
        <v>14</v>
      </c>
      <c r="D582">
        <v>5</v>
      </c>
      <c r="F582">
        <v>14</v>
      </c>
      <c r="G582">
        <v>19</v>
      </c>
      <c r="I582" s="1">
        <v>22</v>
      </c>
      <c r="J582" s="1">
        <v>111</v>
      </c>
      <c r="K582">
        <v>4.5</v>
      </c>
    </row>
    <row r="583" spans="1:11" x14ac:dyDescent="0.25">
      <c r="A583" t="s">
        <v>243</v>
      </c>
      <c r="B583" t="s">
        <v>243</v>
      </c>
      <c r="C583" t="s">
        <v>14</v>
      </c>
      <c r="D583">
        <v>13</v>
      </c>
      <c r="F583">
        <v>8</v>
      </c>
      <c r="G583">
        <v>21</v>
      </c>
      <c r="I583" s="1">
        <v>22</v>
      </c>
      <c r="J583" s="1">
        <v>287</v>
      </c>
      <c r="K583">
        <v>7.4</v>
      </c>
    </row>
    <row r="584" spans="1:11" x14ac:dyDescent="0.25">
      <c r="A584" t="s">
        <v>263</v>
      </c>
      <c r="B584" t="s">
        <v>265</v>
      </c>
      <c r="C584" t="s">
        <v>14</v>
      </c>
      <c r="D584">
        <v>16</v>
      </c>
      <c r="G584">
        <v>16</v>
      </c>
      <c r="I584" s="1">
        <v>22</v>
      </c>
      <c r="J584" s="1">
        <v>354</v>
      </c>
      <c r="K584">
        <v>2.1</v>
      </c>
    </row>
    <row r="585" spans="1:11" hidden="1" x14ac:dyDescent="0.25">
      <c r="A585" t="s">
        <v>263</v>
      </c>
      <c r="B585" t="s">
        <v>267</v>
      </c>
      <c r="C585" t="s">
        <v>14</v>
      </c>
      <c r="F585">
        <v>1</v>
      </c>
      <c r="G585">
        <v>1</v>
      </c>
      <c r="I585" s="1">
        <v>22</v>
      </c>
      <c r="J585" s="1">
        <v>0</v>
      </c>
    </row>
    <row r="586" spans="1:11" x14ac:dyDescent="0.25">
      <c r="A586" t="s">
        <v>263</v>
      </c>
      <c r="B586" t="s">
        <v>266</v>
      </c>
      <c r="C586" t="s">
        <v>14</v>
      </c>
      <c r="D586">
        <v>51</v>
      </c>
      <c r="E586">
        <v>3</v>
      </c>
      <c r="G586">
        <v>54</v>
      </c>
      <c r="H586">
        <v>10</v>
      </c>
      <c r="I586" s="1">
        <v>22</v>
      </c>
      <c r="J586" s="1">
        <v>1127</v>
      </c>
      <c r="K586">
        <v>3.6</v>
      </c>
    </row>
    <row r="587" spans="1:11" hidden="1" x14ac:dyDescent="0.25">
      <c r="A587" t="s">
        <v>268</v>
      </c>
      <c r="B587" t="s">
        <v>268</v>
      </c>
      <c r="C587" t="s">
        <v>14</v>
      </c>
      <c r="F587">
        <v>8</v>
      </c>
      <c r="G587">
        <v>8</v>
      </c>
      <c r="I587" s="1">
        <v>22</v>
      </c>
      <c r="J587" s="1">
        <v>0</v>
      </c>
    </row>
    <row r="588" spans="1:11" hidden="1" x14ac:dyDescent="0.25">
      <c r="A588" t="s">
        <v>269</v>
      </c>
      <c r="B588" t="s">
        <v>278</v>
      </c>
      <c r="C588" t="s">
        <v>14</v>
      </c>
      <c r="F588">
        <v>29</v>
      </c>
      <c r="G588">
        <v>29</v>
      </c>
      <c r="I588" s="1">
        <v>22</v>
      </c>
      <c r="J588" s="1">
        <v>0</v>
      </c>
    </row>
    <row r="589" spans="1:11" hidden="1" x14ac:dyDescent="0.25">
      <c r="A589" t="s">
        <v>269</v>
      </c>
      <c r="B589" t="s">
        <v>274</v>
      </c>
      <c r="C589" t="s">
        <v>14</v>
      </c>
      <c r="F589">
        <v>45</v>
      </c>
      <c r="G589">
        <v>45</v>
      </c>
      <c r="I589" s="1">
        <v>22</v>
      </c>
      <c r="J589" s="1">
        <v>0</v>
      </c>
    </row>
    <row r="590" spans="1:11" hidden="1" x14ac:dyDescent="0.25">
      <c r="A590" t="s">
        <v>269</v>
      </c>
      <c r="B590" t="s">
        <v>277</v>
      </c>
      <c r="C590" t="s">
        <v>14</v>
      </c>
      <c r="F590">
        <v>7</v>
      </c>
      <c r="G590">
        <v>7</v>
      </c>
      <c r="I590" s="1">
        <v>22</v>
      </c>
      <c r="J590" s="1">
        <v>0</v>
      </c>
    </row>
    <row r="591" spans="1:11" x14ac:dyDescent="0.25">
      <c r="A591" t="s">
        <v>283</v>
      </c>
      <c r="B591" t="s">
        <v>284</v>
      </c>
      <c r="C591" t="s">
        <v>14</v>
      </c>
      <c r="D591">
        <v>21</v>
      </c>
      <c r="G591">
        <v>21</v>
      </c>
      <c r="I591" s="1">
        <v>22</v>
      </c>
      <c r="J591" s="1">
        <v>464</v>
      </c>
      <c r="K591">
        <v>5</v>
      </c>
    </row>
    <row r="592" spans="1:11" x14ac:dyDescent="0.25">
      <c r="A592" t="s">
        <v>283</v>
      </c>
      <c r="B592" t="s">
        <v>285</v>
      </c>
      <c r="C592" t="s">
        <v>14</v>
      </c>
      <c r="D592">
        <v>13</v>
      </c>
      <c r="F592">
        <v>1</v>
      </c>
      <c r="G592">
        <v>14</v>
      </c>
      <c r="I592" s="1">
        <v>22</v>
      </c>
      <c r="J592" s="1">
        <v>287</v>
      </c>
      <c r="K592">
        <v>6.3</v>
      </c>
    </row>
    <row r="593" spans="1:11" hidden="1" x14ac:dyDescent="0.25">
      <c r="A593" t="s">
        <v>295</v>
      </c>
      <c r="B593" t="s">
        <v>295</v>
      </c>
      <c r="C593" t="s">
        <v>14</v>
      </c>
      <c r="F593">
        <v>4</v>
      </c>
      <c r="G593">
        <v>4</v>
      </c>
      <c r="I593" s="1">
        <v>22</v>
      </c>
      <c r="J593" s="1">
        <v>0</v>
      </c>
    </row>
    <row r="594" spans="1:11" x14ac:dyDescent="0.25">
      <c r="A594" t="s">
        <v>296</v>
      </c>
      <c r="B594" t="s">
        <v>296</v>
      </c>
      <c r="C594" t="s">
        <v>14</v>
      </c>
      <c r="D594">
        <v>10</v>
      </c>
      <c r="F594">
        <v>2</v>
      </c>
      <c r="G594">
        <v>12</v>
      </c>
      <c r="I594" s="1">
        <v>22</v>
      </c>
      <c r="J594" s="1">
        <v>221</v>
      </c>
      <c r="K594">
        <v>7.3</v>
      </c>
    </row>
    <row r="595" spans="1:11" hidden="1" x14ac:dyDescent="0.25">
      <c r="A595" t="s">
        <v>322</v>
      </c>
      <c r="B595" t="s">
        <v>322</v>
      </c>
      <c r="C595" t="s">
        <v>14</v>
      </c>
      <c r="F595">
        <v>4</v>
      </c>
      <c r="G595">
        <v>4</v>
      </c>
      <c r="I595" s="1">
        <v>22</v>
      </c>
      <c r="J595" s="1">
        <v>0</v>
      </c>
    </row>
    <row r="596" spans="1:11" hidden="1" x14ac:dyDescent="0.25">
      <c r="A596" t="s">
        <v>327</v>
      </c>
      <c r="B596" t="s">
        <v>328</v>
      </c>
      <c r="C596" t="s">
        <v>14</v>
      </c>
      <c r="F596">
        <v>4</v>
      </c>
      <c r="G596">
        <v>4</v>
      </c>
      <c r="I596" s="1">
        <v>22</v>
      </c>
      <c r="J596" s="1">
        <v>0</v>
      </c>
    </row>
    <row r="597" spans="1:11" x14ac:dyDescent="0.25">
      <c r="A597" t="s">
        <v>330</v>
      </c>
      <c r="B597" t="s">
        <v>331</v>
      </c>
      <c r="C597" t="s">
        <v>14</v>
      </c>
      <c r="D597">
        <v>13</v>
      </c>
      <c r="F597">
        <v>7</v>
      </c>
      <c r="G597">
        <v>20</v>
      </c>
      <c r="I597" s="1">
        <v>22</v>
      </c>
      <c r="J597" s="1">
        <v>287</v>
      </c>
      <c r="K597">
        <v>2</v>
      </c>
    </row>
    <row r="598" spans="1:11" x14ac:dyDescent="0.25">
      <c r="A598" t="s">
        <v>350</v>
      </c>
      <c r="B598" t="s">
        <v>351</v>
      </c>
      <c r="C598" t="s">
        <v>14</v>
      </c>
      <c r="D598">
        <v>8</v>
      </c>
      <c r="G598">
        <v>8</v>
      </c>
      <c r="I598" s="1">
        <v>22</v>
      </c>
      <c r="J598" s="1">
        <v>177</v>
      </c>
      <c r="K598">
        <v>1.2</v>
      </c>
    </row>
    <row r="599" spans="1:11" x14ac:dyDescent="0.25">
      <c r="A599" t="s">
        <v>352</v>
      </c>
      <c r="B599" t="s">
        <v>354</v>
      </c>
      <c r="C599" t="s">
        <v>14</v>
      </c>
      <c r="D599">
        <v>2</v>
      </c>
      <c r="F599">
        <v>2</v>
      </c>
      <c r="G599">
        <v>4</v>
      </c>
      <c r="I599" s="1">
        <v>22</v>
      </c>
      <c r="J599" s="1">
        <v>44</v>
      </c>
      <c r="K599">
        <v>9.5</v>
      </c>
    </row>
    <row r="600" spans="1:11" hidden="1" x14ac:dyDescent="0.25">
      <c r="A600" t="s">
        <v>352</v>
      </c>
      <c r="B600" t="s">
        <v>352</v>
      </c>
      <c r="C600" t="s">
        <v>14</v>
      </c>
      <c r="F600">
        <v>4</v>
      </c>
      <c r="G600">
        <v>4</v>
      </c>
      <c r="I600" s="1">
        <v>22</v>
      </c>
      <c r="J600" s="1">
        <v>0</v>
      </c>
    </row>
    <row r="601" spans="1:11" hidden="1" x14ac:dyDescent="0.25">
      <c r="A601" t="s">
        <v>361</v>
      </c>
      <c r="B601" t="s">
        <v>361</v>
      </c>
      <c r="C601" t="s">
        <v>14</v>
      </c>
      <c r="F601">
        <v>12</v>
      </c>
      <c r="G601">
        <v>12</v>
      </c>
      <c r="I601" s="1">
        <v>22</v>
      </c>
      <c r="J601" s="1">
        <v>0</v>
      </c>
    </row>
    <row r="602" spans="1:11" x14ac:dyDescent="0.25">
      <c r="A602" t="s">
        <v>371</v>
      </c>
      <c r="B602" t="s">
        <v>372</v>
      </c>
      <c r="C602" t="s">
        <v>14</v>
      </c>
      <c r="D602">
        <v>3</v>
      </c>
      <c r="F602">
        <v>1</v>
      </c>
      <c r="G602">
        <v>4</v>
      </c>
      <c r="I602" s="1">
        <v>22</v>
      </c>
      <c r="J602" s="1">
        <v>66</v>
      </c>
      <c r="K602">
        <v>14.2</v>
      </c>
    </row>
    <row r="603" spans="1:11" hidden="1" x14ac:dyDescent="0.25">
      <c r="A603" t="s">
        <v>373</v>
      </c>
      <c r="B603" t="s">
        <v>374</v>
      </c>
      <c r="C603" t="s">
        <v>14</v>
      </c>
      <c r="F603">
        <v>2</v>
      </c>
      <c r="G603">
        <v>2</v>
      </c>
      <c r="I603" s="1">
        <v>22</v>
      </c>
      <c r="J603" s="1">
        <v>0</v>
      </c>
    </row>
    <row r="604" spans="1:11" x14ac:dyDescent="0.25">
      <c r="A604" t="s">
        <v>378</v>
      </c>
      <c r="B604" t="s">
        <v>378</v>
      </c>
      <c r="C604" t="s">
        <v>14</v>
      </c>
      <c r="D604">
        <v>15</v>
      </c>
      <c r="F604">
        <v>15</v>
      </c>
      <c r="G604">
        <v>30</v>
      </c>
      <c r="I604" s="1">
        <v>22</v>
      </c>
      <c r="J604" s="1">
        <v>332</v>
      </c>
      <c r="K604">
        <v>5.3</v>
      </c>
    </row>
    <row r="605" spans="1:11" x14ac:dyDescent="0.25">
      <c r="A605" t="s">
        <v>387</v>
      </c>
      <c r="B605" t="s">
        <v>388</v>
      </c>
      <c r="C605" t="s">
        <v>14</v>
      </c>
      <c r="D605">
        <v>3</v>
      </c>
      <c r="F605">
        <v>2</v>
      </c>
      <c r="G605">
        <v>5</v>
      </c>
      <c r="I605" s="1">
        <v>22</v>
      </c>
      <c r="J605" s="1">
        <v>66</v>
      </c>
      <c r="K605">
        <v>7</v>
      </c>
    </row>
    <row r="606" spans="1:11" x14ac:dyDescent="0.25">
      <c r="A606" t="s">
        <v>387</v>
      </c>
      <c r="B606" t="s">
        <v>390</v>
      </c>
      <c r="C606" t="s">
        <v>14</v>
      </c>
      <c r="D606">
        <v>4</v>
      </c>
      <c r="F606">
        <v>1</v>
      </c>
      <c r="G606">
        <v>5</v>
      </c>
      <c r="I606" s="1">
        <v>22</v>
      </c>
      <c r="J606" s="1">
        <v>88</v>
      </c>
      <c r="K606">
        <v>11</v>
      </c>
    </row>
    <row r="607" spans="1:11" hidden="1" x14ac:dyDescent="0.25">
      <c r="A607" t="s">
        <v>387</v>
      </c>
      <c r="B607" t="s">
        <v>387</v>
      </c>
      <c r="C607" t="s">
        <v>14</v>
      </c>
      <c r="F607">
        <v>24</v>
      </c>
      <c r="G607">
        <v>24</v>
      </c>
      <c r="I607" s="1">
        <v>22</v>
      </c>
      <c r="J607" s="1">
        <v>0</v>
      </c>
    </row>
    <row r="608" spans="1:11" x14ac:dyDescent="0.25">
      <c r="A608" t="s">
        <v>393</v>
      </c>
      <c r="B608" t="s">
        <v>393</v>
      </c>
      <c r="C608" t="s">
        <v>14</v>
      </c>
      <c r="D608">
        <v>14</v>
      </c>
      <c r="G608">
        <v>14</v>
      </c>
      <c r="I608" s="1">
        <v>22</v>
      </c>
      <c r="J608" s="1">
        <v>309</v>
      </c>
      <c r="K608">
        <v>4.4000000000000004</v>
      </c>
    </row>
    <row r="609" spans="1:11" hidden="1" x14ac:dyDescent="0.25">
      <c r="A609" t="s">
        <v>393</v>
      </c>
      <c r="B609" t="s">
        <v>394</v>
      </c>
      <c r="C609" t="s">
        <v>14</v>
      </c>
      <c r="F609">
        <v>14</v>
      </c>
      <c r="G609">
        <v>14</v>
      </c>
      <c r="I609" s="1">
        <v>22</v>
      </c>
      <c r="J609" s="1">
        <v>0</v>
      </c>
    </row>
    <row r="610" spans="1:11" hidden="1" x14ac:dyDescent="0.25">
      <c r="A610" t="s">
        <v>188</v>
      </c>
      <c r="B610" t="s">
        <v>189</v>
      </c>
      <c r="C610" t="s">
        <v>190</v>
      </c>
      <c r="D610">
        <v>26</v>
      </c>
      <c r="I610" s="1">
        <v>20</v>
      </c>
      <c r="J610" s="1">
        <v>507</v>
      </c>
    </row>
    <row r="611" spans="1:11" hidden="1" x14ac:dyDescent="0.25">
      <c r="A611" t="s">
        <v>232</v>
      </c>
      <c r="B611" t="s">
        <v>233</v>
      </c>
      <c r="C611" t="s">
        <v>234</v>
      </c>
      <c r="H611">
        <v>8</v>
      </c>
      <c r="I611" s="1">
        <v>20</v>
      </c>
      <c r="J611" s="1">
        <v>0</v>
      </c>
    </row>
    <row r="612" spans="1:11" hidden="1" x14ac:dyDescent="0.25">
      <c r="A612" t="s">
        <v>322</v>
      </c>
      <c r="B612" t="s">
        <v>323</v>
      </c>
      <c r="C612" t="s">
        <v>234</v>
      </c>
      <c r="G612">
        <v>2</v>
      </c>
      <c r="I612" s="1">
        <v>20</v>
      </c>
      <c r="J612" s="1">
        <v>0</v>
      </c>
    </row>
    <row r="613" spans="1:11" hidden="1" x14ac:dyDescent="0.25">
      <c r="A613" t="s">
        <v>188</v>
      </c>
      <c r="B613" t="s">
        <v>189</v>
      </c>
      <c r="C613" t="s">
        <v>191</v>
      </c>
      <c r="D613">
        <v>21</v>
      </c>
      <c r="I613" s="1">
        <v>25</v>
      </c>
      <c r="J613" s="1">
        <v>519</v>
      </c>
    </row>
    <row r="614" spans="1:11" x14ac:dyDescent="0.25">
      <c r="A614" t="s">
        <v>322</v>
      </c>
      <c r="B614" t="s">
        <v>323</v>
      </c>
      <c r="C614" t="s">
        <v>324</v>
      </c>
      <c r="D614">
        <v>5</v>
      </c>
      <c r="F614">
        <v>5</v>
      </c>
      <c r="G614">
        <v>10</v>
      </c>
      <c r="I614" s="1">
        <v>25</v>
      </c>
      <c r="J614" s="1">
        <v>124</v>
      </c>
      <c r="K614">
        <v>4.5</v>
      </c>
    </row>
    <row r="615" spans="1:11" hidden="1" x14ac:dyDescent="0.25">
      <c r="A615" t="s">
        <v>269</v>
      </c>
      <c r="B615" t="s">
        <v>279</v>
      </c>
      <c r="C615" t="s">
        <v>280</v>
      </c>
      <c r="D615">
        <v>10</v>
      </c>
      <c r="I615" s="1">
        <v>30</v>
      </c>
      <c r="J615" s="1">
        <v>295</v>
      </c>
    </row>
    <row r="616" spans="1:11" hidden="1" x14ac:dyDescent="0.25">
      <c r="A616" t="s">
        <v>135</v>
      </c>
      <c r="B616" t="s">
        <v>135</v>
      </c>
      <c r="C616" t="s">
        <v>137</v>
      </c>
      <c r="F616">
        <v>29</v>
      </c>
      <c r="G616">
        <v>29</v>
      </c>
      <c r="I616" s="1">
        <v>37</v>
      </c>
      <c r="J616" s="1">
        <v>0</v>
      </c>
    </row>
    <row r="617" spans="1:11" x14ac:dyDescent="0.25">
      <c r="A617" t="s">
        <v>171</v>
      </c>
      <c r="B617" t="s">
        <v>171</v>
      </c>
      <c r="C617" t="s">
        <v>137</v>
      </c>
      <c r="D617">
        <v>91</v>
      </c>
      <c r="G617">
        <v>91</v>
      </c>
      <c r="I617" s="1">
        <v>37</v>
      </c>
      <c r="J617" s="1">
        <v>3367</v>
      </c>
      <c r="K617">
        <v>15.2</v>
      </c>
    </row>
    <row r="618" spans="1:11" x14ac:dyDescent="0.25">
      <c r="A618" t="s">
        <v>218</v>
      </c>
      <c r="B618" t="s">
        <v>218</v>
      </c>
      <c r="C618" t="s">
        <v>137</v>
      </c>
      <c r="D618">
        <v>18</v>
      </c>
      <c r="E618">
        <v>2</v>
      </c>
      <c r="F618">
        <v>1</v>
      </c>
      <c r="G618">
        <v>21</v>
      </c>
      <c r="H618">
        <v>2</v>
      </c>
      <c r="I618" s="1">
        <v>37</v>
      </c>
      <c r="J618" s="1">
        <v>666</v>
      </c>
      <c r="K618">
        <v>15.3</v>
      </c>
    </row>
    <row r="619" spans="1:11" hidden="1" x14ac:dyDescent="0.25">
      <c r="A619" t="s">
        <v>269</v>
      </c>
      <c r="B619" t="s">
        <v>272</v>
      </c>
      <c r="C619" t="s">
        <v>137</v>
      </c>
      <c r="F619">
        <v>2</v>
      </c>
      <c r="G619">
        <v>2</v>
      </c>
      <c r="I619" s="1">
        <v>37</v>
      </c>
      <c r="J619" s="1">
        <v>0</v>
      </c>
    </row>
    <row r="620" spans="1:11" hidden="1" x14ac:dyDescent="0.25">
      <c r="A620" t="s">
        <v>301</v>
      </c>
      <c r="B620" t="s">
        <v>302</v>
      </c>
      <c r="C620" t="s">
        <v>137</v>
      </c>
      <c r="F620">
        <v>14</v>
      </c>
      <c r="G620">
        <v>14</v>
      </c>
      <c r="I620" s="1">
        <v>37</v>
      </c>
      <c r="J620" s="1">
        <v>0</v>
      </c>
    </row>
    <row r="621" spans="1:11" x14ac:dyDescent="0.25">
      <c r="A621" t="s">
        <v>301</v>
      </c>
      <c r="B621" t="s">
        <v>303</v>
      </c>
      <c r="C621" t="s">
        <v>137</v>
      </c>
      <c r="D621">
        <v>20</v>
      </c>
      <c r="F621">
        <v>3</v>
      </c>
      <c r="G621">
        <v>23</v>
      </c>
      <c r="I621" s="1">
        <v>37</v>
      </c>
      <c r="J621" s="1">
        <v>740</v>
      </c>
      <c r="K621">
        <v>14.8</v>
      </c>
    </row>
    <row r="622" spans="1:11" hidden="1" x14ac:dyDescent="0.25">
      <c r="A622" t="s">
        <v>61</v>
      </c>
      <c r="B622" t="s">
        <v>61</v>
      </c>
      <c r="C622" t="s">
        <v>64</v>
      </c>
      <c r="F622">
        <v>28</v>
      </c>
      <c r="G622">
        <v>28</v>
      </c>
      <c r="I622" s="1">
        <v>4</v>
      </c>
      <c r="J622" s="1">
        <v>0</v>
      </c>
    </row>
    <row r="623" spans="1:11" hidden="1" x14ac:dyDescent="0.25">
      <c r="A623" t="s">
        <v>85</v>
      </c>
      <c r="B623" t="s">
        <v>86</v>
      </c>
      <c r="C623" t="s">
        <v>64</v>
      </c>
      <c r="F623">
        <v>5</v>
      </c>
      <c r="G623">
        <v>5</v>
      </c>
      <c r="I623" s="1">
        <v>4</v>
      </c>
      <c r="J623" s="1">
        <v>0</v>
      </c>
    </row>
    <row r="624" spans="1:11" hidden="1" x14ac:dyDescent="0.25">
      <c r="A624" t="s">
        <v>108</v>
      </c>
      <c r="B624" t="s">
        <v>108</v>
      </c>
      <c r="C624" t="s">
        <v>64</v>
      </c>
      <c r="F624">
        <v>1</v>
      </c>
      <c r="G624">
        <v>1</v>
      </c>
      <c r="I624" s="1">
        <v>4</v>
      </c>
      <c r="J624" s="1">
        <v>0</v>
      </c>
    </row>
    <row r="625" spans="1:11" hidden="1" x14ac:dyDescent="0.25">
      <c r="A625" t="s">
        <v>146</v>
      </c>
      <c r="B625" t="s">
        <v>146</v>
      </c>
      <c r="C625" t="s">
        <v>64</v>
      </c>
      <c r="F625">
        <v>1</v>
      </c>
      <c r="G625">
        <v>1</v>
      </c>
      <c r="I625" s="1">
        <v>4</v>
      </c>
      <c r="J625" s="1">
        <v>0</v>
      </c>
    </row>
    <row r="626" spans="1:11" hidden="1" x14ac:dyDescent="0.25">
      <c r="A626" t="s">
        <v>171</v>
      </c>
      <c r="B626" t="s">
        <v>171</v>
      </c>
      <c r="C626" t="s">
        <v>64</v>
      </c>
      <c r="F626">
        <v>7</v>
      </c>
      <c r="G626">
        <v>7</v>
      </c>
      <c r="I626" s="1">
        <v>4</v>
      </c>
      <c r="J626" s="1">
        <v>0</v>
      </c>
    </row>
    <row r="627" spans="1:11" hidden="1" x14ac:dyDescent="0.25">
      <c r="A627" t="s">
        <v>188</v>
      </c>
      <c r="B627" t="s">
        <v>188</v>
      </c>
      <c r="C627" t="s">
        <v>64</v>
      </c>
      <c r="F627">
        <v>72</v>
      </c>
      <c r="G627">
        <v>72</v>
      </c>
      <c r="I627" s="1">
        <v>4</v>
      </c>
      <c r="J627" s="1">
        <v>0</v>
      </c>
    </row>
    <row r="628" spans="1:11" hidden="1" x14ac:dyDescent="0.25">
      <c r="A628" t="s">
        <v>250</v>
      </c>
      <c r="B628" t="s">
        <v>250</v>
      </c>
      <c r="C628" t="s">
        <v>64</v>
      </c>
      <c r="F628">
        <v>1</v>
      </c>
      <c r="G628">
        <v>1</v>
      </c>
      <c r="I628" s="1">
        <v>4</v>
      </c>
      <c r="J628" s="1">
        <v>0</v>
      </c>
    </row>
    <row r="629" spans="1:11" hidden="1" x14ac:dyDescent="0.25">
      <c r="A629" t="s">
        <v>269</v>
      </c>
      <c r="B629" t="s">
        <v>269</v>
      </c>
      <c r="C629" t="s">
        <v>64</v>
      </c>
      <c r="F629">
        <v>1</v>
      </c>
      <c r="G629">
        <v>1</v>
      </c>
      <c r="I629" s="1">
        <v>4</v>
      </c>
      <c r="J629" s="1">
        <v>0</v>
      </c>
    </row>
    <row r="630" spans="1:11" hidden="1" x14ac:dyDescent="0.25">
      <c r="A630" t="s">
        <v>350</v>
      </c>
      <c r="B630" t="s">
        <v>350</v>
      </c>
      <c r="C630" t="s">
        <v>64</v>
      </c>
      <c r="F630">
        <v>1</v>
      </c>
      <c r="G630">
        <v>1</v>
      </c>
      <c r="I630" s="1">
        <v>4</v>
      </c>
      <c r="J630" s="1">
        <v>0</v>
      </c>
    </row>
    <row r="631" spans="1:11" hidden="1" x14ac:dyDescent="0.25">
      <c r="A631" t="s">
        <v>355</v>
      </c>
      <c r="B631" t="s">
        <v>356</v>
      </c>
      <c r="C631" t="s">
        <v>64</v>
      </c>
      <c r="F631">
        <v>1</v>
      </c>
      <c r="G631">
        <v>1</v>
      </c>
      <c r="I631" s="1">
        <v>4</v>
      </c>
      <c r="J631" s="1">
        <v>0</v>
      </c>
    </row>
    <row r="632" spans="1:11" hidden="1" x14ac:dyDescent="0.25">
      <c r="A632" t="s">
        <v>371</v>
      </c>
      <c r="B632" t="s">
        <v>371</v>
      </c>
      <c r="C632" t="s">
        <v>64</v>
      </c>
      <c r="F632">
        <v>1</v>
      </c>
      <c r="G632">
        <v>1</v>
      </c>
      <c r="I632" s="1">
        <v>4</v>
      </c>
      <c r="J632" s="1">
        <v>0</v>
      </c>
    </row>
    <row r="633" spans="1:11" hidden="1" x14ac:dyDescent="0.25">
      <c r="A633" t="s">
        <v>375</v>
      </c>
      <c r="B633" t="s">
        <v>375</v>
      </c>
      <c r="C633" t="s">
        <v>64</v>
      </c>
      <c r="F633">
        <v>3</v>
      </c>
      <c r="G633">
        <v>3</v>
      </c>
      <c r="I633" s="1">
        <v>4</v>
      </c>
      <c r="J633" s="1">
        <v>0</v>
      </c>
    </row>
    <row r="634" spans="1:11" hidden="1" x14ac:dyDescent="0.25">
      <c r="A634" t="s">
        <v>9</v>
      </c>
      <c r="B634" t="s">
        <v>9</v>
      </c>
      <c r="C634" t="s">
        <v>15</v>
      </c>
      <c r="F634">
        <v>17</v>
      </c>
      <c r="G634">
        <v>17</v>
      </c>
      <c r="I634" s="1">
        <v>74</v>
      </c>
      <c r="J634" s="1">
        <v>0</v>
      </c>
    </row>
    <row r="635" spans="1:11" x14ac:dyDescent="0.25">
      <c r="A635" t="s">
        <v>18</v>
      </c>
      <c r="B635" t="s">
        <v>18</v>
      </c>
      <c r="C635" t="s">
        <v>15</v>
      </c>
      <c r="D635">
        <v>20</v>
      </c>
      <c r="E635">
        <v>1</v>
      </c>
      <c r="F635">
        <v>16</v>
      </c>
      <c r="G635">
        <v>37</v>
      </c>
      <c r="H635">
        <v>26</v>
      </c>
      <c r="I635" s="1">
        <v>74</v>
      </c>
      <c r="J635" s="1">
        <v>1480</v>
      </c>
      <c r="K635">
        <v>1.6</v>
      </c>
    </row>
    <row r="636" spans="1:11" hidden="1" x14ac:dyDescent="0.25">
      <c r="A636" t="s">
        <v>18</v>
      </c>
      <c r="B636" t="s">
        <v>21</v>
      </c>
      <c r="C636" t="s">
        <v>15</v>
      </c>
      <c r="F636">
        <v>5</v>
      </c>
      <c r="G636">
        <v>5</v>
      </c>
      <c r="I636" s="1">
        <v>74</v>
      </c>
      <c r="J636" s="1">
        <v>0</v>
      </c>
    </row>
    <row r="637" spans="1:11" x14ac:dyDescent="0.25">
      <c r="A637" t="s">
        <v>18</v>
      </c>
      <c r="B637" t="s">
        <v>26</v>
      </c>
      <c r="C637" t="s">
        <v>15</v>
      </c>
      <c r="D637">
        <v>12</v>
      </c>
      <c r="G637">
        <v>12</v>
      </c>
      <c r="I637" s="1">
        <v>74</v>
      </c>
      <c r="J637" s="1">
        <v>888</v>
      </c>
      <c r="K637">
        <v>2.1</v>
      </c>
    </row>
    <row r="638" spans="1:11" x14ac:dyDescent="0.25">
      <c r="A638" t="s">
        <v>18</v>
      </c>
      <c r="B638" t="s">
        <v>20</v>
      </c>
      <c r="C638" t="s">
        <v>15</v>
      </c>
      <c r="D638">
        <v>17</v>
      </c>
      <c r="E638">
        <v>1</v>
      </c>
      <c r="F638">
        <v>5</v>
      </c>
      <c r="G638">
        <v>23</v>
      </c>
      <c r="I638" s="1">
        <v>74</v>
      </c>
      <c r="J638" s="1">
        <v>1258</v>
      </c>
      <c r="K638">
        <v>9.6</v>
      </c>
    </row>
    <row r="639" spans="1:11" x14ac:dyDescent="0.25">
      <c r="A639" t="s">
        <v>43</v>
      </c>
      <c r="B639" t="s">
        <v>43</v>
      </c>
      <c r="C639" t="s">
        <v>15</v>
      </c>
      <c r="D639">
        <v>40</v>
      </c>
      <c r="E639">
        <v>1</v>
      </c>
      <c r="F639">
        <v>77</v>
      </c>
      <c r="G639">
        <v>118</v>
      </c>
      <c r="I639" s="1">
        <v>74</v>
      </c>
      <c r="J639" s="1">
        <v>2959</v>
      </c>
      <c r="K639">
        <v>6.6</v>
      </c>
    </row>
    <row r="640" spans="1:11" hidden="1" x14ac:dyDescent="0.25">
      <c r="A640" t="s">
        <v>43</v>
      </c>
      <c r="B640" t="s">
        <v>45</v>
      </c>
      <c r="C640" t="s">
        <v>15</v>
      </c>
      <c r="F640">
        <v>8</v>
      </c>
      <c r="G640">
        <v>8</v>
      </c>
      <c r="I640" s="1">
        <v>74</v>
      </c>
      <c r="J640" s="1">
        <v>0</v>
      </c>
    </row>
    <row r="641" spans="1:11" x14ac:dyDescent="0.25">
      <c r="A641" t="s">
        <v>50</v>
      </c>
      <c r="B641" t="s">
        <v>50</v>
      </c>
      <c r="C641" t="s">
        <v>15</v>
      </c>
      <c r="D641">
        <v>31</v>
      </c>
      <c r="E641">
        <v>1</v>
      </c>
      <c r="F641">
        <v>38</v>
      </c>
      <c r="G641">
        <v>70</v>
      </c>
      <c r="H641">
        <v>2</v>
      </c>
      <c r="I641" s="1">
        <v>74</v>
      </c>
      <c r="J641" s="1">
        <v>2293</v>
      </c>
      <c r="K641">
        <v>8.6</v>
      </c>
    </row>
    <row r="642" spans="1:11" hidden="1" x14ac:dyDescent="0.25">
      <c r="A642" t="s">
        <v>57</v>
      </c>
      <c r="B642" t="s">
        <v>57</v>
      </c>
      <c r="C642" t="s">
        <v>15</v>
      </c>
      <c r="F642">
        <v>4</v>
      </c>
      <c r="G642">
        <v>4</v>
      </c>
      <c r="I642" s="1">
        <v>74</v>
      </c>
      <c r="J642" s="1">
        <v>0</v>
      </c>
    </row>
    <row r="643" spans="1:11" x14ac:dyDescent="0.25">
      <c r="A643" t="s">
        <v>59</v>
      </c>
      <c r="B643" t="s">
        <v>59</v>
      </c>
      <c r="C643" t="s">
        <v>15</v>
      </c>
      <c r="D643">
        <v>14</v>
      </c>
      <c r="F643">
        <v>141</v>
      </c>
      <c r="G643">
        <v>155</v>
      </c>
      <c r="I643" s="1">
        <v>74</v>
      </c>
      <c r="J643" s="1">
        <v>1036</v>
      </c>
      <c r="K643">
        <v>9.5</v>
      </c>
    </row>
    <row r="644" spans="1:11" hidden="1" x14ac:dyDescent="0.25">
      <c r="A644" t="s">
        <v>61</v>
      </c>
      <c r="B644" t="s">
        <v>61</v>
      </c>
      <c r="C644" t="s">
        <v>15</v>
      </c>
      <c r="F644">
        <v>44</v>
      </c>
      <c r="G644">
        <v>44</v>
      </c>
      <c r="H644">
        <v>61</v>
      </c>
      <c r="I644" s="1">
        <v>74</v>
      </c>
      <c r="J644" s="1">
        <v>0</v>
      </c>
    </row>
    <row r="645" spans="1:11" hidden="1" x14ac:dyDescent="0.25">
      <c r="A645" t="s">
        <v>61</v>
      </c>
      <c r="B645" t="s">
        <v>62</v>
      </c>
      <c r="C645" t="s">
        <v>15</v>
      </c>
      <c r="F645">
        <v>2</v>
      </c>
      <c r="G645">
        <v>2</v>
      </c>
      <c r="I645" s="1">
        <v>74</v>
      </c>
      <c r="J645" s="1">
        <v>0</v>
      </c>
    </row>
    <row r="646" spans="1:11" x14ac:dyDescent="0.25">
      <c r="A646" t="s">
        <v>70</v>
      </c>
      <c r="B646" t="s">
        <v>70</v>
      </c>
      <c r="C646" t="s">
        <v>15</v>
      </c>
      <c r="D646">
        <v>144</v>
      </c>
      <c r="E646">
        <v>1</v>
      </c>
      <c r="F646">
        <v>75</v>
      </c>
      <c r="G646">
        <v>220</v>
      </c>
      <c r="H646">
        <v>70</v>
      </c>
      <c r="I646" s="1">
        <v>74</v>
      </c>
      <c r="J646" s="1">
        <v>10653</v>
      </c>
      <c r="K646">
        <v>6.6</v>
      </c>
    </row>
    <row r="647" spans="1:11" x14ac:dyDescent="0.25">
      <c r="A647" t="s">
        <v>70</v>
      </c>
      <c r="B647" t="s">
        <v>75</v>
      </c>
      <c r="C647" t="s">
        <v>15</v>
      </c>
      <c r="D647">
        <v>3</v>
      </c>
      <c r="G647">
        <v>3</v>
      </c>
      <c r="I647" s="1">
        <v>74</v>
      </c>
      <c r="J647" s="1">
        <v>222</v>
      </c>
      <c r="K647">
        <v>9.1</v>
      </c>
    </row>
    <row r="648" spans="1:11" x14ac:dyDescent="0.25">
      <c r="A648" t="s">
        <v>70</v>
      </c>
      <c r="B648" t="s">
        <v>77</v>
      </c>
      <c r="C648" t="s">
        <v>15</v>
      </c>
      <c r="D648">
        <v>9</v>
      </c>
      <c r="G648">
        <v>9</v>
      </c>
      <c r="I648" s="1">
        <v>74</v>
      </c>
      <c r="J648" s="1">
        <v>666</v>
      </c>
      <c r="K648">
        <v>4.5</v>
      </c>
    </row>
    <row r="649" spans="1:11" x14ac:dyDescent="0.25">
      <c r="A649" t="s">
        <v>70</v>
      </c>
      <c r="B649" t="s">
        <v>76</v>
      </c>
      <c r="C649" t="s">
        <v>15</v>
      </c>
      <c r="D649">
        <v>18</v>
      </c>
      <c r="F649">
        <v>2</v>
      </c>
      <c r="G649">
        <v>20</v>
      </c>
      <c r="H649">
        <v>10</v>
      </c>
      <c r="I649" s="1">
        <v>74</v>
      </c>
      <c r="J649" s="1">
        <v>1332</v>
      </c>
      <c r="K649">
        <v>4.7</v>
      </c>
    </row>
    <row r="650" spans="1:11" x14ac:dyDescent="0.25">
      <c r="A650" t="s">
        <v>70</v>
      </c>
      <c r="B650" t="s">
        <v>74</v>
      </c>
      <c r="C650" t="s">
        <v>15</v>
      </c>
      <c r="D650">
        <v>98</v>
      </c>
      <c r="E650">
        <v>1</v>
      </c>
      <c r="F650">
        <v>16</v>
      </c>
      <c r="G650">
        <v>115</v>
      </c>
      <c r="H650">
        <v>36</v>
      </c>
      <c r="I650" s="1">
        <v>74</v>
      </c>
      <c r="J650" s="1">
        <v>7250</v>
      </c>
      <c r="K650">
        <v>4.7</v>
      </c>
    </row>
    <row r="651" spans="1:11" x14ac:dyDescent="0.25">
      <c r="A651" t="s">
        <v>70</v>
      </c>
      <c r="B651" t="s">
        <v>72</v>
      </c>
      <c r="C651" t="s">
        <v>15</v>
      </c>
      <c r="D651">
        <v>87</v>
      </c>
      <c r="F651">
        <v>22</v>
      </c>
      <c r="G651">
        <v>109</v>
      </c>
      <c r="I651" s="1">
        <v>74</v>
      </c>
      <c r="J651" s="1">
        <v>6436</v>
      </c>
      <c r="K651">
        <v>6.5</v>
      </c>
    </row>
    <row r="652" spans="1:11" x14ac:dyDescent="0.25">
      <c r="A652" t="s">
        <v>83</v>
      </c>
      <c r="B652" t="s">
        <v>83</v>
      </c>
      <c r="C652" t="s">
        <v>15</v>
      </c>
      <c r="D652">
        <v>21</v>
      </c>
      <c r="F652">
        <v>67</v>
      </c>
      <c r="G652">
        <v>88</v>
      </c>
      <c r="H652">
        <v>25</v>
      </c>
      <c r="I652" s="1">
        <v>74</v>
      </c>
      <c r="J652" s="1">
        <v>1554</v>
      </c>
      <c r="K652">
        <v>8</v>
      </c>
    </row>
    <row r="653" spans="1:11" hidden="1" x14ac:dyDescent="0.25">
      <c r="A653" t="s">
        <v>85</v>
      </c>
      <c r="B653" t="s">
        <v>86</v>
      </c>
      <c r="C653" t="s">
        <v>15</v>
      </c>
      <c r="F653">
        <v>63</v>
      </c>
      <c r="G653">
        <v>63</v>
      </c>
      <c r="I653" s="1">
        <v>74</v>
      </c>
      <c r="J653" s="1">
        <v>0</v>
      </c>
    </row>
    <row r="654" spans="1:11" x14ac:dyDescent="0.25">
      <c r="A654" t="s">
        <v>85</v>
      </c>
      <c r="B654" t="s">
        <v>89</v>
      </c>
      <c r="C654" t="s">
        <v>15</v>
      </c>
      <c r="D654">
        <v>48</v>
      </c>
      <c r="F654">
        <v>44</v>
      </c>
      <c r="G654">
        <v>92</v>
      </c>
      <c r="I654" s="1">
        <v>74</v>
      </c>
      <c r="J654" s="1">
        <v>3551</v>
      </c>
      <c r="K654">
        <v>10.3</v>
      </c>
    </row>
    <row r="655" spans="1:11" hidden="1" x14ac:dyDescent="0.25">
      <c r="A655" t="s">
        <v>85</v>
      </c>
      <c r="B655" t="s">
        <v>90</v>
      </c>
      <c r="C655" t="s">
        <v>15</v>
      </c>
      <c r="F655">
        <v>3</v>
      </c>
      <c r="G655">
        <v>3</v>
      </c>
      <c r="I655" s="1">
        <v>74</v>
      </c>
      <c r="J655" s="1">
        <v>0</v>
      </c>
    </row>
    <row r="656" spans="1:11" x14ac:dyDescent="0.25">
      <c r="A656" t="s">
        <v>85</v>
      </c>
      <c r="B656" t="s">
        <v>88</v>
      </c>
      <c r="C656" t="s">
        <v>15</v>
      </c>
      <c r="D656">
        <v>37</v>
      </c>
      <c r="E656">
        <v>2</v>
      </c>
      <c r="F656">
        <v>74</v>
      </c>
      <c r="G656">
        <v>113</v>
      </c>
      <c r="I656" s="1">
        <v>74</v>
      </c>
      <c r="J656" s="1">
        <v>2737</v>
      </c>
      <c r="K656">
        <v>9</v>
      </c>
    </row>
    <row r="657" spans="1:11" x14ac:dyDescent="0.25">
      <c r="A657" t="s">
        <v>85</v>
      </c>
      <c r="B657" t="s">
        <v>92</v>
      </c>
      <c r="C657" t="s">
        <v>15</v>
      </c>
      <c r="D657">
        <v>26</v>
      </c>
      <c r="G657">
        <v>26</v>
      </c>
      <c r="I657" s="1">
        <v>74</v>
      </c>
      <c r="J657" s="1">
        <v>1923</v>
      </c>
      <c r="K657">
        <v>5.5</v>
      </c>
    </row>
    <row r="658" spans="1:11" hidden="1" x14ac:dyDescent="0.25">
      <c r="A658" t="s">
        <v>98</v>
      </c>
      <c r="B658" t="s">
        <v>98</v>
      </c>
      <c r="C658" t="s">
        <v>15</v>
      </c>
      <c r="F658">
        <v>5</v>
      </c>
      <c r="G658">
        <v>5</v>
      </c>
      <c r="I658" s="1">
        <v>74</v>
      </c>
      <c r="J658" s="1">
        <v>0</v>
      </c>
    </row>
    <row r="659" spans="1:11" x14ac:dyDescent="0.25">
      <c r="A659" t="s">
        <v>98</v>
      </c>
      <c r="B659" t="s">
        <v>100</v>
      </c>
      <c r="C659" t="s">
        <v>15</v>
      </c>
      <c r="D659">
        <v>23</v>
      </c>
      <c r="F659">
        <v>8</v>
      </c>
      <c r="G659">
        <v>31</v>
      </c>
      <c r="I659" s="1">
        <v>74</v>
      </c>
      <c r="J659" s="1">
        <v>1702</v>
      </c>
      <c r="K659">
        <v>6.7</v>
      </c>
    </row>
    <row r="660" spans="1:11" hidden="1" x14ac:dyDescent="0.25">
      <c r="A660" t="s">
        <v>98</v>
      </c>
      <c r="B660" t="s">
        <v>99</v>
      </c>
      <c r="C660" t="s">
        <v>15</v>
      </c>
      <c r="F660">
        <v>1</v>
      </c>
      <c r="G660">
        <v>1</v>
      </c>
      <c r="I660" s="1">
        <v>74</v>
      </c>
      <c r="J660" s="1">
        <v>0</v>
      </c>
    </row>
    <row r="661" spans="1:11" hidden="1" x14ac:dyDescent="0.25">
      <c r="A661" t="s">
        <v>104</v>
      </c>
      <c r="B661" t="s">
        <v>104</v>
      </c>
      <c r="C661" t="s">
        <v>15</v>
      </c>
      <c r="F661">
        <v>12</v>
      </c>
      <c r="G661">
        <v>12</v>
      </c>
    </row>
    <row r="662" spans="1:11" hidden="1" x14ac:dyDescent="0.25">
      <c r="A662" t="s">
        <v>105</v>
      </c>
      <c r="B662" t="s">
        <v>105</v>
      </c>
      <c r="C662" t="s">
        <v>15</v>
      </c>
      <c r="F662">
        <v>51</v>
      </c>
      <c r="G662">
        <v>51</v>
      </c>
      <c r="I662" s="1">
        <v>74</v>
      </c>
      <c r="J662" s="1">
        <v>0</v>
      </c>
    </row>
    <row r="663" spans="1:11" x14ac:dyDescent="0.25">
      <c r="A663" t="s">
        <v>108</v>
      </c>
      <c r="B663" t="s">
        <v>108</v>
      </c>
      <c r="C663" t="s">
        <v>15</v>
      </c>
      <c r="D663">
        <v>18</v>
      </c>
      <c r="F663">
        <v>7</v>
      </c>
      <c r="G663">
        <v>25</v>
      </c>
      <c r="I663" s="1">
        <v>74</v>
      </c>
      <c r="J663" s="1">
        <v>1332</v>
      </c>
      <c r="K663">
        <v>10.9</v>
      </c>
    </row>
    <row r="664" spans="1:11" hidden="1" x14ac:dyDescent="0.25">
      <c r="A664" t="s">
        <v>115</v>
      </c>
      <c r="B664" t="s">
        <v>115</v>
      </c>
      <c r="C664" t="s">
        <v>15</v>
      </c>
      <c r="F664">
        <v>32</v>
      </c>
      <c r="G664">
        <v>32</v>
      </c>
      <c r="I664" s="1">
        <v>74</v>
      </c>
      <c r="J664" s="1">
        <v>0</v>
      </c>
    </row>
    <row r="665" spans="1:11" hidden="1" x14ac:dyDescent="0.25">
      <c r="A665" t="s">
        <v>115</v>
      </c>
      <c r="B665" t="s">
        <v>119</v>
      </c>
      <c r="C665" t="s">
        <v>15</v>
      </c>
      <c r="F665">
        <v>12</v>
      </c>
      <c r="G665">
        <v>12</v>
      </c>
      <c r="I665" s="1">
        <v>74</v>
      </c>
      <c r="J665" s="1">
        <v>0</v>
      </c>
    </row>
    <row r="666" spans="1:11" hidden="1" x14ac:dyDescent="0.25">
      <c r="A666" t="s">
        <v>115</v>
      </c>
      <c r="B666" t="s">
        <v>118</v>
      </c>
      <c r="C666" t="s">
        <v>15</v>
      </c>
      <c r="F666">
        <v>14</v>
      </c>
      <c r="G666">
        <v>14</v>
      </c>
      <c r="I666" s="1">
        <v>74</v>
      </c>
      <c r="J666" s="1">
        <v>0</v>
      </c>
    </row>
    <row r="667" spans="1:11" x14ac:dyDescent="0.25">
      <c r="A667" t="s">
        <v>124</v>
      </c>
      <c r="B667" t="s">
        <v>124</v>
      </c>
      <c r="C667" t="s">
        <v>15</v>
      </c>
      <c r="D667">
        <v>157</v>
      </c>
      <c r="E667">
        <v>2</v>
      </c>
      <c r="F667">
        <v>39</v>
      </c>
      <c r="G667">
        <v>198</v>
      </c>
      <c r="H667">
        <v>57</v>
      </c>
      <c r="I667" s="1">
        <v>74</v>
      </c>
      <c r="J667" s="1">
        <v>11615</v>
      </c>
      <c r="K667">
        <v>9</v>
      </c>
    </row>
    <row r="668" spans="1:11" hidden="1" x14ac:dyDescent="0.25">
      <c r="A668" t="s">
        <v>127</v>
      </c>
      <c r="B668" t="s">
        <v>127</v>
      </c>
      <c r="C668" t="s">
        <v>15</v>
      </c>
      <c r="F668">
        <v>2</v>
      </c>
      <c r="G668">
        <v>2</v>
      </c>
      <c r="I668" s="1">
        <v>74</v>
      </c>
      <c r="J668" s="1">
        <v>0</v>
      </c>
    </row>
    <row r="669" spans="1:11" x14ac:dyDescent="0.25">
      <c r="A669" t="s">
        <v>130</v>
      </c>
      <c r="B669" t="s">
        <v>130</v>
      </c>
      <c r="C669" t="s">
        <v>15</v>
      </c>
      <c r="D669">
        <v>43</v>
      </c>
      <c r="F669">
        <v>44</v>
      </c>
      <c r="G669">
        <v>87</v>
      </c>
      <c r="I669" s="1">
        <v>74</v>
      </c>
      <c r="J669" s="1">
        <v>3181</v>
      </c>
      <c r="K669">
        <v>5.5</v>
      </c>
    </row>
    <row r="670" spans="1:11" x14ac:dyDescent="0.25">
      <c r="A670" t="s">
        <v>130</v>
      </c>
      <c r="B670" t="s">
        <v>132</v>
      </c>
      <c r="C670" t="s">
        <v>15</v>
      </c>
      <c r="D670">
        <v>18</v>
      </c>
      <c r="F670">
        <v>7</v>
      </c>
      <c r="G670">
        <v>25</v>
      </c>
      <c r="I670" s="1">
        <v>74</v>
      </c>
      <c r="J670" s="1">
        <v>1332</v>
      </c>
      <c r="K670">
        <v>19.600000000000001</v>
      </c>
    </row>
    <row r="671" spans="1:11" x14ac:dyDescent="0.25">
      <c r="A671" t="s">
        <v>135</v>
      </c>
      <c r="B671" t="s">
        <v>135</v>
      </c>
      <c r="C671" t="s">
        <v>15</v>
      </c>
      <c r="D671">
        <v>282</v>
      </c>
      <c r="E671">
        <v>4</v>
      </c>
      <c r="F671">
        <v>46</v>
      </c>
      <c r="G671">
        <v>332</v>
      </c>
      <c r="H671">
        <v>121</v>
      </c>
      <c r="I671" s="1">
        <v>74</v>
      </c>
      <c r="J671" s="1">
        <v>20862</v>
      </c>
      <c r="K671">
        <v>7.7</v>
      </c>
    </row>
    <row r="672" spans="1:11" hidden="1" x14ac:dyDescent="0.25">
      <c r="A672" t="s">
        <v>142</v>
      </c>
      <c r="B672" t="s">
        <v>143</v>
      </c>
      <c r="C672" t="s">
        <v>15</v>
      </c>
      <c r="F672">
        <v>7</v>
      </c>
      <c r="G672">
        <v>7</v>
      </c>
      <c r="I672" s="1">
        <v>74</v>
      </c>
      <c r="J672" s="1">
        <v>0</v>
      </c>
    </row>
    <row r="673" spans="1:11" hidden="1" x14ac:dyDescent="0.25">
      <c r="A673" t="s">
        <v>142</v>
      </c>
      <c r="B673" t="s">
        <v>142</v>
      </c>
      <c r="C673" t="s">
        <v>15</v>
      </c>
      <c r="F673">
        <v>34</v>
      </c>
      <c r="G673">
        <v>34</v>
      </c>
      <c r="I673" s="1">
        <v>74</v>
      </c>
      <c r="J673" s="1">
        <v>0</v>
      </c>
    </row>
    <row r="674" spans="1:11" hidden="1" x14ac:dyDescent="0.25">
      <c r="A674" t="s">
        <v>145</v>
      </c>
      <c r="B674" t="s">
        <v>145</v>
      </c>
      <c r="C674" t="s">
        <v>15</v>
      </c>
      <c r="F674">
        <v>1</v>
      </c>
      <c r="G674">
        <v>1</v>
      </c>
      <c r="I674" s="1">
        <v>74</v>
      </c>
      <c r="J674" s="1">
        <v>0</v>
      </c>
    </row>
    <row r="675" spans="1:11" hidden="1" x14ac:dyDescent="0.25">
      <c r="A675" t="s">
        <v>146</v>
      </c>
      <c r="B675" t="s">
        <v>146</v>
      </c>
      <c r="C675" t="s">
        <v>15</v>
      </c>
      <c r="F675">
        <v>2</v>
      </c>
      <c r="G675">
        <v>2</v>
      </c>
      <c r="I675" s="1">
        <v>74</v>
      </c>
      <c r="J675" s="1">
        <v>0</v>
      </c>
    </row>
    <row r="676" spans="1:11" x14ac:dyDescent="0.25">
      <c r="A676" t="s">
        <v>161</v>
      </c>
      <c r="B676" t="s">
        <v>161</v>
      </c>
      <c r="C676" t="s">
        <v>15</v>
      </c>
      <c r="D676">
        <v>22</v>
      </c>
      <c r="E676">
        <v>1</v>
      </c>
      <c r="F676">
        <v>17</v>
      </c>
      <c r="G676">
        <v>40</v>
      </c>
      <c r="H676">
        <v>2</v>
      </c>
      <c r="I676" s="1">
        <v>74</v>
      </c>
      <c r="J676" s="1">
        <v>1628</v>
      </c>
      <c r="K676">
        <v>8.9</v>
      </c>
    </row>
    <row r="677" spans="1:11" x14ac:dyDescent="0.25">
      <c r="A677" t="s">
        <v>161</v>
      </c>
      <c r="B677" t="s">
        <v>163</v>
      </c>
      <c r="C677" t="s">
        <v>15</v>
      </c>
      <c r="D677">
        <v>1</v>
      </c>
      <c r="F677">
        <v>5</v>
      </c>
      <c r="G677">
        <v>6</v>
      </c>
      <c r="H677">
        <v>1</v>
      </c>
      <c r="I677" s="1">
        <v>74</v>
      </c>
      <c r="J677" s="1">
        <v>74</v>
      </c>
      <c r="K677">
        <v>1.3</v>
      </c>
    </row>
    <row r="678" spans="1:11" x14ac:dyDescent="0.25">
      <c r="A678" t="s">
        <v>164</v>
      </c>
      <c r="B678" t="s">
        <v>164</v>
      </c>
      <c r="C678" t="s">
        <v>15</v>
      </c>
      <c r="D678">
        <v>125</v>
      </c>
      <c r="E678">
        <v>1</v>
      </c>
      <c r="F678">
        <v>47</v>
      </c>
      <c r="G678">
        <v>173</v>
      </c>
      <c r="H678">
        <v>41</v>
      </c>
      <c r="I678" s="1">
        <v>74</v>
      </c>
      <c r="J678" s="1">
        <v>9248</v>
      </c>
      <c r="K678">
        <v>4.9000000000000004</v>
      </c>
    </row>
    <row r="679" spans="1:11" x14ac:dyDescent="0.25">
      <c r="A679" t="s">
        <v>164</v>
      </c>
      <c r="B679" t="s">
        <v>165</v>
      </c>
      <c r="C679" t="s">
        <v>15</v>
      </c>
      <c r="D679">
        <v>32</v>
      </c>
      <c r="E679">
        <v>1</v>
      </c>
      <c r="F679">
        <v>11</v>
      </c>
      <c r="G679">
        <v>44</v>
      </c>
      <c r="I679" s="1">
        <v>74</v>
      </c>
      <c r="J679" s="1">
        <v>2367</v>
      </c>
      <c r="K679">
        <v>5.4</v>
      </c>
    </row>
    <row r="680" spans="1:11" x14ac:dyDescent="0.25">
      <c r="A680" t="s">
        <v>164</v>
      </c>
      <c r="B680" t="s">
        <v>166</v>
      </c>
      <c r="C680" t="s">
        <v>15</v>
      </c>
      <c r="D680">
        <v>75</v>
      </c>
      <c r="F680">
        <v>21</v>
      </c>
      <c r="G680">
        <v>96</v>
      </c>
      <c r="I680" s="1">
        <v>74</v>
      </c>
      <c r="J680" s="1">
        <v>5549</v>
      </c>
      <c r="K680">
        <v>5</v>
      </c>
    </row>
    <row r="681" spans="1:11" x14ac:dyDescent="0.25">
      <c r="A681" t="s">
        <v>168</v>
      </c>
      <c r="B681" t="s">
        <v>168</v>
      </c>
      <c r="C681" t="s">
        <v>15</v>
      </c>
      <c r="D681">
        <v>169</v>
      </c>
      <c r="F681">
        <v>65</v>
      </c>
      <c r="G681">
        <v>234</v>
      </c>
      <c r="H681">
        <v>1</v>
      </c>
      <c r="I681" s="1">
        <v>74</v>
      </c>
      <c r="J681" s="1">
        <v>12503</v>
      </c>
      <c r="K681">
        <v>6.8</v>
      </c>
    </row>
    <row r="682" spans="1:11" x14ac:dyDescent="0.25">
      <c r="A682" t="s">
        <v>169</v>
      </c>
      <c r="B682" t="s">
        <v>169</v>
      </c>
      <c r="C682" t="s">
        <v>15</v>
      </c>
      <c r="D682">
        <v>76</v>
      </c>
      <c r="E682">
        <v>1</v>
      </c>
      <c r="F682">
        <v>33</v>
      </c>
      <c r="G682">
        <v>110</v>
      </c>
      <c r="H682">
        <v>65</v>
      </c>
      <c r="I682" s="1">
        <v>74</v>
      </c>
      <c r="J682" s="1">
        <v>5622</v>
      </c>
      <c r="K682">
        <v>6.3</v>
      </c>
    </row>
    <row r="683" spans="1:11" x14ac:dyDescent="0.25">
      <c r="A683" t="s">
        <v>169</v>
      </c>
      <c r="B683" t="s">
        <v>170</v>
      </c>
      <c r="C683" t="s">
        <v>15</v>
      </c>
      <c r="D683">
        <v>1</v>
      </c>
      <c r="G683">
        <v>1</v>
      </c>
      <c r="I683" s="1">
        <v>74</v>
      </c>
      <c r="J683" s="1">
        <v>74</v>
      </c>
      <c r="K683">
        <v>17.2</v>
      </c>
    </row>
    <row r="684" spans="1:11" x14ac:dyDescent="0.25">
      <c r="A684" t="s">
        <v>171</v>
      </c>
      <c r="B684" t="s">
        <v>171</v>
      </c>
      <c r="C684" t="s">
        <v>15</v>
      </c>
      <c r="D684">
        <v>154</v>
      </c>
      <c r="E684">
        <v>9</v>
      </c>
      <c r="F684">
        <v>106</v>
      </c>
      <c r="G684">
        <v>269</v>
      </c>
      <c r="H684">
        <v>56</v>
      </c>
      <c r="I684" s="1">
        <v>74</v>
      </c>
      <c r="J684" s="1">
        <v>11393</v>
      </c>
      <c r="K684">
        <v>9.1999999999999993</v>
      </c>
    </row>
    <row r="685" spans="1:11" hidden="1" x14ac:dyDescent="0.25">
      <c r="A685" t="s">
        <v>174</v>
      </c>
      <c r="B685" t="s">
        <v>174</v>
      </c>
      <c r="C685" t="s">
        <v>15</v>
      </c>
      <c r="F685">
        <v>84</v>
      </c>
      <c r="G685">
        <v>84</v>
      </c>
      <c r="I685" s="1">
        <v>74</v>
      </c>
      <c r="J685" s="1">
        <v>0</v>
      </c>
    </row>
    <row r="686" spans="1:11" hidden="1" x14ac:dyDescent="0.25">
      <c r="A686" t="s">
        <v>174</v>
      </c>
      <c r="B686" t="s">
        <v>175</v>
      </c>
      <c r="C686" t="s">
        <v>15</v>
      </c>
      <c r="F686">
        <v>8</v>
      </c>
      <c r="G686">
        <v>8</v>
      </c>
      <c r="I686" s="1">
        <v>74</v>
      </c>
      <c r="J686" s="1">
        <v>0</v>
      </c>
    </row>
    <row r="687" spans="1:11" x14ac:dyDescent="0.25">
      <c r="A687" t="s">
        <v>176</v>
      </c>
      <c r="B687" t="s">
        <v>176</v>
      </c>
      <c r="C687" t="s">
        <v>15</v>
      </c>
      <c r="D687">
        <v>22</v>
      </c>
      <c r="F687">
        <v>15</v>
      </c>
      <c r="G687">
        <v>37</v>
      </c>
      <c r="H687">
        <v>7</v>
      </c>
      <c r="I687" s="1">
        <v>74</v>
      </c>
      <c r="J687" s="1">
        <v>1628</v>
      </c>
      <c r="K687">
        <v>7.7</v>
      </c>
    </row>
    <row r="688" spans="1:11" x14ac:dyDescent="0.25">
      <c r="A688" t="s">
        <v>180</v>
      </c>
      <c r="B688" t="s">
        <v>180</v>
      </c>
      <c r="C688" t="s">
        <v>15</v>
      </c>
      <c r="D688">
        <v>23</v>
      </c>
      <c r="F688">
        <v>6</v>
      </c>
      <c r="G688">
        <v>29</v>
      </c>
      <c r="I688" s="1">
        <v>74</v>
      </c>
      <c r="J688" s="1">
        <v>1702</v>
      </c>
      <c r="K688">
        <v>9.1</v>
      </c>
    </row>
    <row r="689" spans="1:11" x14ac:dyDescent="0.25">
      <c r="A689" t="s">
        <v>180</v>
      </c>
      <c r="B689" t="s">
        <v>181</v>
      </c>
      <c r="C689" t="s">
        <v>15</v>
      </c>
      <c r="D689">
        <v>2</v>
      </c>
      <c r="G689">
        <v>2</v>
      </c>
      <c r="I689" s="1">
        <v>74</v>
      </c>
      <c r="J689" s="1">
        <v>148</v>
      </c>
      <c r="K689">
        <v>17.399999999999999</v>
      </c>
    </row>
    <row r="690" spans="1:11" x14ac:dyDescent="0.25">
      <c r="A690" t="s">
        <v>180</v>
      </c>
      <c r="B690" t="s">
        <v>182</v>
      </c>
      <c r="C690" t="s">
        <v>15</v>
      </c>
      <c r="D690">
        <v>4</v>
      </c>
      <c r="G690">
        <v>4</v>
      </c>
      <c r="I690" s="1">
        <v>74</v>
      </c>
      <c r="J690" s="1">
        <v>296</v>
      </c>
      <c r="K690">
        <v>12.9</v>
      </c>
    </row>
    <row r="691" spans="1:11" hidden="1" x14ac:dyDescent="0.25">
      <c r="A691" t="s">
        <v>183</v>
      </c>
      <c r="B691" t="s">
        <v>183</v>
      </c>
      <c r="C691" t="s">
        <v>15</v>
      </c>
      <c r="F691">
        <v>1</v>
      </c>
      <c r="G691">
        <v>1</v>
      </c>
      <c r="I691" s="1">
        <v>74</v>
      </c>
      <c r="J691" s="1">
        <v>0</v>
      </c>
    </row>
    <row r="692" spans="1:11" x14ac:dyDescent="0.25">
      <c r="A692" t="s">
        <v>184</v>
      </c>
      <c r="B692" t="s">
        <v>184</v>
      </c>
      <c r="C692" t="s">
        <v>15</v>
      </c>
      <c r="D692">
        <v>21</v>
      </c>
      <c r="F692">
        <v>9</v>
      </c>
      <c r="G692">
        <v>30</v>
      </c>
      <c r="H692">
        <v>30</v>
      </c>
      <c r="I692" s="1">
        <v>74</v>
      </c>
      <c r="J692" s="1">
        <v>1554</v>
      </c>
      <c r="K692">
        <v>6.5</v>
      </c>
    </row>
    <row r="693" spans="1:11" hidden="1" x14ac:dyDescent="0.25">
      <c r="A693" t="s">
        <v>188</v>
      </c>
      <c r="B693" t="s">
        <v>188</v>
      </c>
      <c r="C693" t="s">
        <v>15</v>
      </c>
      <c r="F693">
        <v>5</v>
      </c>
      <c r="G693">
        <v>5</v>
      </c>
      <c r="I693" s="1">
        <v>74</v>
      </c>
      <c r="J693" s="1">
        <v>0</v>
      </c>
    </row>
    <row r="694" spans="1:11" hidden="1" x14ac:dyDescent="0.25">
      <c r="A694" t="s">
        <v>193</v>
      </c>
      <c r="B694" t="s">
        <v>193</v>
      </c>
      <c r="C694" t="s">
        <v>15</v>
      </c>
      <c r="F694">
        <v>2</v>
      </c>
      <c r="G694">
        <v>2</v>
      </c>
      <c r="I694" s="1">
        <v>74</v>
      </c>
      <c r="J694" s="1">
        <v>0</v>
      </c>
    </row>
    <row r="695" spans="1:11" hidden="1" x14ac:dyDescent="0.25">
      <c r="A695" t="s">
        <v>195</v>
      </c>
      <c r="B695" t="s">
        <v>195</v>
      </c>
      <c r="C695" t="s">
        <v>15</v>
      </c>
      <c r="F695">
        <v>4</v>
      </c>
      <c r="G695">
        <v>4</v>
      </c>
      <c r="I695" s="1">
        <v>74</v>
      </c>
      <c r="J695" s="1">
        <v>0</v>
      </c>
    </row>
    <row r="696" spans="1:11" x14ac:dyDescent="0.25">
      <c r="A696" t="s">
        <v>198</v>
      </c>
      <c r="B696" t="s">
        <v>198</v>
      </c>
      <c r="C696" t="s">
        <v>15</v>
      </c>
      <c r="D696">
        <v>56</v>
      </c>
      <c r="E696">
        <v>1</v>
      </c>
      <c r="F696">
        <v>3</v>
      </c>
      <c r="G696">
        <v>60</v>
      </c>
      <c r="H696">
        <v>78</v>
      </c>
      <c r="I696" s="1">
        <v>74</v>
      </c>
      <c r="J696" s="1">
        <v>4143</v>
      </c>
      <c r="K696">
        <v>3.8</v>
      </c>
    </row>
    <row r="697" spans="1:11" hidden="1" x14ac:dyDescent="0.25">
      <c r="A697" t="s">
        <v>199</v>
      </c>
      <c r="B697" t="s">
        <v>199</v>
      </c>
      <c r="C697" t="s">
        <v>15</v>
      </c>
      <c r="F697">
        <v>42</v>
      </c>
      <c r="G697">
        <v>42</v>
      </c>
      <c r="I697" s="1">
        <v>74</v>
      </c>
      <c r="J697" s="1">
        <v>0</v>
      </c>
    </row>
    <row r="698" spans="1:11" x14ac:dyDescent="0.25">
      <c r="A698" t="s">
        <v>200</v>
      </c>
      <c r="B698" t="s">
        <v>201</v>
      </c>
      <c r="C698" t="s">
        <v>15</v>
      </c>
      <c r="D698">
        <v>4</v>
      </c>
      <c r="F698">
        <v>14</v>
      </c>
      <c r="G698">
        <v>18</v>
      </c>
      <c r="I698" s="1">
        <v>74</v>
      </c>
      <c r="J698" s="1">
        <v>296</v>
      </c>
      <c r="K698">
        <v>19.100000000000001</v>
      </c>
    </row>
    <row r="699" spans="1:11" x14ac:dyDescent="0.25">
      <c r="A699" t="s">
        <v>200</v>
      </c>
      <c r="B699" t="s">
        <v>200</v>
      </c>
      <c r="C699" t="s">
        <v>15</v>
      </c>
      <c r="D699">
        <v>74</v>
      </c>
      <c r="F699">
        <v>75</v>
      </c>
      <c r="G699">
        <v>149</v>
      </c>
      <c r="H699">
        <v>50</v>
      </c>
      <c r="I699" s="1">
        <v>74</v>
      </c>
      <c r="J699" s="1">
        <v>5475</v>
      </c>
      <c r="K699">
        <v>5.3</v>
      </c>
    </row>
    <row r="700" spans="1:11" x14ac:dyDescent="0.25">
      <c r="A700" t="s">
        <v>202</v>
      </c>
      <c r="B700" t="s">
        <v>202</v>
      </c>
      <c r="C700" t="s">
        <v>15</v>
      </c>
      <c r="D700">
        <v>124</v>
      </c>
      <c r="F700">
        <v>67</v>
      </c>
      <c r="G700">
        <v>191</v>
      </c>
      <c r="H700">
        <v>134</v>
      </c>
      <c r="I700" s="1">
        <v>74</v>
      </c>
      <c r="J700" s="1">
        <v>9174</v>
      </c>
      <c r="K700">
        <v>8.1</v>
      </c>
    </row>
    <row r="701" spans="1:11" x14ac:dyDescent="0.25">
      <c r="A701" t="s">
        <v>203</v>
      </c>
      <c r="B701" t="s">
        <v>205</v>
      </c>
      <c r="C701" t="s">
        <v>15</v>
      </c>
      <c r="D701">
        <v>53</v>
      </c>
      <c r="F701">
        <v>21</v>
      </c>
      <c r="G701">
        <v>74</v>
      </c>
      <c r="H701">
        <v>82</v>
      </c>
      <c r="I701" s="1">
        <v>74</v>
      </c>
      <c r="J701" s="1">
        <v>3921</v>
      </c>
      <c r="K701">
        <v>8.1999999999999993</v>
      </c>
    </row>
    <row r="702" spans="1:11" hidden="1" x14ac:dyDescent="0.25">
      <c r="A702" t="s">
        <v>207</v>
      </c>
      <c r="B702" t="s">
        <v>207</v>
      </c>
      <c r="C702" t="s">
        <v>15</v>
      </c>
      <c r="F702">
        <v>14</v>
      </c>
      <c r="G702">
        <v>14</v>
      </c>
      <c r="I702" s="1">
        <v>74</v>
      </c>
      <c r="J702" s="1">
        <v>0</v>
      </c>
    </row>
    <row r="703" spans="1:11" x14ac:dyDescent="0.25">
      <c r="A703" t="s">
        <v>208</v>
      </c>
      <c r="B703" t="s">
        <v>211</v>
      </c>
      <c r="C703" t="s">
        <v>15</v>
      </c>
      <c r="D703">
        <v>5</v>
      </c>
      <c r="F703">
        <v>12</v>
      </c>
      <c r="G703">
        <v>17</v>
      </c>
      <c r="I703" s="1">
        <v>74</v>
      </c>
      <c r="J703" s="1">
        <v>370</v>
      </c>
      <c r="K703">
        <v>12.1</v>
      </c>
    </row>
    <row r="704" spans="1:11" x14ac:dyDescent="0.25">
      <c r="A704" t="s">
        <v>208</v>
      </c>
      <c r="B704" t="s">
        <v>208</v>
      </c>
      <c r="C704" t="s">
        <v>15</v>
      </c>
      <c r="D704">
        <v>126</v>
      </c>
      <c r="E704">
        <v>2</v>
      </c>
      <c r="F704">
        <v>45</v>
      </c>
      <c r="G704">
        <v>173</v>
      </c>
      <c r="H704">
        <v>4</v>
      </c>
      <c r="I704" s="1">
        <v>74</v>
      </c>
      <c r="J704" s="1">
        <v>9321</v>
      </c>
      <c r="K704">
        <v>5.5</v>
      </c>
    </row>
    <row r="705" spans="1:11" x14ac:dyDescent="0.25">
      <c r="A705" t="s">
        <v>208</v>
      </c>
      <c r="B705" t="s">
        <v>209</v>
      </c>
      <c r="C705" t="s">
        <v>15</v>
      </c>
      <c r="D705">
        <v>26</v>
      </c>
      <c r="E705">
        <v>2</v>
      </c>
      <c r="F705">
        <v>6</v>
      </c>
      <c r="G705">
        <v>34</v>
      </c>
      <c r="I705" s="1">
        <v>74</v>
      </c>
      <c r="J705" s="1">
        <v>1923</v>
      </c>
      <c r="K705">
        <v>5.3</v>
      </c>
    </row>
    <row r="706" spans="1:11" x14ac:dyDescent="0.25">
      <c r="A706" t="s">
        <v>208</v>
      </c>
      <c r="B706" t="s">
        <v>212</v>
      </c>
      <c r="C706" t="s">
        <v>15</v>
      </c>
      <c r="D706">
        <v>9</v>
      </c>
      <c r="G706">
        <v>9</v>
      </c>
      <c r="I706" s="1">
        <v>74</v>
      </c>
      <c r="J706" s="1">
        <v>666</v>
      </c>
      <c r="K706">
        <v>5.6</v>
      </c>
    </row>
    <row r="707" spans="1:11" hidden="1" x14ac:dyDescent="0.25">
      <c r="A707" t="s">
        <v>219</v>
      </c>
      <c r="B707" t="s">
        <v>223</v>
      </c>
      <c r="C707" t="s">
        <v>15</v>
      </c>
      <c r="F707">
        <v>38</v>
      </c>
      <c r="G707">
        <v>38</v>
      </c>
      <c r="I707" s="1">
        <v>74</v>
      </c>
      <c r="J707" s="1">
        <v>0</v>
      </c>
    </row>
    <row r="708" spans="1:11" hidden="1" x14ac:dyDescent="0.25">
      <c r="A708" t="s">
        <v>219</v>
      </c>
      <c r="B708" t="s">
        <v>220</v>
      </c>
      <c r="C708" t="s">
        <v>15</v>
      </c>
      <c r="F708">
        <v>123</v>
      </c>
      <c r="G708">
        <v>123</v>
      </c>
      <c r="I708" s="1">
        <v>74</v>
      </c>
      <c r="J708" s="1">
        <v>0</v>
      </c>
    </row>
    <row r="709" spans="1:11" hidden="1" x14ac:dyDescent="0.25">
      <c r="A709" t="s">
        <v>219</v>
      </c>
      <c r="B709" t="s">
        <v>221</v>
      </c>
      <c r="C709" t="s">
        <v>15</v>
      </c>
      <c r="F709">
        <v>10</v>
      </c>
      <c r="G709">
        <v>10</v>
      </c>
      <c r="I709" s="1">
        <v>74</v>
      </c>
      <c r="J709" s="1">
        <v>0</v>
      </c>
    </row>
    <row r="710" spans="1:11" hidden="1" x14ac:dyDescent="0.25">
      <c r="A710" t="s">
        <v>229</v>
      </c>
      <c r="B710" t="s">
        <v>229</v>
      </c>
      <c r="C710" t="s">
        <v>15</v>
      </c>
      <c r="F710">
        <v>8</v>
      </c>
      <c r="G710">
        <v>8</v>
      </c>
      <c r="H710">
        <v>16</v>
      </c>
      <c r="I710" s="1">
        <v>74</v>
      </c>
      <c r="J710" s="1">
        <v>0</v>
      </c>
    </row>
    <row r="711" spans="1:11" x14ac:dyDescent="0.25">
      <c r="A711" t="s">
        <v>232</v>
      </c>
      <c r="B711" t="s">
        <v>232</v>
      </c>
      <c r="C711" t="s">
        <v>15</v>
      </c>
      <c r="D711">
        <v>50</v>
      </c>
      <c r="F711">
        <v>7</v>
      </c>
      <c r="G711">
        <v>57</v>
      </c>
      <c r="I711" s="1">
        <v>74</v>
      </c>
      <c r="J711" s="1">
        <v>3699</v>
      </c>
      <c r="K711">
        <v>6.9</v>
      </c>
    </row>
    <row r="712" spans="1:11" x14ac:dyDescent="0.25">
      <c r="A712" t="s">
        <v>232</v>
      </c>
      <c r="B712" t="s">
        <v>235</v>
      </c>
      <c r="C712" t="s">
        <v>15</v>
      </c>
      <c r="D712">
        <v>13</v>
      </c>
      <c r="E712">
        <v>1</v>
      </c>
      <c r="F712">
        <v>22</v>
      </c>
      <c r="G712">
        <v>36</v>
      </c>
      <c r="H712">
        <v>10</v>
      </c>
      <c r="I712" s="1">
        <v>74</v>
      </c>
      <c r="J712" s="1">
        <v>962</v>
      </c>
      <c r="K712">
        <v>16.600000000000001</v>
      </c>
    </row>
    <row r="713" spans="1:11" x14ac:dyDescent="0.25">
      <c r="A713" t="s">
        <v>243</v>
      </c>
      <c r="B713" t="s">
        <v>243</v>
      </c>
      <c r="C713" t="s">
        <v>15</v>
      </c>
      <c r="D713">
        <v>70</v>
      </c>
      <c r="F713">
        <v>53</v>
      </c>
      <c r="G713">
        <v>123</v>
      </c>
      <c r="H713">
        <v>75</v>
      </c>
      <c r="I713" s="1">
        <v>74</v>
      </c>
      <c r="J713" s="1">
        <v>5179</v>
      </c>
      <c r="K713">
        <v>7.4</v>
      </c>
    </row>
    <row r="714" spans="1:11" x14ac:dyDescent="0.25">
      <c r="A714" t="s">
        <v>244</v>
      </c>
      <c r="B714" t="s">
        <v>244</v>
      </c>
      <c r="C714" t="s">
        <v>15</v>
      </c>
      <c r="D714">
        <v>50</v>
      </c>
      <c r="E714">
        <v>4</v>
      </c>
      <c r="F714">
        <v>17</v>
      </c>
      <c r="G714">
        <v>71</v>
      </c>
      <c r="H714">
        <v>25</v>
      </c>
      <c r="I714" s="1">
        <v>74</v>
      </c>
      <c r="J714" s="1">
        <v>3699</v>
      </c>
      <c r="K714">
        <v>18.8</v>
      </c>
    </row>
    <row r="715" spans="1:11" x14ac:dyDescent="0.25">
      <c r="A715" t="s">
        <v>248</v>
      </c>
      <c r="B715" t="s">
        <v>249</v>
      </c>
      <c r="C715" t="s">
        <v>15</v>
      </c>
      <c r="D715">
        <v>2</v>
      </c>
      <c r="F715">
        <v>1</v>
      </c>
      <c r="G715">
        <v>3</v>
      </c>
      <c r="I715" s="1">
        <v>74</v>
      </c>
      <c r="J715" s="1">
        <v>148</v>
      </c>
      <c r="K715">
        <v>19.7</v>
      </c>
    </row>
    <row r="716" spans="1:11" x14ac:dyDescent="0.25">
      <c r="A716" t="s">
        <v>248</v>
      </c>
      <c r="B716" t="s">
        <v>248</v>
      </c>
      <c r="C716" t="s">
        <v>15</v>
      </c>
      <c r="D716">
        <v>12</v>
      </c>
      <c r="F716">
        <v>16</v>
      </c>
      <c r="G716">
        <v>28</v>
      </c>
      <c r="I716" s="1">
        <v>74</v>
      </c>
      <c r="J716" s="1">
        <v>888</v>
      </c>
      <c r="K716">
        <v>8.1</v>
      </c>
    </row>
    <row r="717" spans="1:11" x14ac:dyDescent="0.25">
      <c r="A717" t="s">
        <v>250</v>
      </c>
      <c r="B717" t="s">
        <v>252</v>
      </c>
      <c r="C717" t="s">
        <v>15</v>
      </c>
      <c r="D717">
        <v>18</v>
      </c>
      <c r="G717">
        <v>18</v>
      </c>
      <c r="I717" s="1">
        <v>74</v>
      </c>
      <c r="J717" s="1">
        <v>1332</v>
      </c>
      <c r="K717">
        <v>11.2</v>
      </c>
    </row>
    <row r="718" spans="1:11" x14ac:dyDescent="0.25">
      <c r="A718" t="s">
        <v>250</v>
      </c>
      <c r="B718" t="s">
        <v>250</v>
      </c>
      <c r="C718" t="s">
        <v>15</v>
      </c>
      <c r="D718">
        <v>40</v>
      </c>
      <c r="F718">
        <v>11</v>
      </c>
      <c r="G718">
        <v>51</v>
      </c>
      <c r="H718">
        <v>51</v>
      </c>
      <c r="I718" s="1">
        <v>74</v>
      </c>
      <c r="J718" s="1">
        <v>2959</v>
      </c>
      <c r="K718">
        <v>9.6</v>
      </c>
    </row>
    <row r="719" spans="1:11" x14ac:dyDescent="0.25">
      <c r="A719" t="s">
        <v>263</v>
      </c>
      <c r="B719" t="s">
        <v>264</v>
      </c>
      <c r="C719" t="s">
        <v>15</v>
      </c>
      <c r="D719">
        <v>14</v>
      </c>
      <c r="F719">
        <v>6</v>
      </c>
      <c r="G719">
        <v>20</v>
      </c>
      <c r="I719" s="1">
        <v>74</v>
      </c>
      <c r="J719" s="1">
        <v>1036</v>
      </c>
      <c r="K719">
        <v>2.6</v>
      </c>
    </row>
    <row r="720" spans="1:11" x14ac:dyDescent="0.25">
      <c r="A720" t="s">
        <v>263</v>
      </c>
      <c r="B720" t="s">
        <v>263</v>
      </c>
      <c r="C720" t="s">
        <v>15</v>
      </c>
      <c r="D720">
        <v>108</v>
      </c>
      <c r="E720">
        <v>4</v>
      </c>
      <c r="F720">
        <v>19</v>
      </c>
      <c r="G720">
        <v>131</v>
      </c>
      <c r="H720">
        <v>204</v>
      </c>
      <c r="I720" s="1">
        <v>74</v>
      </c>
      <c r="J720" s="1">
        <v>7990</v>
      </c>
      <c r="K720">
        <v>5.3</v>
      </c>
    </row>
    <row r="721" spans="1:11" x14ac:dyDescent="0.25">
      <c r="A721" t="s">
        <v>263</v>
      </c>
      <c r="B721" t="s">
        <v>265</v>
      </c>
      <c r="C721" t="s">
        <v>15</v>
      </c>
      <c r="D721">
        <v>25</v>
      </c>
      <c r="E721">
        <v>1</v>
      </c>
      <c r="F721">
        <v>1</v>
      </c>
      <c r="G721">
        <v>27</v>
      </c>
      <c r="I721" s="1">
        <v>74</v>
      </c>
      <c r="J721" s="1">
        <v>1850</v>
      </c>
      <c r="K721">
        <v>2</v>
      </c>
    </row>
    <row r="722" spans="1:11" x14ac:dyDescent="0.25">
      <c r="A722" t="s">
        <v>263</v>
      </c>
      <c r="B722" t="s">
        <v>267</v>
      </c>
      <c r="C722" t="s">
        <v>15</v>
      </c>
      <c r="D722">
        <v>24</v>
      </c>
      <c r="G722">
        <v>24</v>
      </c>
      <c r="H722">
        <v>8</v>
      </c>
      <c r="I722" s="1">
        <v>74</v>
      </c>
      <c r="J722" s="1">
        <v>1776</v>
      </c>
      <c r="K722">
        <v>1.6</v>
      </c>
    </row>
    <row r="723" spans="1:11" x14ac:dyDescent="0.25">
      <c r="A723" t="s">
        <v>268</v>
      </c>
      <c r="B723" t="s">
        <v>268</v>
      </c>
      <c r="C723" t="s">
        <v>15</v>
      </c>
      <c r="D723">
        <v>3</v>
      </c>
      <c r="F723">
        <v>23</v>
      </c>
      <c r="G723">
        <v>26</v>
      </c>
      <c r="H723">
        <v>10</v>
      </c>
      <c r="I723" s="1">
        <v>74</v>
      </c>
      <c r="J723" s="1">
        <v>222</v>
      </c>
      <c r="K723">
        <v>19.899999999999999</v>
      </c>
    </row>
    <row r="724" spans="1:11" hidden="1" x14ac:dyDescent="0.25">
      <c r="A724" t="s">
        <v>269</v>
      </c>
      <c r="B724" t="s">
        <v>270</v>
      </c>
      <c r="C724" t="s">
        <v>15</v>
      </c>
      <c r="F724">
        <v>13</v>
      </c>
      <c r="G724">
        <v>13</v>
      </c>
      <c r="I724" s="1">
        <v>74</v>
      </c>
      <c r="J724" s="1">
        <v>0</v>
      </c>
    </row>
    <row r="725" spans="1:11" hidden="1" x14ac:dyDescent="0.25">
      <c r="A725" t="s">
        <v>269</v>
      </c>
      <c r="B725" t="s">
        <v>271</v>
      </c>
      <c r="C725" t="s">
        <v>15</v>
      </c>
      <c r="F725">
        <v>11</v>
      </c>
      <c r="G725">
        <v>11</v>
      </c>
      <c r="I725" s="1">
        <v>74</v>
      </c>
      <c r="J725" s="1">
        <v>0</v>
      </c>
    </row>
    <row r="726" spans="1:11" hidden="1" x14ac:dyDescent="0.25">
      <c r="A726" t="s">
        <v>269</v>
      </c>
      <c r="B726" t="s">
        <v>271</v>
      </c>
      <c r="C726" t="s">
        <v>15</v>
      </c>
      <c r="F726">
        <v>11</v>
      </c>
      <c r="G726">
        <v>11</v>
      </c>
      <c r="I726" s="1">
        <v>74</v>
      </c>
      <c r="J726" s="1">
        <v>0</v>
      </c>
    </row>
    <row r="727" spans="1:11" x14ac:dyDescent="0.25">
      <c r="A727" t="s">
        <v>269</v>
      </c>
      <c r="B727" t="s">
        <v>274</v>
      </c>
      <c r="C727" t="s">
        <v>15</v>
      </c>
      <c r="D727">
        <v>2</v>
      </c>
      <c r="F727">
        <v>1</v>
      </c>
      <c r="G727">
        <v>3</v>
      </c>
      <c r="I727" s="1">
        <v>74</v>
      </c>
      <c r="J727" s="1">
        <v>148</v>
      </c>
      <c r="K727">
        <v>15.7</v>
      </c>
    </row>
    <row r="728" spans="1:11" hidden="1" x14ac:dyDescent="0.25">
      <c r="A728" t="s">
        <v>269</v>
      </c>
      <c r="B728" t="s">
        <v>269</v>
      </c>
      <c r="C728" t="s">
        <v>15</v>
      </c>
      <c r="F728">
        <v>155</v>
      </c>
      <c r="G728">
        <v>155</v>
      </c>
      <c r="I728" s="1">
        <v>74</v>
      </c>
      <c r="J728" s="1">
        <v>0</v>
      </c>
    </row>
    <row r="729" spans="1:11" hidden="1" x14ac:dyDescent="0.25">
      <c r="A729" t="s">
        <v>269</v>
      </c>
      <c r="B729" t="s">
        <v>281</v>
      </c>
      <c r="C729" t="s">
        <v>15</v>
      </c>
      <c r="F729">
        <v>4</v>
      </c>
      <c r="G729">
        <v>4</v>
      </c>
      <c r="I729" s="1">
        <v>74</v>
      </c>
      <c r="J729" s="1">
        <v>0</v>
      </c>
    </row>
    <row r="730" spans="1:11" hidden="1" x14ac:dyDescent="0.25">
      <c r="A730" t="s">
        <v>283</v>
      </c>
      <c r="B730" t="s">
        <v>284</v>
      </c>
      <c r="C730" t="s">
        <v>15</v>
      </c>
      <c r="F730">
        <v>8</v>
      </c>
      <c r="G730">
        <v>8</v>
      </c>
      <c r="I730" s="1">
        <v>74</v>
      </c>
      <c r="J730" s="1">
        <v>0</v>
      </c>
    </row>
    <row r="731" spans="1:11" x14ac:dyDescent="0.25">
      <c r="A731" t="s">
        <v>283</v>
      </c>
      <c r="B731" t="s">
        <v>283</v>
      </c>
      <c r="C731" t="s">
        <v>15</v>
      </c>
      <c r="D731">
        <v>56</v>
      </c>
      <c r="F731">
        <v>111</v>
      </c>
      <c r="G731">
        <v>167</v>
      </c>
      <c r="H731">
        <v>25</v>
      </c>
      <c r="I731" s="1">
        <v>74</v>
      </c>
      <c r="J731" s="1">
        <v>4143</v>
      </c>
      <c r="K731">
        <v>4.7</v>
      </c>
    </row>
    <row r="732" spans="1:11" x14ac:dyDescent="0.25">
      <c r="A732" t="s">
        <v>286</v>
      </c>
      <c r="B732" t="s">
        <v>287</v>
      </c>
      <c r="C732" t="s">
        <v>15</v>
      </c>
      <c r="D732">
        <v>7</v>
      </c>
      <c r="F732">
        <v>6</v>
      </c>
      <c r="G732">
        <v>13</v>
      </c>
      <c r="K732">
        <v>16.600000000000001</v>
      </c>
    </row>
    <row r="733" spans="1:11" hidden="1" x14ac:dyDescent="0.25">
      <c r="A733" t="s">
        <v>290</v>
      </c>
      <c r="B733" t="s">
        <v>290</v>
      </c>
      <c r="C733" t="s">
        <v>15</v>
      </c>
      <c r="F733">
        <v>19</v>
      </c>
      <c r="G733">
        <v>19</v>
      </c>
      <c r="H733">
        <v>30</v>
      </c>
      <c r="I733" s="1">
        <v>74</v>
      </c>
      <c r="J733" s="1">
        <v>0</v>
      </c>
    </row>
    <row r="734" spans="1:11" x14ac:dyDescent="0.25">
      <c r="A734" t="s">
        <v>291</v>
      </c>
      <c r="B734" t="s">
        <v>291</v>
      </c>
      <c r="C734" t="s">
        <v>15</v>
      </c>
      <c r="D734">
        <v>56</v>
      </c>
      <c r="F734">
        <v>66</v>
      </c>
      <c r="G734">
        <v>122</v>
      </c>
      <c r="I734" s="1">
        <v>74</v>
      </c>
      <c r="J734" s="1">
        <v>4143</v>
      </c>
      <c r="K734">
        <v>4.0999999999999996</v>
      </c>
    </row>
    <row r="735" spans="1:11" x14ac:dyDescent="0.25">
      <c r="A735" t="s">
        <v>291</v>
      </c>
      <c r="B735" t="s">
        <v>293</v>
      </c>
      <c r="C735" t="s">
        <v>15</v>
      </c>
      <c r="D735">
        <v>46</v>
      </c>
      <c r="E735">
        <v>5</v>
      </c>
      <c r="F735">
        <v>3</v>
      </c>
      <c r="G735">
        <v>54</v>
      </c>
      <c r="I735" s="1">
        <v>74</v>
      </c>
      <c r="J735" s="1">
        <v>3403</v>
      </c>
      <c r="K735">
        <v>3.6</v>
      </c>
    </row>
    <row r="736" spans="1:11" x14ac:dyDescent="0.25">
      <c r="A736" t="s">
        <v>291</v>
      </c>
      <c r="B736" t="s">
        <v>292</v>
      </c>
      <c r="C736" t="s">
        <v>15</v>
      </c>
      <c r="D736">
        <v>1</v>
      </c>
      <c r="G736">
        <v>1</v>
      </c>
      <c r="I736" s="1">
        <v>74</v>
      </c>
      <c r="J736" s="1">
        <v>74</v>
      </c>
      <c r="K736">
        <v>3.3</v>
      </c>
    </row>
    <row r="737" spans="1:11" x14ac:dyDescent="0.25">
      <c r="A737" t="s">
        <v>295</v>
      </c>
      <c r="B737" t="s">
        <v>295</v>
      </c>
      <c r="C737" t="s">
        <v>15</v>
      </c>
      <c r="D737">
        <v>29</v>
      </c>
      <c r="E737">
        <v>1</v>
      </c>
      <c r="F737">
        <v>15</v>
      </c>
      <c r="G737">
        <v>45</v>
      </c>
      <c r="H737">
        <v>27</v>
      </c>
      <c r="I737" s="1">
        <v>74</v>
      </c>
      <c r="J737" s="1">
        <v>2145</v>
      </c>
      <c r="K737">
        <v>5.0999999999999996</v>
      </c>
    </row>
    <row r="738" spans="1:11" hidden="1" x14ac:dyDescent="0.25">
      <c r="A738" t="s">
        <v>296</v>
      </c>
      <c r="B738" t="s">
        <v>296</v>
      </c>
      <c r="C738" t="s">
        <v>15</v>
      </c>
      <c r="F738">
        <v>7</v>
      </c>
      <c r="G738">
        <v>7</v>
      </c>
      <c r="I738" s="1">
        <v>74</v>
      </c>
      <c r="J738" s="1">
        <v>0</v>
      </c>
    </row>
    <row r="739" spans="1:11" x14ac:dyDescent="0.25">
      <c r="A739" t="s">
        <v>297</v>
      </c>
      <c r="B739" t="s">
        <v>297</v>
      </c>
      <c r="C739" t="s">
        <v>15</v>
      </c>
      <c r="D739">
        <v>58</v>
      </c>
      <c r="F739">
        <v>40</v>
      </c>
      <c r="G739">
        <v>98</v>
      </c>
      <c r="H739">
        <v>5</v>
      </c>
      <c r="I739" s="1">
        <v>74</v>
      </c>
      <c r="J739" s="1">
        <v>4291</v>
      </c>
      <c r="K739">
        <v>6.4</v>
      </c>
    </row>
    <row r="740" spans="1:11" hidden="1" x14ac:dyDescent="0.25">
      <c r="A740" t="s">
        <v>298</v>
      </c>
      <c r="B740" t="s">
        <v>298</v>
      </c>
      <c r="C740" t="s">
        <v>15</v>
      </c>
      <c r="F740">
        <v>18</v>
      </c>
      <c r="G740">
        <v>18</v>
      </c>
      <c r="I740" s="1">
        <v>74</v>
      </c>
      <c r="J740" s="1">
        <v>0</v>
      </c>
    </row>
    <row r="741" spans="1:11" hidden="1" x14ac:dyDescent="0.25">
      <c r="A741" t="s">
        <v>301</v>
      </c>
      <c r="B741" t="s">
        <v>304</v>
      </c>
      <c r="C741" t="s">
        <v>15</v>
      </c>
      <c r="F741">
        <v>4</v>
      </c>
      <c r="G741">
        <v>4</v>
      </c>
      <c r="I741" s="1">
        <v>74</v>
      </c>
      <c r="J741" s="1">
        <v>0</v>
      </c>
    </row>
    <row r="742" spans="1:11" x14ac:dyDescent="0.25">
      <c r="A742" t="s">
        <v>301</v>
      </c>
      <c r="B742" t="s">
        <v>305</v>
      </c>
      <c r="C742" t="s">
        <v>15</v>
      </c>
      <c r="D742">
        <v>8</v>
      </c>
      <c r="F742">
        <v>17</v>
      </c>
      <c r="G742">
        <v>25</v>
      </c>
      <c r="I742" s="1">
        <v>74</v>
      </c>
      <c r="J742" s="1">
        <v>592</v>
      </c>
      <c r="K742">
        <v>6.3</v>
      </c>
    </row>
    <row r="743" spans="1:11" x14ac:dyDescent="0.25">
      <c r="A743" t="s">
        <v>301</v>
      </c>
      <c r="B743" t="s">
        <v>301</v>
      </c>
      <c r="C743" t="s">
        <v>15</v>
      </c>
      <c r="D743">
        <v>71</v>
      </c>
      <c r="E743">
        <v>1</v>
      </c>
      <c r="F743">
        <v>43</v>
      </c>
      <c r="G743">
        <v>115</v>
      </c>
      <c r="I743" s="1">
        <v>74</v>
      </c>
      <c r="J743" s="1">
        <v>5253</v>
      </c>
      <c r="K743">
        <v>10.199999999999999</v>
      </c>
    </row>
    <row r="744" spans="1:11" hidden="1" x14ac:dyDescent="0.25">
      <c r="A744" t="s">
        <v>301</v>
      </c>
      <c r="B744" t="s">
        <v>306</v>
      </c>
      <c r="C744" t="s">
        <v>15</v>
      </c>
      <c r="D744">
        <v>4</v>
      </c>
      <c r="H744">
        <v>1</v>
      </c>
      <c r="I744" s="1">
        <v>74</v>
      </c>
      <c r="J744" s="1">
        <v>296</v>
      </c>
    </row>
    <row r="745" spans="1:11" hidden="1" x14ac:dyDescent="0.25">
      <c r="A745" t="s">
        <v>311</v>
      </c>
      <c r="B745" t="s">
        <v>311</v>
      </c>
      <c r="C745" t="s">
        <v>15</v>
      </c>
      <c r="F745">
        <v>1</v>
      </c>
      <c r="G745">
        <v>1</v>
      </c>
      <c r="I745" s="1">
        <v>74</v>
      </c>
      <c r="J745" s="1">
        <v>0</v>
      </c>
    </row>
    <row r="746" spans="1:11" x14ac:dyDescent="0.25">
      <c r="A746" t="s">
        <v>322</v>
      </c>
      <c r="B746" t="s">
        <v>322</v>
      </c>
      <c r="C746" t="s">
        <v>15</v>
      </c>
      <c r="D746">
        <v>37</v>
      </c>
      <c r="F746">
        <v>27</v>
      </c>
      <c r="G746">
        <v>64</v>
      </c>
      <c r="I746" s="1">
        <v>74</v>
      </c>
      <c r="J746" s="1">
        <v>2737</v>
      </c>
      <c r="K746">
        <v>10.9</v>
      </c>
    </row>
    <row r="747" spans="1:11" x14ac:dyDescent="0.25">
      <c r="A747" t="s">
        <v>327</v>
      </c>
      <c r="B747" t="s">
        <v>328</v>
      </c>
      <c r="C747" t="s">
        <v>15</v>
      </c>
      <c r="D747">
        <v>366</v>
      </c>
      <c r="E747">
        <v>10</v>
      </c>
      <c r="F747">
        <v>100</v>
      </c>
      <c r="G747">
        <v>476</v>
      </c>
      <c r="H747">
        <v>205</v>
      </c>
      <c r="I747" s="1">
        <v>74</v>
      </c>
      <c r="J747" s="1">
        <v>27077</v>
      </c>
      <c r="K747">
        <v>6.6</v>
      </c>
    </row>
    <row r="748" spans="1:11" x14ac:dyDescent="0.25">
      <c r="A748" t="s">
        <v>329</v>
      </c>
      <c r="B748" t="s">
        <v>329</v>
      </c>
      <c r="C748" t="s">
        <v>15</v>
      </c>
      <c r="D748">
        <v>19</v>
      </c>
      <c r="F748">
        <v>14</v>
      </c>
      <c r="G748">
        <v>33</v>
      </c>
      <c r="H748">
        <v>15</v>
      </c>
      <c r="I748" s="1">
        <v>74</v>
      </c>
      <c r="J748" s="1">
        <v>1406</v>
      </c>
      <c r="K748">
        <v>7.4</v>
      </c>
    </row>
    <row r="749" spans="1:11" x14ac:dyDescent="0.25">
      <c r="A749" t="s">
        <v>330</v>
      </c>
      <c r="B749" t="s">
        <v>331</v>
      </c>
      <c r="C749" t="s">
        <v>15</v>
      </c>
      <c r="D749">
        <v>81</v>
      </c>
      <c r="F749">
        <v>41</v>
      </c>
      <c r="G749">
        <v>122</v>
      </c>
      <c r="I749" s="1">
        <v>74</v>
      </c>
      <c r="J749" s="1">
        <v>5992</v>
      </c>
      <c r="K749">
        <v>13.9</v>
      </c>
    </row>
    <row r="750" spans="1:11" hidden="1" x14ac:dyDescent="0.25">
      <c r="A750" t="s">
        <v>334</v>
      </c>
      <c r="B750" t="s">
        <v>334</v>
      </c>
      <c r="C750" t="s">
        <v>15</v>
      </c>
      <c r="F750">
        <v>26</v>
      </c>
      <c r="G750">
        <v>26</v>
      </c>
      <c r="I750" s="1">
        <v>74</v>
      </c>
      <c r="J750" s="1">
        <v>0</v>
      </c>
    </row>
    <row r="751" spans="1:11" x14ac:dyDescent="0.25">
      <c r="A751" t="s">
        <v>335</v>
      </c>
      <c r="B751" t="s">
        <v>336</v>
      </c>
      <c r="C751" t="s">
        <v>15</v>
      </c>
      <c r="D751">
        <v>17</v>
      </c>
      <c r="F751">
        <v>6</v>
      </c>
      <c r="G751">
        <v>23</v>
      </c>
      <c r="H751">
        <v>38</v>
      </c>
      <c r="I751" s="1">
        <v>74</v>
      </c>
      <c r="J751" s="1">
        <v>1258</v>
      </c>
      <c r="K751">
        <v>1.8</v>
      </c>
    </row>
    <row r="752" spans="1:11" hidden="1" x14ac:dyDescent="0.25">
      <c r="A752" t="s">
        <v>335</v>
      </c>
      <c r="B752" t="s">
        <v>335</v>
      </c>
      <c r="C752" t="s">
        <v>15</v>
      </c>
      <c r="F752">
        <v>5</v>
      </c>
      <c r="G752">
        <v>5</v>
      </c>
      <c r="I752" s="1">
        <v>74</v>
      </c>
      <c r="J752" s="1">
        <v>0</v>
      </c>
    </row>
    <row r="753" spans="1:11" hidden="1" x14ac:dyDescent="0.25">
      <c r="A753" t="s">
        <v>335</v>
      </c>
      <c r="B753" t="s">
        <v>337</v>
      </c>
      <c r="C753" t="s">
        <v>15</v>
      </c>
      <c r="F753">
        <v>1</v>
      </c>
      <c r="G753">
        <v>1</v>
      </c>
      <c r="I753" s="1">
        <v>74</v>
      </c>
      <c r="J753" s="1">
        <v>0</v>
      </c>
    </row>
    <row r="754" spans="1:11" x14ac:dyDescent="0.25">
      <c r="A754" t="s">
        <v>338</v>
      </c>
      <c r="B754" t="s">
        <v>338</v>
      </c>
      <c r="C754" t="s">
        <v>15</v>
      </c>
      <c r="D754">
        <v>26</v>
      </c>
      <c r="F754">
        <v>7</v>
      </c>
      <c r="G754">
        <v>33</v>
      </c>
      <c r="I754" s="1">
        <v>74</v>
      </c>
      <c r="J754" s="1">
        <v>1923</v>
      </c>
      <c r="K754">
        <v>5.7</v>
      </c>
    </row>
    <row r="755" spans="1:11" x14ac:dyDescent="0.25">
      <c r="A755" t="s">
        <v>342</v>
      </c>
      <c r="B755" t="s">
        <v>343</v>
      </c>
      <c r="C755" t="s">
        <v>15</v>
      </c>
      <c r="D755">
        <v>10</v>
      </c>
      <c r="F755">
        <v>3</v>
      </c>
      <c r="G755">
        <v>13</v>
      </c>
      <c r="I755" s="1">
        <v>74</v>
      </c>
      <c r="J755" s="1">
        <v>740</v>
      </c>
      <c r="K755">
        <v>16.2</v>
      </c>
    </row>
    <row r="756" spans="1:11" x14ac:dyDescent="0.25">
      <c r="A756" t="s">
        <v>342</v>
      </c>
      <c r="B756" t="s">
        <v>342</v>
      </c>
      <c r="C756" t="s">
        <v>15</v>
      </c>
      <c r="D756">
        <v>9</v>
      </c>
      <c r="F756">
        <v>43</v>
      </c>
      <c r="G756">
        <v>52</v>
      </c>
      <c r="I756" s="1">
        <v>74</v>
      </c>
      <c r="J756" s="1">
        <v>666</v>
      </c>
      <c r="K756">
        <v>17.3</v>
      </c>
    </row>
    <row r="757" spans="1:11" x14ac:dyDescent="0.25">
      <c r="A757" t="s">
        <v>344</v>
      </c>
      <c r="B757" t="s">
        <v>344</v>
      </c>
      <c r="C757" t="s">
        <v>15</v>
      </c>
      <c r="D757">
        <v>718</v>
      </c>
      <c r="E757">
        <v>38</v>
      </c>
      <c r="F757">
        <v>195</v>
      </c>
      <c r="G757">
        <v>952</v>
      </c>
      <c r="H757">
        <v>284</v>
      </c>
      <c r="I757" s="1">
        <v>74</v>
      </c>
      <c r="J757" s="1">
        <v>53118</v>
      </c>
      <c r="K757">
        <v>11.7</v>
      </c>
    </row>
    <row r="758" spans="1:11" x14ac:dyDescent="0.25">
      <c r="A758" t="s">
        <v>345</v>
      </c>
      <c r="B758" t="s">
        <v>345</v>
      </c>
      <c r="C758" t="s">
        <v>15</v>
      </c>
      <c r="D758">
        <v>28</v>
      </c>
      <c r="F758">
        <v>37</v>
      </c>
      <c r="G758">
        <v>65</v>
      </c>
      <c r="H758">
        <v>42</v>
      </c>
      <c r="I758" s="1">
        <v>74</v>
      </c>
      <c r="J758" s="1">
        <v>2071</v>
      </c>
      <c r="K758">
        <v>6.8</v>
      </c>
    </row>
    <row r="759" spans="1:11" x14ac:dyDescent="0.25">
      <c r="A759" t="s">
        <v>348</v>
      </c>
      <c r="B759" t="s">
        <v>348</v>
      </c>
      <c r="C759" t="s">
        <v>15</v>
      </c>
      <c r="D759">
        <v>51</v>
      </c>
      <c r="F759">
        <v>37</v>
      </c>
      <c r="G759">
        <v>88</v>
      </c>
      <c r="H759">
        <v>40</v>
      </c>
      <c r="I759" s="1">
        <v>74</v>
      </c>
      <c r="J759" s="1">
        <v>3773</v>
      </c>
      <c r="K759">
        <v>8.5</v>
      </c>
    </row>
    <row r="760" spans="1:11" x14ac:dyDescent="0.25">
      <c r="A760" t="s">
        <v>348</v>
      </c>
      <c r="B760" t="s">
        <v>349</v>
      </c>
      <c r="C760" t="s">
        <v>15</v>
      </c>
      <c r="D760">
        <v>16</v>
      </c>
      <c r="F760">
        <v>4</v>
      </c>
      <c r="G760">
        <v>20</v>
      </c>
      <c r="I760" s="1">
        <v>74</v>
      </c>
      <c r="J760" s="1">
        <v>1184</v>
      </c>
      <c r="K760">
        <v>13.6</v>
      </c>
    </row>
    <row r="761" spans="1:11" hidden="1" x14ac:dyDescent="0.25">
      <c r="A761" t="s">
        <v>350</v>
      </c>
      <c r="B761" t="s">
        <v>350</v>
      </c>
      <c r="C761" t="s">
        <v>15</v>
      </c>
      <c r="F761">
        <v>25</v>
      </c>
      <c r="G761">
        <v>25</v>
      </c>
      <c r="I761" s="1">
        <v>74</v>
      </c>
      <c r="J761" s="1">
        <v>0</v>
      </c>
    </row>
    <row r="762" spans="1:11" x14ac:dyDescent="0.25">
      <c r="A762" t="s">
        <v>352</v>
      </c>
      <c r="B762" t="s">
        <v>354</v>
      </c>
      <c r="C762" t="s">
        <v>15</v>
      </c>
      <c r="D762">
        <v>23</v>
      </c>
      <c r="F762">
        <v>16</v>
      </c>
      <c r="G762">
        <v>39</v>
      </c>
      <c r="H762">
        <v>11</v>
      </c>
      <c r="I762" s="1">
        <v>74</v>
      </c>
      <c r="J762" s="1">
        <v>1702</v>
      </c>
      <c r="K762">
        <v>7.7</v>
      </c>
    </row>
    <row r="763" spans="1:11" x14ac:dyDescent="0.25">
      <c r="A763" t="s">
        <v>352</v>
      </c>
      <c r="B763" t="s">
        <v>352</v>
      </c>
      <c r="C763" t="s">
        <v>15</v>
      </c>
      <c r="D763">
        <v>2</v>
      </c>
      <c r="F763">
        <v>12</v>
      </c>
      <c r="G763">
        <v>14</v>
      </c>
      <c r="I763" s="1">
        <v>74</v>
      </c>
      <c r="J763" s="1">
        <v>148</v>
      </c>
      <c r="K763">
        <v>24</v>
      </c>
    </row>
    <row r="764" spans="1:11" hidden="1" x14ac:dyDescent="0.25">
      <c r="A764" t="s">
        <v>355</v>
      </c>
      <c r="B764" t="s">
        <v>356</v>
      </c>
      <c r="C764" t="s">
        <v>15</v>
      </c>
      <c r="F764">
        <v>17</v>
      </c>
      <c r="G764">
        <v>17</v>
      </c>
      <c r="I764" s="1">
        <v>74</v>
      </c>
      <c r="J764" s="1">
        <v>0</v>
      </c>
    </row>
    <row r="765" spans="1:11" x14ac:dyDescent="0.25">
      <c r="A765" t="s">
        <v>365</v>
      </c>
      <c r="B765" t="s">
        <v>366</v>
      </c>
      <c r="C765" t="s">
        <v>15</v>
      </c>
      <c r="D765">
        <v>33</v>
      </c>
      <c r="F765">
        <v>13</v>
      </c>
      <c r="G765">
        <v>46</v>
      </c>
      <c r="I765" s="1">
        <v>74</v>
      </c>
      <c r="J765" s="1">
        <v>2441</v>
      </c>
      <c r="K765">
        <v>5.8</v>
      </c>
    </row>
    <row r="766" spans="1:11" x14ac:dyDescent="0.25">
      <c r="A766" t="s">
        <v>365</v>
      </c>
      <c r="B766" t="s">
        <v>368</v>
      </c>
      <c r="C766" t="s">
        <v>15</v>
      </c>
      <c r="D766">
        <v>20</v>
      </c>
      <c r="G766">
        <v>20</v>
      </c>
      <c r="H766">
        <v>1</v>
      </c>
      <c r="I766" s="1">
        <v>74</v>
      </c>
      <c r="J766" s="1">
        <v>1480</v>
      </c>
      <c r="K766">
        <v>7.3</v>
      </c>
    </row>
    <row r="767" spans="1:11" x14ac:dyDescent="0.25">
      <c r="A767" t="s">
        <v>365</v>
      </c>
      <c r="B767" t="s">
        <v>367</v>
      </c>
      <c r="C767" t="s">
        <v>15</v>
      </c>
      <c r="D767">
        <v>5</v>
      </c>
      <c r="F767">
        <v>5</v>
      </c>
      <c r="G767">
        <v>10</v>
      </c>
      <c r="I767" s="1">
        <v>74</v>
      </c>
      <c r="J767" s="1">
        <v>370</v>
      </c>
      <c r="K767">
        <v>7.9</v>
      </c>
    </row>
    <row r="768" spans="1:11" x14ac:dyDescent="0.25">
      <c r="A768" t="s">
        <v>365</v>
      </c>
      <c r="B768" t="s">
        <v>369</v>
      </c>
      <c r="C768" t="s">
        <v>15</v>
      </c>
      <c r="D768">
        <v>30</v>
      </c>
      <c r="F768">
        <v>53</v>
      </c>
      <c r="G768">
        <v>83</v>
      </c>
      <c r="I768" s="1">
        <v>74</v>
      </c>
      <c r="J768" s="1">
        <v>2219</v>
      </c>
      <c r="K768">
        <v>8.1999999999999993</v>
      </c>
    </row>
    <row r="769" spans="1:11" x14ac:dyDescent="0.25">
      <c r="A769" t="s">
        <v>365</v>
      </c>
      <c r="B769" t="s">
        <v>370</v>
      </c>
      <c r="C769" t="s">
        <v>15</v>
      </c>
      <c r="D769">
        <v>6</v>
      </c>
      <c r="F769">
        <v>2</v>
      </c>
      <c r="G769">
        <v>8</v>
      </c>
      <c r="I769" s="1">
        <v>74</v>
      </c>
      <c r="J769" s="1">
        <v>444</v>
      </c>
      <c r="K769">
        <v>7.2</v>
      </c>
    </row>
    <row r="770" spans="1:11" x14ac:dyDescent="0.25">
      <c r="A770" t="s">
        <v>371</v>
      </c>
      <c r="B770" t="s">
        <v>371</v>
      </c>
      <c r="C770" t="s">
        <v>15</v>
      </c>
      <c r="D770">
        <v>7</v>
      </c>
      <c r="F770">
        <v>25</v>
      </c>
      <c r="G770">
        <v>32</v>
      </c>
      <c r="I770" s="1">
        <v>74</v>
      </c>
      <c r="J770" s="1">
        <v>518</v>
      </c>
      <c r="K770">
        <v>16.899999999999999</v>
      </c>
    </row>
    <row r="771" spans="1:11" x14ac:dyDescent="0.25">
      <c r="A771" t="s">
        <v>373</v>
      </c>
      <c r="B771" t="s">
        <v>374</v>
      </c>
      <c r="C771" t="s">
        <v>15</v>
      </c>
      <c r="D771">
        <v>34</v>
      </c>
      <c r="F771">
        <v>36</v>
      </c>
      <c r="G771">
        <v>70</v>
      </c>
      <c r="I771" s="1">
        <v>74</v>
      </c>
      <c r="J771" s="1">
        <v>2515</v>
      </c>
      <c r="K771">
        <v>13</v>
      </c>
    </row>
    <row r="772" spans="1:11" x14ac:dyDescent="0.25">
      <c r="A772" t="s">
        <v>373</v>
      </c>
      <c r="B772" t="s">
        <v>373</v>
      </c>
      <c r="C772" t="s">
        <v>15</v>
      </c>
      <c r="D772">
        <v>92</v>
      </c>
      <c r="F772">
        <v>50</v>
      </c>
      <c r="G772">
        <v>142</v>
      </c>
      <c r="H772">
        <v>75</v>
      </c>
      <c r="I772" s="1">
        <v>74</v>
      </c>
      <c r="J772" s="1">
        <v>6806</v>
      </c>
      <c r="K772">
        <v>6.4</v>
      </c>
    </row>
    <row r="773" spans="1:11" x14ac:dyDescent="0.25">
      <c r="A773" t="s">
        <v>375</v>
      </c>
      <c r="B773" t="s">
        <v>375</v>
      </c>
      <c r="C773" t="s">
        <v>15</v>
      </c>
      <c r="D773">
        <v>321</v>
      </c>
      <c r="E773">
        <v>2</v>
      </c>
      <c r="F773">
        <v>295</v>
      </c>
      <c r="G773">
        <v>620</v>
      </c>
      <c r="H773">
        <v>103</v>
      </c>
      <c r="I773" s="1">
        <v>74</v>
      </c>
      <c r="J773" s="1">
        <v>23748</v>
      </c>
      <c r="K773">
        <v>10.1</v>
      </c>
    </row>
    <row r="774" spans="1:11" x14ac:dyDescent="0.25">
      <c r="A774" t="s">
        <v>378</v>
      </c>
      <c r="B774" t="s">
        <v>378</v>
      </c>
      <c r="C774" t="s">
        <v>15</v>
      </c>
      <c r="D774">
        <v>47</v>
      </c>
      <c r="F774">
        <v>8</v>
      </c>
      <c r="G774">
        <v>55</v>
      </c>
      <c r="I774" s="1">
        <v>74</v>
      </c>
      <c r="J774" s="1">
        <v>3477</v>
      </c>
      <c r="K774">
        <v>18.100000000000001</v>
      </c>
    </row>
    <row r="775" spans="1:11" hidden="1" x14ac:dyDescent="0.25">
      <c r="A775" t="s">
        <v>387</v>
      </c>
      <c r="B775" t="s">
        <v>389</v>
      </c>
      <c r="C775" t="s">
        <v>15</v>
      </c>
      <c r="F775">
        <v>5</v>
      </c>
      <c r="G775">
        <v>5</v>
      </c>
      <c r="I775" s="1">
        <v>74</v>
      </c>
      <c r="J775" s="1">
        <v>0</v>
      </c>
    </row>
    <row r="776" spans="1:11" hidden="1" x14ac:dyDescent="0.25">
      <c r="A776" t="s">
        <v>387</v>
      </c>
      <c r="B776" t="s">
        <v>387</v>
      </c>
      <c r="C776" t="s">
        <v>15</v>
      </c>
      <c r="F776">
        <v>5</v>
      </c>
      <c r="G776">
        <v>5</v>
      </c>
      <c r="I776" s="1">
        <v>74</v>
      </c>
      <c r="J776" s="1">
        <v>0</v>
      </c>
    </row>
    <row r="777" spans="1:11" x14ac:dyDescent="0.25">
      <c r="A777" t="s">
        <v>393</v>
      </c>
      <c r="B777" t="s">
        <v>395</v>
      </c>
      <c r="C777" t="s">
        <v>15</v>
      </c>
      <c r="D777">
        <v>3</v>
      </c>
      <c r="E777">
        <v>1</v>
      </c>
      <c r="G777">
        <v>4</v>
      </c>
      <c r="I777" s="1">
        <v>74</v>
      </c>
      <c r="J777" s="1">
        <v>222</v>
      </c>
      <c r="K777">
        <v>12.5</v>
      </c>
    </row>
    <row r="778" spans="1:11" x14ac:dyDescent="0.25">
      <c r="A778" t="s">
        <v>393</v>
      </c>
      <c r="B778" t="s">
        <v>393</v>
      </c>
      <c r="C778" t="s">
        <v>15</v>
      </c>
      <c r="D778">
        <v>75</v>
      </c>
      <c r="F778">
        <v>26</v>
      </c>
      <c r="G778">
        <v>101</v>
      </c>
      <c r="H778">
        <v>40</v>
      </c>
      <c r="I778" s="1">
        <v>74</v>
      </c>
      <c r="J778" s="1">
        <v>5549</v>
      </c>
      <c r="K778">
        <v>6.7</v>
      </c>
    </row>
    <row r="779" spans="1:11" x14ac:dyDescent="0.25">
      <c r="A779" t="s">
        <v>393</v>
      </c>
      <c r="B779" t="s">
        <v>396</v>
      </c>
      <c r="C779" t="s">
        <v>15</v>
      </c>
      <c r="D779">
        <v>1</v>
      </c>
      <c r="F779">
        <v>1</v>
      </c>
      <c r="G779">
        <v>2</v>
      </c>
      <c r="I779" s="1">
        <v>74</v>
      </c>
      <c r="J779" s="1">
        <v>74</v>
      </c>
      <c r="K779">
        <v>5.0999999999999996</v>
      </c>
    </row>
    <row r="780" spans="1:11" x14ac:dyDescent="0.25">
      <c r="A780" t="s">
        <v>398</v>
      </c>
      <c r="B780" t="s">
        <v>398</v>
      </c>
      <c r="C780" t="s">
        <v>15</v>
      </c>
      <c r="D780">
        <v>114</v>
      </c>
      <c r="E780">
        <v>1</v>
      </c>
      <c r="F780">
        <v>40</v>
      </c>
      <c r="G780">
        <v>155</v>
      </c>
      <c r="I780" s="1">
        <v>74</v>
      </c>
      <c r="J780" s="1">
        <v>8434</v>
      </c>
      <c r="K780">
        <v>8.3000000000000007</v>
      </c>
    </row>
    <row r="781" spans="1:11" hidden="1" x14ac:dyDescent="0.25">
      <c r="A781" t="s">
        <v>208</v>
      </c>
      <c r="B781" t="s">
        <v>213</v>
      </c>
      <c r="C781" t="s">
        <v>214</v>
      </c>
      <c r="D781">
        <v>3</v>
      </c>
      <c r="I781" s="1">
        <v>96</v>
      </c>
      <c r="J781" s="1">
        <v>288</v>
      </c>
    </row>
    <row r="782" spans="1:11" x14ac:dyDescent="0.25">
      <c r="A782" t="s">
        <v>18</v>
      </c>
      <c r="B782" t="s">
        <v>20</v>
      </c>
      <c r="C782" t="s">
        <v>27</v>
      </c>
      <c r="D782">
        <v>7</v>
      </c>
      <c r="E782">
        <v>2</v>
      </c>
      <c r="G782">
        <v>9</v>
      </c>
      <c r="H782">
        <v>2</v>
      </c>
      <c r="I782" s="1">
        <v>316</v>
      </c>
      <c r="J782" s="1">
        <v>2211</v>
      </c>
      <c r="K782">
        <v>16.7</v>
      </c>
    </row>
    <row r="783" spans="1:11" hidden="1" x14ac:dyDescent="0.25">
      <c r="A783" t="s">
        <v>43</v>
      </c>
      <c r="B783" t="s">
        <v>43</v>
      </c>
      <c r="C783" t="s">
        <v>27</v>
      </c>
      <c r="F783">
        <v>17</v>
      </c>
      <c r="G783">
        <v>17</v>
      </c>
      <c r="I783" s="1">
        <v>316</v>
      </c>
      <c r="J783" s="1">
        <v>0</v>
      </c>
    </row>
    <row r="784" spans="1:11" hidden="1" x14ac:dyDescent="0.25">
      <c r="A784" t="s">
        <v>50</v>
      </c>
      <c r="B784" t="s">
        <v>50</v>
      </c>
      <c r="C784" t="s">
        <v>27</v>
      </c>
      <c r="F784">
        <v>14</v>
      </c>
      <c r="G784">
        <v>14</v>
      </c>
      <c r="I784" s="1">
        <v>316</v>
      </c>
      <c r="J784" s="1">
        <v>0</v>
      </c>
    </row>
    <row r="785" spans="1:11" hidden="1" x14ac:dyDescent="0.25">
      <c r="A785" t="s">
        <v>61</v>
      </c>
      <c r="B785" t="s">
        <v>61</v>
      </c>
      <c r="C785" t="s">
        <v>27</v>
      </c>
      <c r="F785">
        <v>15</v>
      </c>
      <c r="G785">
        <v>15</v>
      </c>
      <c r="I785" s="1">
        <v>316</v>
      </c>
      <c r="J785" s="1">
        <v>0</v>
      </c>
    </row>
    <row r="786" spans="1:11" x14ac:dyDescent="0.25">
      <c r="A786" t="s">
        <v>70</v>
      </c>
      <c r="B786" t="s">
        <v>70</v>
      </c>
      <c r="C786" t="s">
        <v>27</v>
      </c>
      <c r="D786">
        <v>10</v>
      </c>
      <c r="F786">
        <v>18</v>
      </c>
      <c r="G786">
        <v>28</v>
      </c>
      <c r="I786" s="1">
        <v>316</v>
      </c>
      <c r="J786" s="1">
        <v>3158</v>
      </c>
      <c r="K786">
        <v>7.5</v>
      </c>
    </row>
    <row r="787" spans="1:11" x14ac:dyDescent="0.25">
      <c r="A787" t="s">
        <v>70</v>
      </c>
      <c r="B787" t="s">
        <v>78</v>
      </c>
      <c r="C787" t="s">
        <v>27</v>
      </c>
      <c r="D787">
        <v>3</v>
      </c>
      <c r="F787">
        <v>12</v>
      </c>
      <c r="G787">
        <v>15</v>
      </c>
      <c r="I787" s="1">
        <v>316</v>
      </c>
      <c r="J787" s="1">
        <v>947</v>
      </c>
      <c r="K787">
        <v>14.5</v>
      </c>
    </row>
    <row r="788" spans="1:11" hidden="1" x14ac:dyDescent="0.25">
      <c r="A788" t="s">
        <v>85</v>
      </c>
      <c r="B788" t="s">
        <v>86</v>
      </c>
      <c r="C788" t="s">
        <v>27</v>
      </c>
      <c r="F788">
        <v>73</v>
      </c>
      <c r="G788">
        <v>73</v>
      </c>
      <c r="I788" s="1">
        <v>316</v>
      </c>
      <c r="J788" s="1">
        <v>0</v>
      </c>
    </row>
    <row r="789" spans="1:11" x14ac:dyDescent="0.25">
      <c r="A789" t="s">
        <v>85</v>
      </c>
      <c r="B789" t="s">
        <v>89</v>
      </c>
      <c r="C789" t="s">
        <v>27</v>
      </c>
      <c r="D789">
        <v>20</v>
      </c>
      <c r="F789">
        <v>26</v>
      </c>
      <c r="G789">
        <v>46</v>
      </c>
      <c r="I789" s="1">
        <v>316</v>
      </c>
      <c r="J789" s="1">
        <v>6316</v>
      </c>
      <c r="K789">
        <v>21.7</v>
      </c>
    </row>
    <row r="790" spans="1:11" x14ac:dyDescent="0.25">
      <c r="A790" t="s">
        <v>85</v>
      </c>
      <c r="B790" t="s">
        <v>90</v>
      </c>
      <c r="C790" t="s">
        <v>27</v>
      </c>
      <c r="D790">
        <v>1</v>
      </c>
      <c r="F790">
        <v>8</v>
      </c>
      <c r="G790">
        <v>9</v>
      </c>
      <c r="I790" s="1">
        <v>316</v>
      </c>
      <c r="J790" s="1">
        <v>316</v>
      </c>
      <c r="K790">
        <v>26.6</v>
      </c>
    </row>
    <row r="791" spans="1:11" x14ac:dyDescent="0.25">
      <c r="A791" t="s">
        <v>98</v>
      </c>
      <c r="B791" t="s">
        <v>98</v>
      </c>
      <c r="C791" t="s">
        <v>27</v>
      </c>
      <c r="D791">
        <v>3</v>
      </c>
      <c r="F791">
        <v>28</v>
      </c>
      <c r="G791">
        <v>31</v>
      </c>
      <c r="I791" s="1">
        <v>316</v>
      </c>
      <c r="J791" s="1">
        <v>947</v>
      </c>
      <c r="K791">
        <v>21</v>
      </c>
    </row>
    <row r="792" spans="1:11" hidden="1" x14ac:dyDescent="0.25">
      <c r="A792" t="s">
        <v>103</v>
      </c>
      <c r="B792" t="s">
        <v>103</v>
      </c>
      <c r="C792" t="s">
        <v>27</v>
      </c>
      <c r="F792">
        <v>5</v>
      </c>
      <c r="G792">
        <v>5</v>
      </c>
    </row>
    <row r="793" spans="1:11" hidden="1" x14ac:dyDescent="0.25">
      <c r="A793" t="s">
        <v>104</v>
      </c>
      <c r="B793" t="s">
        <v>104</v>
      </c>
      <c r="C793" t="s">
        <v>27</v>
      </c>
      <c r="F793">
        <v>6</v>
      </c>
      <c r="G793">
        <v>6</v>
      </c>
    </row>
    <row r="794" spans="1:11" hidden="1" x14ac:dyDescent="0.25">
      <c r="A794" t="s">
        <v>105</v>
      </c>
      <c r="B794" t="s">
        <v>105</v>
      </c>
      <c r="C794" t="s">
        <v>27</v>
      </c>
      <c r="F794">
        <v>15</v>
      </c>
      <c r="G794">
        <v>15</v>
      </c>
      <c r="I794" s="1">
        <v>316</v>
      </c>
      <c r="J794" s="1">
        <v>0</v>
      </c>
    </row>
    <row r="795" spans="1:11" hidden="1" x14ac:dyDescent="0.25">
      <c r="A795" t="s">
        <v>115</v>
      </c>
      <c r="B795" t="s">
        <v>115</v>
      </c>
      <c r="C795" t="s">
        <v>27</v>
      </c>
      <c r="F795">
        <v>3</v>
      </c>
      <c r="G795">
        <v>3</v>
      </c>
      <c r="I795" s="1">
        <v>316</v>
      </c>
      <c r="J795" s="1">
        <v>0</v>
      </c>
    </row>
    <row r="796" spans="1:11" hidden="1" x14ac:dyDescent="0.25">
      <c r="A796" t="s">
        <v>127</v>
      </c>
      <c r="B796" t="s">
        <v>127</v>
      </c>
      <c r="C796" t="s">
        <v>27</v>
      </c>
      <c r="F796">
        <v>21</v>
      </c>
      <c r="G796">
        <v>21</v>
      </c>
      <c r="I796" s="1">
        <v>316</v>
      </c>
      <c r="J796" s="1">
        <v>0</v>
      </c>
    </row>
    <row r="797" spans="1:11" hidden="1" x14ac:dyDescent="0.25">
      <c r="A797" t="s">
        <v>130</v>
      </c>
      <c r="B797" t="s">
        <v>130</v>
      </c>
      <c r="C797" t="s">
        <v>27</v>
      </c>
      <c r="F797">
        <v>46</v>
      </c>
      <c r="G797">
        <v>46</v>
      </c>
      <c r="I797" s="1">
        <v>316</v>
      </c>
      <c r="J797" s="1">
        <v>0</v>
      </c>
    </row>
    <row r="798" spans="1:11" hidden="1" x14ac:dyDescent="0.25">
      <c r="A798" t="s">
        <v>135</v>
      </c>
      <c r="B798" t="s">
        <v>135</v>
      </c>
      <c r="C798" t="s">
        <v>27</v>
      </c>
      <c r="F798">
        <v>19</v>
      </c>
      <c r="G798">
        <v>19</v>
      </c>
      <c r="I798" s="1">
        <v>316</v>
      </c>
      <c r="J798" s="1">
        <v>0</v>
      </c>
    </row>
    <row r="799" spans="1:11" x14ac:dyDescent="0.25">
      <c r="A799" t="s">
        <v>142</v>
      </c>
      <c r="B799" t="s">
        <v>142</v>
      </c>
      <c r="C799" t="s">
        <v>27</v>
      </c>
      <c r="D799">
        <v>14</v>
      </c>
      <c r="F799">
        <v>4</v>
      </c>
      <c r="G799">
        <v>18</v>
      </c>
      <c r="I799" s="1">
        <v>316</v>
      </c>
      <c r="J799" s="1">
        <v>4421</v>
      </c>
      <c r="K799">
        <v>20.9</v>
      </c>
    </row>
    <row r="800" spans="1:11" x14ac:dyDescent="0.25">
      <c r="A800" t="s">
        <v>145</v>
      </c>
      <c r="B800" t="s">
        <v>145</v>
      </c>
      <c r="C800" t="s">
        <v>27</v>
      </c>
      <c r="D800">
        <v>32</v>
      </c>
      <c r="F800">
        <v>45</v>
      </c>
      <c r="G800">
        <v>77</v>
      </c>
      <c r="I800" s="1">
        <v>316</v>
      </c>
      <c r="J800" s="1">
        <v>10106</v>
      </c>
      <c r="K800">
        <v>14.1</v>
      </c>
    </row>
    <row r="801" spans="1:11" hidden="1" x14ac:dyDescent="0.25">
      <c r="A801" t="s">
        <v>146</v>
      </c>
      <c r="B801" t="s">
        <v>146</v>
      </c>
      <c r="C801" t="s">
        <v>27</v>
      </c>
      <c r="F801">
        <v>7</v>
      </c>
      <c r="G801">
        <v>7</v>
      </c>
      <c r="I801" s="1">
        <v>316</v>
      </c>
      <c r="J801" s="1">
        <v>0</v>
      </c>
    </row>
    <row r="802" spans="1:11" x14ac:dyDescent="0.25">
      <c r="A802" t="s">
        <v>157</v>
      </c>
      <c r="B802" t="s">
        <v>158</v>
      </c>
      <c r="C802" t="s">
        <v>27</v>
      </c>
      <c r="D802">
        <v>3</v>
      </c>
      <c r="F802">
        <v>8</v>
      </c>
      <c r="G802">
        <v>11</v>
      </c>
      <c r="I802" s="1">
        <v>316</v>
      </c>
      <c r="J802" s="1">
        <v>947</v>
      </c>
      <c r="K802">
        <v>25.8</v>
      </c>
    </row>
    <row r="803" spans="1:11" x14ac:dyDescent="0.25">
      <c r="A803" t="s">
        <v>157</v>
      </c>
      <c r="B803" t="s">
        <v>157</v>
      </c>
      <c r="C803" t="s">
        <v>27</v>
      </c>
      <c r="D803">
        <v>21</v>
      </c>
      <c r="F803">
        <v>63</v>
      </c>
      <c r="G803">
        <v>84</v>
      </c>
      <c r="I803" s="1">
        <v>316</v>
      </c>
      <c r="J803" s="1">
        <v>6632</v>
      </c>
      <c r="K803">
        <v>5.9</v>
      </c>
    </row>
    <row r="804" spans="1:11" x14ac:dyDescent="0.25">
      <c r="A804" t="s">
        <v>161</v>
      </c>
      <c r="B804" t="s">
        <v>161</v>
      </c>
      <c r="C804" t="s">
        <v>27</v>
      </c>
      <c r="D804">
        <v>25</v>
      </c>
      <c r="F804">
        <v>35</v>
      </c>
      <c r="G804">
        <v>60</v>
      </c>
      <c r="I804" s="1">
        <v>316</v>
      </c>
      <c r="J804" s="1">
        <v>7895</v>
      </c>
      <c r="K804">
        <v>13.6</v>
      </c>
    </row>
    <row r="805" spans="1:11" hidden="1" x14ac:dyDescent="0.25">
      <c r="A805" t="s">
        <v>161</v>
      </c>
      <c r="B805" t="s">
        <v>163</v>
      </c>
      <c r="C805" t="s">
        <v>27</v>
      </c>
      <c r="F805">
        <v>5</v>
      </c>
      <c r="G805">
        <v>5</v>
      </c>
      <c r="I805" s="1">
        <v>316</v>
      </c>
      <c r="J805" s="1">
        <v>0</v>
      </c>
    </row>
    <row r="806" spans="1:11" x14ac:dyDescent="0.25">
      <c r="A806" t="s">
        <v>164</v>
      </c>
      <c r="B806" t="s">
        <v>167</v>
      </c>
      <c r="C806" t="s">
        <v>27</v>
      </c>
      <c r="D806">
        <v>3</v>
      </c>
      <c r="F806">
        <v>2</v>
      </c>
      <c r="G806">
        <v>5</v>
      </c>
      <c r="I806" s="1">
        <v>316</v>
      </c>
      <c r="J806" s="1">
        <v>947</v>
      </c>
      <c r="K806">
        <v>13.2</v>
      </c>
    </row>
    <row r="807" spans="1:11" x14ac:dyDescent="0.25">
      <c r="A807" t="s">
        <v>168</v>
      </c>
      <c r="B807" t="s">
        <v>168</v>
      </c>
      <c r="C807" t="s">
        <v>27</v>
      </c>
      <c r="D807">
        <v>2</v>
      </c>
      <c r="G807">
        <v>2</v>
      </c>
      <c r="I807" s="1">
        <v>316</v>
      </c>
      <c r="J807" s="1">
        <v>632</v>
      </c>
      <c r="K807">
        <v>14.4</v>
      </c>
    </row>
    <row r="808" spans="1:11" x14ac:dyDescent="0.25">
      <c r="A808" t="s">
        <v>171</v>
      </c>
      <c r="B808" t="s">
        <v>171</v>
      </c>
      <c r="C808" t="s">
        <v>27</v>
      </c>
      <c r="D808">
        <v>7</v>
      </c>
      <c r="F808">
        <v>29</v>
      </c>
      <c r="G808">
        <v>36</v>
      </c>
      <c r="I808" s="1">
        <v>316</v>
      </c>
      <c r="J808" s="1">
        <v>2211</v>
      </c>
      <c r="K808">
        <v>25.5</v>
      </c>
    </row>
    <row r="809" spans="1:11" hidden="1" x14ac:dyDescent="0.25">
      <c r="A809" t="s">
        <v>176</v>
      </c>
      <c r="B809" t="s">
        <v>176</v>
      </c>
      <c r="C809" t="s">
        <v>27</v>
      </c>
      <c r="F809">
        <v>10</v>
      </c>
      <c r="G809">
        <v>10</v>
      </c>
      <c r="I809" s="1">
        <v>316</v>
      </c>
      <c r="J809" s="1">
        <v>0</v>
      </c>
    </row>
    <row r="810" spans="1:11" x14ac:dyDescent="0.25">
      <c r="A810" t="s">
        <v>180</v>
      </c>
      <c r="B810" t="s">
        <v>180</v>
      </c>
      <c r="C810" t="s">
        <v>27</v>
      </c>
      <c r="D810">
        <v>7</v>
      </c>
      <c r="F810">
        <v>19</v>
      </c>
      <c r="G810">
        <v>26</v>
      </c>
      <c r="I810" s="1">
        <v>316</v>
      </c>
      <c r="J810" s="1">
        <v>2211</v>
      </c>
      <c r="K810">
        <v>21.4</v>
      </c>
    </row>
    <row r="811" spans="1:11" x14ac:dyDescent="0.25">
      <c r="A811" t="s">
        <v>183</v>
      </c>
      <c r="B811" t="s">
        <v>183</v>
      </c>
      <c r="C811" t="s">
        <v>27</v>
      </c>
      <c r="D811">
        <v>2</v>
      </c>
      <c r="F811">
        <v>4</v>
      </c>
      <c r="G811">
        <v>6</v>
      </c>
      <c r="I811" s="1">
        <v>316</v>
      </c>
      <c r="J811" s="1">
        <v>632</v>
      </c>
      <c r="K811">
        <v>9.1999999999999993</v>
      </c>
    </row>
    <row r="812" spans="1:11" x14ac:dyDescent="0.25">
      <c r="A812" t="s">
        <v>185</v>
      </c>
      <c r="B812" t="s">
        <v>185</v>
      </c>
      <c r="C812" t="s">
        <v>27</v>
      </c>
      <c r="D812">
        <v>1</v>
      </c>
      <c r="F812">
        <v>1</v>
      </c>
      <c r="G812">
        <v>2</v>
      </c>
      <c r="I812" s="1">
        <v>316</v>
      </c>
      <c r="J812" s="1">
        <v>316</v>
      </c>
      <c r="K812">
        <v>17.7</v>
      </c>
    </row>
    <row r="813" spans="1:11" x14ac:dyDescent="0.25">
      <c r="A813" t="s">
        <v>186</v>
      </c>
      <c r="B813" t="s">
        <v>186</v>
      </c>
      <c r="C813" t="s">
        <v>27</v>
      </c>
      <c r="D813">
        <v>9</v>
      </c>
      <c r="F813">
        <v>10</v>
      </c>
      <c r="G813">
        <v>19</v>
      </c>
      <c r="I813" s="1">
        <v>316</v>
      </c>
      <c r="J813" s="1">
        <v>2842</v>
      </c>
      <c r="K813">
        <v>19</v>
      </c>
    </row>
    <row r="814" spans="1:11" hidden="1" x14ac:dyDescent="0.25">
      <c r="A814" t="s">
        <v>188</v>
      </c>
      <c r="B814" t="s">
        <v>188</v>
      </c>
      <c r="C814" t="s">
        <v>27</v>
      </c>
      <c r="F814">
        <v>22</v>
      </c>
      <c r="G814">
        <v>22</v>
      </c>
      <c r="I814" s="1">
        <v>316</v>
      </c>
      <c r="J814" s="1">
        <v>0</v>
      </c>
    </row>
    <row r="815" spans="1:11" x14ac:dyDescent="0.25">
      <c r="A815" t="s">
        <v>200</v>
      </c>
      <c r="B815" t="s">
        <v>200</v>
      </c>
      <c r="C815" t="s">
        <v>27</v>
      </c>
      <c r="D815">
        <v>2</v>
      </c>
      <c r="F815">
        <v>61</v>
      </c>
      <c r="G815">
        <v>63</v>
      </c>
      <c r="I815" s="1">
        <v>316</v>
      </c>
      <c r="J815" s="1">
        <v>632</v>
      </c>
      <c r="K815">
        <v>22.8</v>
      </c>
    </row>
    <row r="816" spans="1:11" hidden="1" x14ac:dyDescent="0.25">
      <c r="A816" t="s">
        <v>207</v>
      </c>
      <c r="B816" t="s">
        <v>207</v>
      </c>
      <c r="C816" t="s">
        <v>27</v>
      </c>
      <c r="F816">
        <v>2</v>
      </c>
      <c r="G816">
        <v>2</v>
      </c>
      <c r="I816" s="1">
        <v>316</v>
      </c>
      <c r="J816" s="1">
        <v>0</v>
      </c>
    </row>
    <row r="817" spans="1:11" hidden="1" x14ac:dyDescent="0.25">
      <c r="A817" t="s">
        <v>219</v>
      </c>
      <c r="B817" t="s">
        <v>223</v>
      </c>
      <c r="C817" t="s">
        <v>27</v>
      </c>
      <c r="F817">
        <v>4</v>
      </c>
      <c r="G817">
        <v>4</v>
      </c>
      <c r="I817" s="1">
        <v>316</v>
      </c>
      <c r="J817" s="1">
        <v>0</v>
      </c>
    </row>
    <row r="818" spans="1:11" x14ac:dyDescent="0.25">
      <c r="A818" t="s">
        <v>219</v>
      </c>
      <c r="B818" t="s">
        <v>220</v>
      </c>
      <c r="C818" t="s">
        <v>27</v>
      </c>
      <c r="D818">
        <v>37</v>
      </c>
      <c r="F818">
        <v>64</v>
      </c>
      <c r="G818">
        <v>101</v>
      </c>
      <c r="I818" s="1">
        <v>316</v>
      </c>
      <c r="J818" s="1">
        <v>11685</v>
      </c>
      <c r="K818">
        <v>20.399999999999999</v>
      </c>
    </row>
    <row r="819" spans="1:11" hidden="1" x14ac:dyDescent="0.25">
      <c r="A819" t="s">
        <v>219</v>
      </c>
      <c r="B819" t="s">
        <v>221</v>
      </c>
      <c r="C819" t="s">
        <v>27</v>
      </c>
      <c r="F819">
        <v>21</v>
      </c>
      <c r="G819">
        <v>21</v>
      </c>
      <c r="I819" s="1">
        <v>316</v>
      </c>
      <c r="J819" s="1">
        <v>0</v>
      </c>
    </row>
    <row r="820" spans="1:11" hidden="1" x14ac:dyDescent="0.25">
      <c r="A820" t="s">
        <v>229</v>
      </c>
      <c r="B820" t="s">
        <v>229</v>
      </c>
      <c r="C820" t="s">
        <v>27</v>
      </c>
      <c r="F820">
        <v>1</v>
      </c>
      <c r="G820">
        <v>1</v>
      </c>
      <c r="I820" s="1">
        <v>316</v>
      </c>
      <c r="J820" s="1">
        <v>0</v>
      </c>
    </row>
    <row r="821" spans="1:11" hidden="1" x14ac:dyDescent="0.25">
      <c r="A821" t="s">
        <v>232</v>
      </c>
      <c r="B821" t="s">
        <v>232</v>
      </c>
      <c r="C821" t="s">
        <v>27</v>
      </c>
      <c r="F821">
        <v>114</v>
      </c>
      <c r="G821">
        <v>114</v>
      </c>
      <c r="I821" s="1">
        <v>316</v>
      </c>
      <c r="J821" s="1">
        <v>0</v>
      </c>
    </row>
    <row r="822" spans="1:11" x14ac:dyDescent="0.25">
      <c r="A822" t="s">
        <v>250</v>
      </c>
      <c r="B822" t="s">
        <v>250</v>
      </c>
      <c r="C822" t="s">
        <v>27</v>
      </c>
      <c r="D822">
        <v>34</v>
      </c>
      <c r="E822">
        <v>4</v>
      </c>
      <c r="F822">
        <v>50</v>
      </c>
      <c r="G822">
        <v>88</v>
      </c>
      <c r="H822">
        <v>7</v>
      </c>
      <c r="I822" s="1">
        <v>316</v>
      </c>
      <c r="J822" s="1">
        <v>10737</v>
      </c>
      <c r="K822">
        <v>10.8</v>
      </c>
    </row>
    <row r="823" spans="1:11" x14ac:dyDescent="0.25">
      <c r="A823" t="s">
        <v>263</v>
      </c>
      <c r="B823" t="s">
        <v>263</v>
      </c>
      <c r="C823" t="s">
        <v>27</v>
      </c>
      <c r="D823">
        <v>2</v>
      </c>
      <c r="G823">
        <v>2</v>
      </c>
      <c r="I823" s="1">
        <v>316</v>
      </c>
      <c r="J823" s="1">
        <v>632</v>
      </c>
      <c r="K823">
        <v>27.3</v>
      </c>
    </row>
    <row r="824" spans="1:11" x14ac:dyDescent="0.25">
      <c r="A824" t="s">
        <v>269</v>
      </c>
      <c r="B824" t="s">
        <v>269</v>
      </c>
      <c r="C824" t="s">
        <v>27</v>
      </c>
      <c r="D824">
        <v>32</v>
      </c>
      <c r="F824">
        <v>48</v>
      </c>
      <c r="G824">
        <v>80</v>
      </c>
      <c r="I824" s="1">
        <v>316</v>
      </c>
      <c r="J824" s="1">
        <v>10106</v>
      </c>
      <c r="K824">
        <v>9.1</v>
      </c>
    </row>
    <row r="825" spans="1:11" hidden="1" x14ac:dyDescent="0.25">
      <c r="A825" t="s">
        <v>269</v>
      </c>
      <c r="B825" t="s">
        <v>281</v>
      </c>
      <c r="C825" t="s">
        <v>27</v>
      </c>
      <c r="F825">
        <v>10</v>
      </c>
      <c r="G825">
        <v>10</v>
      </c>
      <c r="I825" s="1">
        <v>316</v>
      </c>
      <c r="J825" s="1">
        <v>0</v>
      </c>
    </row>
    <row r="826" spans="1:11" x14ac:dyDescent="0.25">
      <c r="A826" t="s">
        <v>283</v>
      </c>
      <c r="B826" t="s">
        <v>283</v>
      </c>
      <c r="C826" t="s">
        <v>27</v>
      </c>
      <c r="D826">
        <v>2</v>
      </c>
      <c r="F826">
        <v>42</v>
      </c>
      <c r="G826">
        <v>44</v>
      </c>
      <c r="I826" s="1">
        <v>316</v>
      </c>
      <c r="J826" s="1">
        <v>632</v>
      </c>
      <c r="K826">
        <v>10.7</v>
      </c>
    </row>
    <row r="827" spans="1:11" hidden="1" x14ac:dyDescent="0.25">
      <c r="A827" t="s">
        <v>296</v>
      </c>
      <c r="B827" t="s">
        <v>296</v>
      </c>
      <c r="C827" t="s">
        <v>27</v>
      </c>
      <c r="F827">
        <v>15</v>
      </c>
      <c r="G827">
        <v>15</v>
      </c>
      <c r="I827" s="1">
        <v>316</v>
      </c>
      <c r="J827" s="1">
        <v>0</v>
      </c>
    </row>
    <row r="828" spans="1:11" hidden="1" x14ac:dyDescent="0.25">
      <c r="A828" t="s">
        <v>298</v>
      </c>
      <c r="B828" t="s">
        <v>298</v>
      </c>
      <c r="C828" t="s">
        <v>27</v>
      </c>
      <c r="F828">
        <v>18</v>
      </c>
      <c r="G828">
        <v>18</v>
      </c>
      <c r="I828" s="1">
        <v>316</v>
      </c>
      <c r="J828" s="1">
        <v>0</v>
      </c>
    </row>
    <row r="829" spans="1:11" x14ac:dyDescent="0.25">
      <c r="A829" t="s">
        <v>301</v>
      </c>
      <c r="B829" t="s">
        <v>301</v>
      </c>
      <c r="C829" t="s">
        <v>27</v>
      </c>
      <c r="D829">
        <v>11</v>
      </c>
      <c r="F829">
        <v>54</v>
      </c>
      <c r="G829">
        <v>65</v>
      </c>
      <c r="I829" s="1">
        <v>316</v>
      </c>
      <c r="J829" s="1">
        <v>3474</v>
      </c>
      <c r="K829">
        <v>16.7</v>
      </c>
    </row>
    <row r="830" spans="1:11" hidden="1" x14ac:dyDescent="0.25">
      <c r="A830" t="s">
        <v>301</v>
      </c>
      <c r="B830" t="s">
        <v>306</v>
      </c>
      <c r="C830" t="s">
        <v>27</v>
      </c>
      <c r="D830">
        <v>3</v>
      </c>
      <c r="I830" s="1">
        <v>316</v>
      </c>
      <c r="J830" s="1">
        <v>947</v>
      </c>
    </row>
    <row r="831" spans="1:11" hidden="1" x14ac:dyDescent="0.25">
      <c r="A831" t="s">
        <v>311</v>
      </c>
      <c r="B831" t="s">
        <v>311</v>
      </c>
      <c r="C831" t="s">
        <v>27</v>
      </c>
      <c r="F831">
        <v>3</v>
      </c>
      <c r="G831">
        <v>3</v>
      </c>
      <c r="I831" s="1">
        <v>316</v>
      </c>
      <c r="J831" s="1">
        <v>0</v>
      </c>
    </row>
    <row r="832" spans="1:11" x14ac:dyDescent="0.25">
      <c r="A832" t="s">
        <v>322</v>
      </c>
      <c r="B832" t="s">
        <v>322</v>
      </c>
      <c r="C832" t="s">
        <v>27</v>
      </c>
      <c r="D832">
        <v>1</v>
      </c>
      <c r="F832">
        <v>3</v>
      </c>
      <c r="G832">
        <v>4</v>
      </c>
      <c r="I832" s="1">
        <v>316</v>
      </c>
      <c r="J832" s="1">
        <v>316</v>
      </c>
      <c r="K832">
        <v>23.9</v>
      </c>
    </row>
    <row r="833" spans="1:11" hidden="1" x14ac:dyDescent="0.25">
      <c r="A833" t="s">
        <v>325</v>
      </c>
      <c r="B833" t="s">
        <v>325</v>
      </c>
      <c r="C833" t="s">
        <v>27</v>
      </c>
      <c r="F833">
        <v>2</v>
      </c>
      <c r="G833">
        <v>2</v>
      </c>
      <c r="I833" s="1">
        <v>316</v>
      </c>
      <c r="J833" s="1">
        <v>0</v>
      </c>
    </row>
    <row r="834" spans="1:11" hidden="1" x14ac:dyDescent="0.25">
      <c r="A834" t="s">
        <v>330</v>
      </c>
      <c r="B834" t="s">
        <v>331</v>
      </c>
      <c r="C834" t="s">
        <v>27</v>
      </c>
      <c r="F834">
        <v>10</v>
      </c>
      <c r="G834">
        <v>10</v>
      </c>
      <c r="I834" s="1">
        <v>316</v>
      </c>
      <c r="J834" s="1">
        <v>0</v>
      </c>
    </row>
    <row r="835" spans="1:11" x14ac:dyDescent="0.25">
      <c r="A835" t="s">
        <v>334</v>
      </c>
      <c r="B835" t="s">
        <v>334</v>
      </c>
      <c r="C835" t="s">
        <v>27</v>
      </c>
      <c r="D835">
        <v>21</v>
      </c>
      <c r="F835">
        <v>107</v>
      </c>
      <c r="G835">
        <v>128</v>
      </c>
      <c r="I835" s="1">
        <v>316</v>
      </c>
      <c r="J835" s="1">
        <v>6632</v>
      </c>
      <c r="K835">
        <v>16.8</v>
      </c>
    </row>
    <row r="836" spans="1:11" hidden="1" x14ac:dyDescent="0.25">
      <c r="A836" t="s">
        <v>335</v>
      </c>
      <c r="B836" t="s">
        <v>335</v>
      </c>
      <c r="C836" t="s">
        <v>27</v>
      </c>
      <c r="F836">
        <v>80</v>
      </c>
      <c r="G836">
        <v>80</v>
      </c>
      <c r="I836" s="1">
        <v>316</v>
      </c>
      <c r="J836" s="1">
        <v>0</v>
      </c>
    </row>
    <row r="837" spans="1:11" x14ac:dyDescent="0.25">
      <c r="A837" t="s">
        <v>335</v>
      </c>
      <c r="B837" t="s">
        <v>337</v>
      </c>
      <c r="C837" t="s">
        <v>27</v>
      </c>
      <c r="D837">
        <v>9</v>
      </c>
      <c r="F837">
        <v>11</v>
      </c>
      <c r="G837">
        <v>20</v>
      </c>
      <c r="I837" s="1">
        <v>316</v>
      </c>
      <c r="J837" s="1">
        <v>2842</v>
      </c>
      <c r="K837">
        <v>14.4</v>
      </c>
    </row>
    <row r="838" spans="1:11" hidden="1" x14ac:dyDescent="0.25">
      <c r="A838" t="s">
        <v>342</v>
      </c>
      <c r="B838" t="s">
        <v>342</v>
      </c>
      <c r="C838" t="s">
        <v>27</v>
      </c>
      <c r="F838">
        <v>28</v>
      </c>
      <c r="G838">
        <v>28</v>
      </c>
      <c r="I838" s="1">
        <v>316</v>
      </c>
      <c r="J838" s="1">
        <v>0</v>
      </c>
    </row>
    <row r="839" spans="1:11" hidden="1" x14ac:dyDescent="0.25">
      <c r="A839" t="s">
        <v>350</v>
      </c>
      <c r="B839" t="s">
        <v>350</v>
      </c>
      <c r="C839" t="s">
        <v>27</v>
      </c>
      <c r="F839">
        <v>4</v>
      </c>
      <c r="G839">
        <v>4</v>
      </c>
      <c r="I839" s="1">
        <v>316</v>
      </c>
      <c r="J839" s="1">
        <v>0</v>
      </c>
    </row>
    <row r="840" spans="1:11" x14ac:dyDescent="0.25">
      <c r="A840" t="s">
        <v>352</v>
      </c>
      <c r="B840" t="s">
        <v>352</v>
      </c>
      <c r="C840" t="s">
        <v>27</v>
      </c>
      <c r="D840">
        <v>10</v>
      </c>
      <c r="F840">
        <v>16</v>
      </c>
      <c r="G840">
        <v>26</v>
      </c>
      <c r="I840" s="1">
        <v>316</v>
      </c>
      <c r="J840" s="1">
        <v>3158</v>
      </c>
      <c r="K840">
        <v>17.8</v>
      </c>
    </row>
    <row r="841" spans="1:11" hidden="1" x14ac:dyDescent="0.25">
      <c r="A841" t="s">
        <v>355</v>
      </c>
      <c r="B841" t="s">
        <v>356</v>
      </c>
      <c r="C841" t="s">
        <v>27</v>
      </c>
      <c r="F841">
        <v>4</v>
      </c>
      <c r="G841">
        <v>4</v>
      </c>
      <c r="I841" s="1">
        <v>316</v>
      </c>
      <c r="J841" s="1">
        <v>0</v>
      </c>
    </row>
    <row r="842" spans="1:11" hidden="1" x14ac:dyDescent="0.25">
      <c r="A842" t="s">
        <v>371</v>
      </c>
      <c r="B842" t="s">
        <v>371</v>
      </c>
      <c r="C842" t="s">
        <v>27</v>
      </c>
      <c r="F842">
        <v>1</v>
      </c>
      <c r="G842">
        <v>1</v>
      </c>
      <c r="I842" s="1">
        <v>316</v>
      </c>
      <c r="J842" s="1">
        <v>0</v>
      </c>
    </row>
    <row r="843" spans="1:11" x14ac:dyDescent="0.25">
      <c r="A843" t="s">
        <v>375</v>
      </c>
      <c r="B843" t="s">
        <v>375</v>
      </c>
      <c r="C843" t="s">
        <v>27</v>
      </c>
      <c r="D843">
        <v>21</v>
      </c>
      <c r="F843">
        <v>67</v>
      </c>
      <c r="G843">
        <v>88</v>
      </c>
      <c r="I843" s="1">
        <v>316</v>
      </c>
      <c r="J843" s="1">
        <v>6632</v>
      </c>
      <c r="K843">
        <v>21.2</v>
      </c>
    </row>
    <row r="844" spans="1:11" x14ac:dyDescent="0.25">
      <c r="A844" t="s">
        <v>376</v>
      </c>
      <c r="B844" t="s">
        <v>377</v>
      </c>
      <c r="C844" t="s">
        <v>27</v>
      </c>
      <c r="D844">
        <v>13</v>
      </c>
      <c r="F844">
        <v>27</v>
      </c>
      <c r="G844">
        <v>40</v>
      </c>
      <c r="H844">
        <v>14</v>
      </c>
      <c r="I844" s="1">
        <v>316</v>
      </c>
      <c r="J844" s="1">
        <v>4105</v>
      </c>
      <c r="K844">
        <v>15</v>
      </c>
    </row>
    <row r="845" spans="1:11" x14ac:dyDescent="0.25">
      <c r="A845" t="s">
        <v>392</v>
      </c>
      <c r="B845" t="s">
        <v>392</v>
      </c>
      <c r="C845" t="s">
        <v>27</v>
      </c>
      <c r="D845">
        <v>8</v>
      </c>
      <c r="F845">
        <v>22</v>
      </c>
      <c r="G845">
        <v>30</v>
      </c>
      <c r="I845" s="1">
        <v>316</v>
      </c>
      <c r="J845" s="1">
        <v>2526</v>
      </c>
      <c r="K845">
        <v>17.100000000000001</v>
      </c>
    </row>
    <row r="846" spans="1:11" hidden="1" x14ac:dyDescent="0.25">
      <c r="A846" t="s">
        <v>43</v>
      </c>
      <c r="B846" t="s">
        <v>43</v>
      </c>
      <c r="C846" t="s">
        <v>46</v>
      </c>
      <c r="F846">
        <v>1</v>
      </c>
      <c r="G846">
        <v>1</v>
      </c>
      <c r="I846" s="1">
        <v>73</v>
      </c>
      <c r="J846" s="1">
        <v>0</v>
      </c>
    </row>
    <row r="847" spans="1:11" x14ac:dyDescent="0.25">
      <c r="A847" t="s">
        <v>57</v>
      </c>
      <c r="B847" t="s">
        <v>57</v>
      </c>
      <c r="C847" t="s">
        <v>46</v>
      </c>
      <c r="D847">
        <v>5</v>
      </c>
      <c r="G847">
        <v>5</v>
      </c>
      <c r="I847" s="1">
        <v>73</v>
      </c>
      <c r="J847" s="1">
        <v>363</v>
      </c>
      <c r="K847">
        <v>19.5</v>
      </c>
    </row>
    <row r="848" spans="1:11" hidden="1" x14ac:dyDescent="0.25">
      <c r="A848" t="s">
        <v>59</v>
      </c>
      <c r="B848" t="s">
        <v>59</v>
      </c>
      <c r="C848" t="s">
        <v>46</v>
      </c>
      <c r="F848">
        <v>4</v>
      </c>
      <c r="G848">
        <v>4</v>
      </c>
      <c r="I848" s="1">
        <v>73</v>
      </c>
      <c r="J848" s="1">
        <v>0</v>
      </c>
    </row>
    <row r="849" spans="1:11" hidden="1" x14ac:dyDescent="0.25">
      <c r="A849" t="s">
        <v>70</v>
      </c>
      <c r="B849" t="s">
        <v>70</v>
      </c>
      <c r="C849" t="s">
        <v>46</v>
      </c>
      <c r="F849">
        <v>13</v>
      </c>
      <c r="G849">
        <v>13</v>
      </c>
      <c r="I849" s="1">
        <v>73</v>
      </c>
      <c r="J849" s="1">
        <v>0</v>
      </c>
    </row>
    <row r="850" spans="1:11" x14ac:dyDescent="0.25">
      <c r="A850" t="s">
        <v>70</v>
      </c>
      <c r="B850" t="s">
        <v>78</v>
      </c>
      <c r="C850" t="s">
        <v>46</v>
      </c>
      <c r="D850">
        <v>4</v>
      </c>
      <c r="G850">
        <v>4</v>
      </c>
      <c r="I850" s="1">
        <v>73</v>
      </c>
      <c r="J850" s="1">
        <v>290</v>
      </c>
      <c r="K850">
        <v>20.399999999999999</v>
      </c>
    </row>
    <row r="851" spans="1:11" hidden="1" x14ac:dyDescent="0.25">
      <c r="A851" t="s">
        <v>70</v>
      </c>
      <c r="B851" t="s">
        <v>71</v>
      </c>
      <c r="C851" t="s">
        <v>46</v>
      </c>
      <c r="F851">
        <v>1</v>
      </c>
      <c r="G851">
        <v>1</v>
      </c>
      <c r="I851" s="1">
        <v>73</v>
      </c>
      <c r="J851" s="1">
        <v>0</v>
      </c>
    </row>
    <row r="852" spans="1:11" hidden="1" x14ac:dyDescent="0.25">
      <c r="A852" t="s">
        <v>83</v>
      </c>
      <c r="B852" t="s">
        <v>83</v>
      </c>
      <c r="C852" t="s">
        <v>46</v>
      </c>
      <c r="F852">
        <v>16</v>
      </c>
      <c r="G852">
        <v>16</v>
      </c>
      <c r="I852" s="1">
        <v>73</v>
      </c>
      <c r="J852" s="1">
        <v>0</v>
      </c>
    </row>
    <row r="853" spans="1:11" hidden="1" x14ac:dyDescent="0.25">
      <c r="A853" t="s">
        <v>85</v>
      </c>
      <c r="B853" t="s">
        <v>90</v>
      </c>
      <c r="C853" t="s">
        <v>46</v>
      </c>
      <c r="F853">
        <v>2</v>
      </c>
      <c r="G853">
        <v>2</v>
      </c>
      <c r="I853" s="1">
        <v>73</v>
      </c>
      <c r="J853" s="1">
        <v>0</v>
      </c>
    </row>
    <row r="854" spans="1:11" hidden="1" x14ac:dyDescent="0.25">
      <c r="A854" t="s">
        <v>85</v>
      </c>
      <c r="B854" t="s">
        <v>88</v>
      </c>
      <c r="C854" t="s">
        <v>46</v>
      </c>
      <c r="F854">
        <v>10</v>
      </c>
      <c r="G854">
        <v>10</v>
      </c>
      <c r="I854" s="1">
        <v>73</v>
      </c>
      <c r="J854" s="1">
        <v>0</v>
      </c>
    </row>
    <row r="855" spans="1:11" hidden="1" x14ac:dyDescent="0.25">
      <c r="A855" t="s">
        <v>98</v>
      </c>
      <c r="B855" t="s">
        <v>98</v>
      </c>
      <c r="C855" t="s">
        <v>46</v>
      </c>
      <c r="F855">
        <v>1</v>
      </c>
      <c r="G855">
        <v>1</v>
      </c>
      <c r="I855" s="1">
        <v>73</v>
      </c>
      <c r="J855" s="1">
        <v>0</v>
      </c>
    </row>
    <row r="856" spans="1:11" hidden="1" x14ac:dyDescent="0.25">
      <c r="A856" t="s">
        <v>108</v>
      </c>
      <c r="B856" t="s">
        <v>108</v>
      </c>
      <c r="C856" t="s">
        <v>46</v>
      </c>
      <c r="F856">
        <v>9</v>
      </c>
      <c r="G856">
        <v>9</v>
      </c>
      <c r="I856" s="1">
        <v>73</v>
      </c>
      <c r="J856" s="1">
        <v>0</v>
      </c>
    </row>
    <row r="857" spans="1:11" x14ac:dyDescent="0.25">
      <c r="A857" t="s">
        <v>109</v>
      </c>
      <c r="B857" t="s">
        <v>109</v>
      </c>
      <c r="C857" t="s">
        <v>46</v>
      </c>
      <c r="D857">
        <v>8</v>
      </c>
      <c r="G857">
        <v>8</v>
      </c>
      <c r="I857" s="1">
        <v>73</v>
      </c>
      <c r="J857" s="1">
        <v>580</v>
      </c>
      <c r="K857">
        <v>27.2</v>
      </c>
    </row>
    <row r="858" spans="1:11" x14ac:dyDescent="0.25">
      <c r="A858" t="s">
        <v>134</v>
      </c>
      <c r="B858" t="s">
        <v>134</v>
      </c>
      <c r="C858" t="s">
        <v>46</v>
      </c>
      <c r="D858">
        <v>4</v>
      </c>
      <c r="F858">
        <v>2</v>
      </c>
      <c r="G858">
        <v>6</v>
      </c>
      <c r="I858" s="1">
        <v>73</v>
      </c>
      <c r="J858" s="1">
        <v>290</v>
      </c>
      <c r="K858">
        <v>23.6</v>
      </c>
    </row>
    <row r="859" spans="1:11" x14ac:dyDescent="0.25">
      <c r="A859" t="s">
        <v>135</v>
      </c>
      <c r="B859" t="s">
        <v>135</v>
      </c>
      <c r="C859" t="s">
        <v>46</v>
      </c>
      <c r="D859">
        <v>51</v>
      </c>
      <c r="F859">
        <v>126</v>
      </c>
      <c r="G859">
        <v>177</v>
      </c>
      <c r="I859" s="1">
        <v>73</v>
      </c>
      <c r="J859" s="1">
        <v>3698</v>
      </c>
      <c r="K859">
        <v>17.899999999999999</v>
      </c>
    </row>
    <row r="860" spans="1:11" hidden="1" x14ac:dyDescent="0.25">
      <c r="A860" t="s">
        <v>145</v>
      </c>
      <c r="B860" t="s">
        <v>145</v>
      </c>
      <c r="C860" t="s">
        <v>46</v>
      </c>
      <c r="F860">
        <v>1</v>
      </c>
      <c r="G860">
        <v>1</v>
      </c>
      <c r="I860" s="1">
        <v>73</v>
      </c>
      <c r="J860" s="1">
        <v>0</v>
      </c>
    </row>
    <row r="861" spans="1:11" hidden="1" x14ac:dyDescent="0.25">
      <c r="A861" t="s">
        <v>146</v>
      </c>
      <c r="B861" t="s">
        <v>146</v>
      </c>
      <c r="C861" t="s">
        <v>46</v>
      </c>
      <c r="F861">
        <v>21</v>
      </c>
      <c r="G861">
        <v>21</v>
      </c>
      <c r="I861" s="1">
        <v>73</v>
      </c>
      <c r="J861" s="1">
        <v>0</v>
      </c>
    </row>
    <row r="862" spans="1:11" hidden="1" x14ac:dyDescent="0.25">
      <c r="A862" t="s">
        <v>160</v>
      </c>
      <c r="B862" t="s">
        <v>160</v>
      </c>
      <c r="C862" t="s">
        <v>46</v>
      </c>
      <c r="F862">
        <v>3</v>
      </c>
      <c r="G862">
        <v>3</v>
      </c>
      <c r="I862" s="1">
        <v>73</v>
      </c>
      <c r="J862" s="1">
        <v>0</v>
      </c>
    </row>
    <row r="863" spans="1:11" hidden="1" x14ac:dyDescent="0.25">
      <c r="A863" t="s">
        <v>164</v>
      </c>
      <c r="B863" t="s">
        <v>167</v>
      </c>
      <c r="C863" t="s">
        <v>46</v>
      </c>
      <c r="F863">
        <v>2</v>
      </c>
      <c r="G863">
        <v>2</v>
      </c>
      <c r="I863" s="1">
        <v>73</v>
      </c>
      <c r="J863" s="1">
        <v>0</v>
      </c>
    </row>
    <row r="864" spans="1:11" hidden="1" x14ac:dyDescent="0.25">
      <c r="A864" t="s">
        <v>164</v>
      </c>
      <c r="B864" t="s">
        <v>166</v>
      </c>
      <c r="C864" t="s">
        <v>46</v>
      </c>
      <c r="F864">
        <v>13</v>
      </c>
      <c r="G864">
        <v>13</v>
      </c>
      <c r="I864" s="1">
        <v>73</v>
      </c>
      <c r="J864" s="1">
        <v>0</v>
      </c>
    </row>
    <row r="865" spans="1:11" x14ac:dyDescent="0.25">
      <c r="A865" t="s">
        <v>168</v>
      </c>
      <c r="B865" t="s">
        <v>168</v>
      </c>
      <c r="C865" t="s">
        <v>46</v>
      </c>
      <c r="D865">
        <v>7</v>
      </c>
      <c r="F865">
        <v>24</v>
      </c>
      <c r="G865">
        <v>31</v>
      </c>
      <c r="I865" s="1">
        <v>73</v>
      </c>
      <c r="J865" s="1">
        <v>508</v>
      </c>
      <c r="K865">
        <v>17.8</v>
      </c>
    </row>
    <row r="866" spans="1:11" x14ac:dyDescent="0.25">
      <c r="A866" t="s">
        <v>171</v>
      </c>
      <c r="B866" t="s">
        <v>171</v>
      </c>
      <c r="C866" t="s">
        <v>46</v>
      </c>
      <c r="D866">
        <v>128</v>
      </c>
      <c r="F866">
        <v>78</v>
      </c>
      <c r="G866">
        <v>206</v>
      </c>
      <c r="I866" s="1">
        <v>73</v>
      </c>
      <c r="J866" s="1">
        <v>9280</v>
      </c>
      <c r="K866">
        <v>19.5</v>
      </c>
    </row>
    <row r="867" spans="1:11" hidden="1" x14ac:dyDescent="0.25">
      <c r="A867" t="s">
        <v>174</v>
      </c>
      <c r="B867" t="s">
        <v>174</v>
      </c>
      <c r="C867" t="s">
        <v>46</v>
      </c>
      <c r="F867">
        <v>4</v>
      </c>
      <c r="G867">
        <v>4</v>
      </c>
      <c r="I867" s="1">
        <v>73</v>
      </c>
      <c r="J867" s="1">
        <v>0</v>
      </c>
    </row>
    <row r="868" spans="1:11" hidden="1" x14ac:dyDescent="0.25">
      <c r="A868" t="s">
        <v>180</v>
      </c>
      <c r="B868" t="s">
        <v>180</v>
      </c>
      <c r="C868" t="s">
        <v>46</v>
      </c>
      <c r="F868">
        <v>10</v>
      </c>
      <c r="G868">
        <v>10</v>
      </c>
      <c r="I868" s="1">
        <v>73</v>
      </c>
      <c r="J868" s="1">
        <v>0</v>
      </c>
    </row>
    <row r="869" spans="1:11" hidden="1" x14ac:dyDescent="0.25">
      <c r="A869" t="s">
        <v>180</v>
      </c>
      <c r="B869" t="s">
        <v>181</v>
      </c>
      <c r="C869" t="s">
        <v>46</v>
      </c>
      <c r="F869">
        <v>6</v>
      </c>
      <c r="G869">
        <v>6</v>
      </c>
      <c r="I869" s="1">
        <v>73</v>
      </c>
      <c r="J869" s="1">
        <v>0</v>
      </c>
    </row>
    <row r="870" spans="1:11" x14ac:dyDescent="0.25">
      <c r="A870" t="s">
        <v>184</v>
      </c>
      <c r="B870" t="s">
        <v>184</v>
      </c>
      <c r="C870" t="s">
        <v>46</v>
      </c>
      <c r="D870">
        <v>3</v>
      </c>
      <c r="F870">
        <v>9</v>
      </c>
      <c r="G870">
        <v>12</v>
      </c>
      <c r="I870" s="1">
        <v>73</v>
      </c>
      <c r="J870" s="1">
        <v>218</v>
      </c>
      <c r="K870">
        <v>23.2</v>
      </c>
    </row>
    <row r="871" spans="1:11" hidden="1" x14ac:dyDescent="0.25">
      <c r="A871" t="s">
        <v>186</v>
      </c>
      <c r="B871" t="s">
        <v>186</v>
      </c>
      <c r="C871" t="s">
        <v>46</v>
      </c>
      <c r="F871">
        <v>2</v>
      </c>
      <c r="G871">
        <v>2</v>
      </c>
      <c r="I871" s="1">
        <v>73</v>
      </c>
      <c r="J871" s="1">
        <v>0</v>
      </c>
    </row>
    <row r="872" spans="1:11" hidden="1" x14ac:dyDescent="0.25">
      <c r="A872" t="s">
        <v>186</v>
      </c>
      <c r="B872" t="s">
        <v>187</v>
      </c>
      <c r="C872" t="s">
        <v>46</v>
      </c>
      <c r="F872">
        <v>1</v>
      </c>
      <c r="G872">
        <v>1</v>
      </c>
      <c r="I872" s="1">
        <v>73</v>
      </c>
      <c r="J872" s="1">
        <v>0</v>
      </c>
    </row>
    <row r="873" spans="1:11" x14ac:dyDescent="0.25">
      <c r="A873" t="s">
        <v>188</v>
      </c>
      <c r="B873" t="s">
        <v>188</v>
      </c>
      <c r="C873" t="s">
        <v>46</v>
      </c>
      <c r="D873">
        <v>119</v>
      </c>
      <c r="F873">
        <v>4</v>
      </c>
      <c r="G873">
        <v>123</v>
      </c>
      <c r="I873" s="1">
        <v>73</v>
      </c>
      <c r="J873" s="1">
        <v>8628</v>
      </c>
      <c r="K873">
        <v>25</v>
      </c>
    </row>
    <row r="874" spans="1:11" hidden="1" x14ac:dyDescent="0.25">
      <c r="A874" t="s">
        <v>193</v>
      </c>
      <c r="B874" t="s">
        <v>193</v>
      </c>
      <c r="C874" t="s">
        <v>46</v>
      </c>
      <c r="F874">
        <v>7</v>
      </c>
      <c r="G874">
        <v>7</v>
      </c>
      <c r="I874" s="1">
        <v>73</v>
      </c>
      <c r="J874" s="1">
        <v>0</v>
      </c>
    </row>
    <row r="875" spans="1:11" hidden="1" x14ac:dyDescent="0.25">
      <c r="A875" t="s">
        <v>203</v>
      </c>
      <c r="B875" t="s">
        <v>205</v>
      </c>
      <c r="C875" t="s">
        <v>46</v>
      </c>
      <c r="F875">
        <v>11</v>
      </c>
      <c r="G875">
        <v>11</v>
      </c>
      <c r="I875" s="1">
        <v>73</v>
      </c>
      <c r="J875" s="1">
        <v>0</v>
      </c>
    </row>
    <row r="876" spans="1:11" hidden="1" x14ac:dyDescent="0.25">
      <c r="A876" t="s">
        <v>207</v>
      </c>
      <c r="B876" t="s">
        <v>207</v>
      </c>
      <c r="C876" t="s">
        <v>46</v>
      </c>
      <c r="F876">
        <v>1</v>
      </c>
      <c r="G876">
        <v>1</v>
      </c>
      <c r="I876" s="1">
        <v>73</v>
      </c>
      <c r="J876" s="1">
        <v>0</v>
      </c>
    </row>
    <row r="877" spans="1:11" x14ac:dyDescent="0.25">
      <c r="A877" t="s">
        <v>219</v>
      </c>
      <c r="B877" t="s">
        <v>223</v>
      </c>
      <c r="C877" t="s">
        <v>46</v>
      </c>
      <c r="D877">
        <v>4</v>
      </c>
      <c r="G877">
        <v>4</v>
      </c>
      <c r="I877" s="1">
        <v>73</v>
      </c>
      <c r="J877" s="1">
        <v>290</v>
      </c>
      <c r="K877">
        <v>20.100000000000001</v>
      </c>
    </row>
    <row r="878" spans="1:11" hidden="1" x14ac:dyDescent="0.25">
      <c r="A878" t="s">
        <v>219</v>
      </c>
      <c r="B878" t="s">
        <v>220</v>
      </c>
      <c r="C878" t="s">
        <v>46</v>
      </c>
      <c r="F878">
        <v>56</v>
      </c>
      <c r="G878">
        <v>56</v>
      </c>
      <c r="I878" s="1">
        <v>73</v>
      </c>
      <c r="J878" s="1">
        <v>0</v>
      </c>
    </row>
    <row r="879" spans="1:11" hidden="1" x14ac:dyDescent="0.25">
      <c r="A879" t="s">
        <v>219</v>
      </c>
      <c r="B879" t="s">
        <v>221</v>
      </c>
      <c r="C879" t="s">
        <v>46</v>
      </c>
      <c r="F879">
        <v>30</v>
      </c>
      <c r="G879">
        <v>30</v>
      </c>
      <c r="I879" s="1">
        <v>73</v>
      </c>
      <c r="J879" s="1">
        <v>0</v>
      </c>
    </row>
    <row r="880" spans="1:11" x14ac:dyDescent="0.25">
      <c r="A880" t="s">
        <v>219</v>
      </c>
      <c r="B880" t="s">
        <v>227</v>
      </c>
      <c r="C880" t="s">
        <v>46</v>
      </c>
      <c r="D880">
        <v>3</v>
      </c>
      <c r="F880">
        <v>1</v>
      </c>
      <c r="G880">
        <v>4</v>
      </c>
      <c r="I880" s="1">
        <v>73</v>
      </c>
      <c r="J880" s="1">
        <v>218</v>
      </c>
      <c r="K880">
        <v>24.5</v>
      </c>
    </row>
    <row r="881" spans="1:11" x14ac:dyDescent="0.25">
      <c r="A881" t="s">
        <v>229</v>
      </c>
      <c r="B881" t="s">
        <v>229</v>
      </c>
      <c r="C881" t="s">
        <v>46</v>
      </c>
      <c r="D881">
        <v>28</v>
      </c>
      <c r="F881">
        <v>13</v>
      </c>
      <c r="G881">
        <v>41</v>
      </c>
      <c r="I881" s="1">
        <v>73</v>
      </c>
      <c r="J881" s="1">
        <v>2030</v>
      </c>
      <c r="K881">
        <v>21.5</v>
      </c>
    </row>
    <row r="882" spans="1:11" x14ac:dyDescent="0.25">
      <c r="A882" t="s">
        <v>244</v>
      </c>
      <c r="B882" t="s">
        <v>244</v>
      </c>
      <c r="C882" t="s">
        <v>46</v>
      </c>
      <c r="D882">
        <v>11</v>
      </c>
      <c r="F882">
        <v>5</v>
      </c>
      <c r="G882">
        <v>16</v>
      </c>
      <c r="I882" s="1">
        <v>73</v>
      </c>
      <c r="J882" s="1">
        <v>798</v>
      </c>
      <c r="K882">
        <v>26.8</v>
      </c>
    </row>
    <row r="883" spans="1:11" hidden="1" x14ac:dyDescent="0.25">
      <c r="A883" t="s">
        <v>248</v>
      </c>
      <c r="B883" t="s">
        <v>248</v>
      </c>
      <c r="C883" t="s">
        <v>46</v>
      </c>
      <c r="F883">
        <v>1</v>
      </c>
      <c r="G883">
        <v>1</v>
      </c>
      <c r="I883" s="1">
        <v>73</v>
      </c>
      <c r="J883" s="1">
        <v>0</v>
      </c>
    </row>
    <row r="884" spans="1:11" hidden="1" x14ac:dyDescent="0.25">
      <c r="A884" t="s">
        <v>290</v>
      </c>
      <c r="B884" t="s">
        <v>290</v>
      </c>
      <c r="C884" t="s">
        <v>46</v>
      </c>
      <c r="F884">
        <v>10</v>
      </c>
      <c r="G884">
        <v>10</v>
      </c>
      <c r="I884" s="1">
        <v>73</v>
      </c>
      <c r="J884" s="1">
        <v>0</v>
      </c>
    </row>
    <row r="885" spans="1:11" hidden="1" x14ac:dyDescent="0.25">
      <c r="A885" t="s">
        <v>295</v>
      </c>
      <c r="B885" t="s">
        <v>295</v>
      </c>
      <c r="C885" t="s">
        <v>46</v>
      </c>
      <c r="F885">
        <v>1</v>
      </c>
      <c r="G885">
        <v>1</v>
      </c>
      <c r="I885" s="1">
        <v>73</v>
      </c>
      <c r="J885" s="1">
        <v>0</v>
      </c>
    </row>
    <row r="886" spans="1:11" hidden="1" x14ac:dyDescent="0.25">
      <c r="A886" t="s">
        <v>311</v>
      </c>
      <c r="B886" t="s">
        <v>311</v>
      </c>
      <c r="C886" t="s">
        <v>46</v>
      </c>
      <c r="F886">
        <v>1</v>
      </c>
      <c r="G886">
        <v>1</v>
      </c>
      <c r="I886" s="1">
        <v>73</v>
      </c>
      <c r="J886" s="1">
        <v>0</v>
      </c>
    </row>
    <row r="887" spans="1:11" hidden="1" x14ac:dyDescent="0.25">
      <c r="A887" t="s">
        <v>322</v>
      </c>
      <c r="B887" t="s">
        <v>322</v>
      </c>
      <c r="C887" t="s">
        <v>46</v>
      </c>
      <c r="F887">
        <v>2</v>
      </c>
      <c r="G887">
        <v>2</v>
      </c>
      <c r="I887" s="1">
        <v>73</v>
      </c>
      <c r="J887" s="1">
        <v>0</v>
      </c>
    </row>
    <row r="888" spans="1:11" hidden="1" x14ac:dyDescent="0.25">
      <c r="A888" t="s">
        <v>330</v>
      </c>
      <c r="B888" t="s">
        <v>332</v>
      </c>
      <c r="C888" t="s">
        <v>46</v>
      </c>
      <c r="F888">
        <v>1</v>
      </c>
      <c r="G888">
        <v>1</v>
      </c>
      <c r="I888" s="1">
        <v>73</v>
      </c>
      <c r="J888" s="1">
        <v>0</v>
      </c>
    </row>
    <row r="889" spans="1:11" hidden="1" x14ac:dyDescent="0.25">
      <c r="A889" t="s">
        <v>334</v>
      </c>
      <c r="B889" t="s">
        <v>334</v>
      </c>
      <c r="C889" t="s">
        <v>46</v>
      </c>
      <c r="F889">
        <v>10</v>
      </c>
      <c r="G889">
        <v>10</v>
      </c>
      <c r="I889" s="1">
        <v>73</v>
      </c>
      <c r="J889" s="1">
        <v>0</v>
      </c>
    </row>
    <row r="890" spans="1:11" hidden="1" x14ac:dyDescent="0.25">
      <c r="A890" t="s">
        <v>335</v>
      </c>
      <c r="B890" t="s">
        <v>335</v>
      </c>
      <c r="C890" t="s">
        <v>46</v>
      </c>
      <c r="F890">
        <v>4</v>
      </c>
      <c r="G890">
        <v>4</v>
      </c>
      <c r="I890" s="1">
        <v>73</v>
      </c>
      <c r="J890" s="1">
        <v>0</v>
      </c>
    </row>
    <row r="891" spans="1:11" hidden="1" x14ac:dyDescent="0.25">
      <c r="A891" t="s">
        <v>348</v>
      </c>
      <c r="B891" t="s">
        <v>348</v>
      </c>
      <c r="C891" t="s">
        <v>46</v>
      </c>
      <c r="F891">
        <v>4</v>
      </c>
      <c r="G891">
        <v>4</v>
      </c>
      <c r="I891" s="1">
        <v>73</v>
      </c>
      <c r="J891" s="1">
        <v>0</v>
      </c>
    </row>
    <row r="892" spans="1:11" x14ac:dyDescent="0.25">
      <c r="A892" t="s">
        <v>355</v>
      </c>
      <c r="B892" t="s">
        <v>356</v>
      </c>
      <c r="C892" t="s">
        <v>46</v>
      </c>
      <c r="D892">
        <v>13</v>
      </c>
      <c r="F892">
        <v>20</v>
      </c>
      <c r="G892">
        <v>33</v>
      </c>
      <c r="I892" s="1">
        <v>73</v>
      </c>
      <c r="J892" s="1">
        <v>943</v>
      </c>
      <c r="K892">
        <v>17.5</v>
      </c>
    </row>
    <row r="893" spans="1:11" x14ac:dyDescent="0.25">
      <c r="A893" t="s">
        <v>355</v>
      </c>
      <c r="B893" t="s">
        <v>355</v>
      </c>
      <c r="C893" t="s">
        <v>46</v>
      </c>
      <c r="D893">
        <v>2</v>
      </c>
      <c r="E893">
        <v>3</v>
      </c>
      <c r="F893">
        <v>21</v>
      </c>
      <c r="G893">
        <v>26</v>
      </c>
      <c r="H893">
        <v>3</v>
      </c>
      <c r="I893" s="1">
        <v>73</v>
      </c>
      <c r="J893" s="1">
        <v>145</v>
      </c>
      <c r="K893">
        <v>15.7</v>
      </c>
    </row>
    <row r="894" spans="1:11" hidden="1" x14ac:dyDescent="0.25">
      <c r="A894" t="s">
        <v>355</v>
      </c>
      <c r="B894" t="s">
        <v>357</v>
      </c>
      <c r="C894" t="s">
        <v>46</v>
      </c>
      <c r="F894">
        <v>1</v>
      </c>
      <c r="G894">
        <v>1</v>
      </c>
      <c r="I894" s="1">
        <v>73</v>
      </c>
      <c r="J894" s="1">
        <v>0</v>
      </c>
    </row>
    <row r="895" spans="1:11" x14ac:dyDescent="0.25">
      <c r="A895" t="s">
        <v>365</v>
      </c>
      <c r="B895" t="s">
        <v>366</v>
      </c>
      <c r="C895" t="s">
        <v>46</v>
      </c>
      <c r="D895">
        <v>14</v>
      </c>
      <c r="F895">
        <v>17</v>
      </c>
      <c r="G895">
        <v>31</v>
      </c>
      <c r="I895" s="1">
        <v>73</v>
      </c>
      <c r="J895" s="1">
        <v>1015</v>
      </c>
      <c r="K895">
        <v>16.399999999999999</v>
      </c>
    </row>
    <row r="896" spans="1:11" hidden="1" x14ac:dyDescent="0.25">
      <c r="A896" t="s">
        <v>365</v>
      </c>
      <c r="B896" t="s">
        <v>370</v>
      </c>
      <c r="C896" t="s">
        <v>46</v>
      </c>
      <c r="F896">
        <v>4</v>
      </c>
      <c r="G896">
        <v>4</v>
      </c>
      <c r="I896" s="1">
        <v>73</v>
      </c>
      <c r="J896" s="1">
        <v>0</v>
      </c>
    </row>
    <row r="897" spans="1:11" x14ac:dyDescent="0.25">
      <c r="A897" t="s">
        <v>375</v>
      </c>
      <c r="B897" t="s">
        <v>375</v>
      </c>
      <c r="C897" t="s">
        <v>46</v>
      </c>
      <c r="D897">
        <v>77</v>
      </c>
      <c r="F897">
        <v>83</v>
      </c>
      <c r="G897">
        <v>160</v>
      </c>
      <c r="I897" s="1">
        <v>73</v>
      </c>
      <c r="J897" s="1">
        <v>5583</v>
      </c>
      <c r="K897">
        <v>18.899999999999999</v>
      </c>
    </row>
    <row r="898" spans="1:11" x14ac:dyDescent="0.25">
      <c r="A898" t="s">
        <v>376</v>
      </c>
      <c r="B898" t="s">
        <v>377</v>
      </c>
      <c r="C898" t="s">
        <v>46</v>
      </c>
      <c r="D898">
        <v>75</v>
      </c>
      <c r="G898">
        <v>75</v>
      </c>
      <c r="I898" s="1">
        <v>73</v>
      </c>
      <c r="J898" s="1">
        <v>5438</v>
      </c>
      <c r="K898">
        <v>23.3</v>
      </c>
    </row>
    <row r="899" spans="1:11" hidden="1" x14ac:dyDescent="0.25">
      <c r="A899" t="s">
        <v>378</v>
      </c>
      <c r="B899" t="s">
        <v>378</v>
      </c>
      <c r="C899" t="s">
        <v>46</v>
      </c>
      <c r="F899">
        <v>9</v>
      </c>
      <c r="G899">
        <v>9</v>
      </c>
      <c r="I899" s="1">
        <v>73</v>
      </c>
      <c r="J899" s="1">
        <v>0</v>
      </c>
    </row>
    <row r="900" spans="1:11" hidden="1" x14ac:dyDescent="0.25">
      <c r="A900" t="s">
        <v>398</v>
      </c>
      <c r="B900" t="s">
        <v>398</v>
      </c>
      <c r="C900" t="s">
        <v>46</v>
      </c>
      <c r="F900">
        <v>1</v>
      </c>
      <c r="G900">
        <v>1</v>
      </c>
      <c r="I900" s="1">
        <v>73</v>
      </c>
      <c r="J900" s="1">
        <v>0</v>
      </c>
    </row>
    <row r="901" spans="1:11" hidden="1" x14ac:dyDescent="0.25">
      <c r="A901" t="s">
        <v>18</v>
      </c>
      <c r="B901" t="s">
        <v>18</v>
      </c>
      <c r="C901" t="s">
        <v>28</v>
      </c>
      <c r="F901">
        <v>13</v>
      </c>
      <c r="G901">
        <v>13</v>
      </c>
      <c r="I901" s="1">
        <v>187</v>
      </c>
      <c r="J901" s="1">
        <v>0</v>
      </c>
    </row>
    <row r="902" spans="1:11" hidden="1" x14ac:dyDescent="0.25">
      <c r="A902" t="s">
        <v>18</v>
      </c>
      <c r="B902" t="s">
        <v>20</v>
      </c>
      <c r="C902" t="s">
        <v>28</v>
      </c>
      <c r="F902">
        <v>3</v>
      </c>
      <c r="G902">
        <v>3</v>
      </c>
      <c r="I902" s="1">
        <v>187</v>
      </c>
      <c r="J902" s="1">
        <v>0</v>
      </c>
    </row>
    <row r="903" spans="1:11" x14ac:dyDescent="0.25">
      <c r="A903" t="s">
        <v>50</v>
      </c>
      <c r="B903" t="s">
        <v>50</v>
      </c>
      <c r="C903" t="s">
        <v>28</v>
      </c>
      <c r="D903">
        <v>2</v>
      </c>
      <c r="F903">
        <v>7</v>
      </c>
      <c r="G903">
        <v>9</v>
      </c>
      <c r="I903" s="1">
        <v>187</v>
      </c>
      <c r="J903" s="1">
        <v>374</v>
      </c>
      <c r="K903">
        <v>26.3</v>
      </c>
    </row>
    <row r="904" spans="1:11" x14ac:dyDescent="0.25">
      <c r="A904" t="s">
        <v>57</v>
      </c>
      <c r="B904" t="s">
        <v>57</v>
      </c>
      <c r="C904" t="s">
        <v>28</v>
      </c>
      <c r="D904">
        <v>3</v>
      </c>
      <c r="F904">
        <v>2</v>
      </c>
      <c r="G904">
        <v>5</v>
      </c>
      <c r="I904" s="1">
        <v>187</v>
      </c>
      <c r="J904" s="1">
        <v>561</v>
      </c>
      <c r="K904">
        <v>3</v>
      </c>
    </row>
    <row r="905" spans="1:11" x14ac:dyDescent="0.25">
      <c r="A905" t="s">
        <v>61</v>
      </c>
      <c r="B905" t="s">
        <v>61</v>
      </c>
      <c r="C905" t="s">
        <v>28</v>
      </c>
      <c r="D905">
        <v>15</v>
      </c>
      <c r="F905">
        <v>48</v>
      </c>
      <c r="G905">
        <v>63</v>
      </c>
      <c r="I905" s="1">
        <v>187</v>
      </c>
      <c r="J905" s="1">
        <v>2804</v>
      </c>
      <c r="K905">
        <v>25.8</v>
      </c>
    </row>
    <row r="906" spans="1:11" x14ac:dyDescent="0.25">
      <c r="A906" t="s">
        <v>61</v>
      </c>
      <c r="B906" t="s">
        <v>63</v>
      </c>
      <c r="C906" t="s">
        <v>28</v>
      </c>
      <c r="D906">
        <v>19</v>
      </c>
      <c r="G906">
        <v>19</v>
      </c>
      <c r="H906">
        <v>6</v>
      </c>
      <c r="I906" s="1">
        <v>187</v>
      </c>
      <c r="J906" s="1">
        <v>3551</v>
      </c>
      <c r="K906">
        <v>18.600000000000001</v>
      </c>
    </row>
    <row r="907" spans="1:11" hidden="1" x14ac:dyDescent="0.25">
      <c r="A907" t="s">
        <v>70</v>
      </c>
      <c r="B907" t="s">
        <v>70</v>
      </c>
      <c r="C907" t="s">
        <v>28</v>
      </c>
      <c r="F907">
        <v>15</v>
      </c>
      <c r="G907">
        <v>15</v>
      </c>
      <c r="I907" s="1">
        <v>187</v>
      </c>
      <c r="J907" s="1">
        <v>0</v>
      </c>
    </row>
    <row r="908" spans="1:11" hidden="1" x14ac:dyDescent="0.25">
      <c r="A908" t="s">
        <v>83</v>
      </c>
      <c r="B908" t="s">
        <v>83</v>
      </c>
      <c r="C908" t="s">
        <v>28</v>
      </c>
      <c r="F908">
        <v>7</v>
      </c>
      <c r="G908">
        <v>7</v>
      </c>
      <c r="I908" s="1">
        <v>187</v>
      </c>
      <c r="J908" s="1">
        <v>0</v>
      </c>
    </row>
    <row r="909" spans="1:11" hidden="1" x14ac:dyDescent="0.25">
      <c r="A909" t="s">
        <v>85</v>
      </c>
      <c r="B909" t="s">
        <v>86</v>
      </c>
      <c r="C909" t="s">
        <v>28</v>
      </c>
      <c r="F909">
        <v>9</v>
      </c>
      <c r="G909">
        <v>9</v>
      </c>
      <c r="I909" s="1">
        <v>187</v>
      </c>
      <c r="J909" s="1">
        <v>0</v>
      </c>
    </row>
    <row r="910" spans="1:11" hidden="1" x14ac:dyDescent="0.25">
      <c r="A910" t="s">
        <v>85</v>
      </c>
      <c r="B910" t="s">
        <v>89</v>
      </c>
      <c r="C910" t="s">
        <v>28</v>
      </c>
      <c r="F910">
        <v>12</v>
      </c>
      <c r="G910">
        <v>12</v>
      </c>
      <c r="I910" s="1">
        <v>187</v>
      </c>
      <c r="J910" s="1">
        <v>0</v>
      </c>
    </row>
    <row r="911" spans="1:11" hidden="1" x14ac:dyDescent="0.25">
      <c r="A911" t="s">
        <v>85</v>
      </c>
      <c r="B911" t="s">
        <v>90</v>
      </c>
      <c r="C911" t="s">
        <v>28</v>
      </c>
      <c r="F911">
        <v>8</v>
      </c>
      <c r="G911">
        <v>8</v>
      </c>
      <c r="I911" s="1">
        <v>187</v>
      </c>
      <c r="J911" s="1">
        <v>0</v>
      </c>
    </row>
    <row r="912" spans="1:11" hidden="1" x14ac:dyDescent="0.25">
      <c r="A912" t="s">
        <v>98</v>
      </c>
      <c r="B912" t="s">
        <v>98</v>
      </c>
      <c r="C912" t="s">
        <v>28</v>
      </c>
      <c r="F912">
        <v>3</v>
      </c>
      <c r="G912">
        <v>3</v>
      </c>
      <c r="I912" s="1">
        <v>187</v>
      </c>
      <c r="J912" s="1">
        <v>0</v>
      </c>
    </row>
    <row r="913" spans="1:11" hidden="1" x14ac:dyDescent="0.25">
      <c r="A913" t="s">
        <v>103</v>
      </c>
      <c r="B913" t="s">
        <v>103</v>
      </c>
      <c r="C913" t="s">
        <v>28</v>
      </c>
      <c r="F913">
        <v>3</v>
      </c>
      <c r="G913">
        <v>3</v>
      </c>
    </row>
    <row r="914" spans="1:11" hidden="1" x14ac:dyDescent="0.25">
      <c r="A914" t="s">
        <v>104</v>
      </c>
      <c r="B914" t="s">
        <v>104</v>
      </c>
      <c r="C914" t="s">
        <v>28</v>
      </c>
      <c r="F914">
        <v>1</v>
      </c>
      <c r="G914">
        <v>1</v>
      </c>
    </row>
    <row r="915" spans="1:11" x14ac:dyDescent="0.25">
      <c r="A915" t="s">
        <v>105</v>
      </c>
      <c r="B915" t="s">
        <v>105</v>
      </c>
      <c r="C915" t="s">
        <v>28</v>
      </c>
      <c r="D915">
        <v>2</v>
      </c>
      <c r="F915">
        <v>21</v>
      </c>
      <c r="G915">
        <v>23</v>
      </c>
      <c r="I915" s="1">
        <v>187</v>
      </c>
      <c r="J915" s="1">
        <v>374</v>
      </c>
      <c r="K915">
        <v>22.8</v>
      </c>
    </row>
    <row r="916" spans="1:11" x14ac:dyDescent="0.25">
      <c r="A916" t="s">
        <v>109</v>
      </c>
      <c r="B916" t="s">
        <v>109</v>
      </c>
      <c r="C916" t="s">
        <v>28</v>
      </c>
      <c r="D916">
        <v>9</v>
      </c>
      <c r="F916">
        <v>5</v>
      </c>
      <c r="G916">
        <v>14</v>
      </c>
      <c r="I916" s="1">
        <v>187</v>
      </c>
      <c r="J916" s="1">
        <v>1682</v>
      </c>
      <c r="K916">
        <v>30.4</v>
      </c>
    </row>
    <row r="917" spans="1:11" x14ac:dyDescent="0.25">
      <c r="A917" t="s">
        <v>110</v>
      </c>
      <c r="B917" t="s">
        <v>111</v>
      </c>
      <c r="C917" t="s">
        <v>28</v>
      </c>
      <c r="D917">
        <v>28</v>
      </c>
      <c r="F917">
        <v>27</v>
      </c>
      <c r="G917">
        <v>55</v>
      </c>
      <c r="I917" s="1">
        <v>187</v>
      </c>
      <c r="J917" s="1">
        <v>5233</v>
      </c>
      <c r="K917">
        <v>30.5</v>
      </c>
    </row>
    <row r="918" spans="1:11" hidden="1" x14ac:dyDescent="0.25">
      <c r="A918" t="s">
        <v>127</v>
      </c>
      <c r="B918" t="s">
        <v>127</v>
      </c>
      <c r="C918" t="s">
        <v>28</v>
      </c>
      <c r="F918">
        <v>14</v>
      </c>
      <c r="G918">
        <v>14</v>
      </c>
      <c r="I918" s="1">
        <v>187</v>
      </c>
      <c r="J918" s="1">
        <v>0</v>
      </c>
    </row>
    <row r="919" spans="1:11" x14ac:dyDescent="0.25">
      <c r="A919" t="s">
        <v>130</v>
      </c>
      <c r="B919" t="s">
        <v>130</v>
      </c>
      <c r="C919" t="s">
        <v>28</v>
      </c>
      <c r="D919">
        <v>49</v>
      </c>
      <c r="F919">
        <v>50</v>
      </c>
      <c r="G919">
        <v>99</v>
      </c>
      <c r="I919" s="1">
        <v>187</v>
      </c>
      <c r="J919" s="1">
        <v>9158</v>
      </c>
      <c r="K919">
        <v>15.7</v>
      </c>
    </row>
    <row r="920" spans="1:11" x14ac:dyDescent="0.25">
      <c r="A920" t="s">
        <v>135</v>
      </c>
      <c r="B920" t="s">
        <v>135</v>
      </c>
      <c r="C920" t="s">
        <v>28</v>
      </c>
      <c r="D920">
        <v>33</v>
      </c>
      <c r="F920">
        <v>74</v>
      </c>
      <c r="G920">
        <v>107</v>
      </c>
      <c r="I920" s="1">
        <v>187</v>
      </c>
      <c r="J920" s="1">
        <v>6168</v>
      </c>
      <c r="K920">
        <v>19.899999999999999</v>
      </c>
    </row>
    <row r="921" spans="1:11" x14ac:dyDescent="0.25">
      <c r="A921" t="s">
        <v>142</v>
      </c>
      <c r="B921" t="s">
        <v>142</v>
      </c>
      <c r="C921" t="s">
        <v>28</v>
      </c>
      <c r="D921">
        <v>8</v>
      </c>
      <c r="F921">
        <v>11</v>
      </c>
      <c r="G921">
        <v>19</v>
      </c>
      <c r="I921" s="1">
        <v>187</v>
      </c>
      <c r="J921" s="1">
        <v>1495</v>
      </c>
      <c r="K921">
        <v>20.3</v>
      </c>
    </row>
    <row r="922" spans="1:11" x14ac:dyDescent="0.25">
      <c r="A922" t="s">
        <v>145</v>
      </c>
      <c r="B922" t="s">
        <v>145</v>
      </c>
      <c r="C922" t="s">
        <v>28</v>
      </c>
      <c r="D922">
        <v>25</v>
      </c>
      <c r="F922">
        <v>1</v>
      </c>
      <c r="G922">
        <v>26</v>
      </c>
      <c r="H922">
        <v>19</v>
      </c>
      <c r="I922" s="1">
        <v>187</v>
      </c>
      <c r="J922" s="1">
        <v>4673</v>
      </c>
      <c r="K922">
        <v>24.1</v>
      </c>
    </row>
    <row r="923" spans="1:11" x14ac:dyDescent="0.25">
      <c r="A923" t="s">
        <v>146</v>
      </c>
      <c r="B923" t="s">
        <v>147</v>
      </c>
      <c r="C923" t="s">
        <v>28</v>
      </c>
      <c r="D923">
        <v>2</v>
      </c>
      <c r="G923">
        <v>2</v>
      </c>
      <c r="I923" s="1">
        <v>187</v>
      </c>
      <c r="J923" s="1">
        <v>374</v>
      </c>
      <c r="K923">
        <v>29.5</v>
      </c>
    </row>
    <row r="924" spans="1:11" hidden="1" x14ac:dyDescent="0.25">
      <c r="A924" t="s">
        <v>146</v>
      </c>
      <c r="B924" t="s">
        <v>146</v>
      </c>
      <c r="C924" t="s">
        <v>28</v>
      </c>
      <c r="F924">
        <v>10</v>
      </c>
      <c r="G924">
        <v>10</v>
      </c>
      <c r="I924" s="1">
        <v>187</v>
      </c>
      <c r="J924" s="1">
        <v>0</v>
      </c>
    </row>
    <row r="925" spans="1:11" hidden="1" x14ac:dyDescent="0.25">
      <c r="A925" t="s">
        <v>146</v>
      </c>
      <c r="B925" t="s">
        <v>152</v>
      </c>
      <c r="C925" t="s">
        <v>28</v>
      </c>
      <c r="F925">
        <v>5</v>
      </c>
      <c r="G925">
        <v>5</v>
      </c>
      <c r="I925" s="1">
        <v>187</v>
      </c>
      <c r="J925" s="1">
        <v>0</v>
      </c>
    </row>
    <row r="926" spans="1:11" hidden="1" x14ac:dyDescent="0.25">
      <c r="A926" t="s">
        <v>161</v>
      </c>
      <c r="B926" t="s">
        <v>161</v>
      </c>
      <c r="C926" t="s">
        <v>28</v>
      </c>
      <c r="F926">
        <v>2</v>
      </c>
      <c r="G926">
        <v>2</v>
      </c>
      <c r="I926" s="1">
        <v>187</v>
      </c>
      <c r="J926" s="1">
        <v>0</v>
      </c>
    </row>
    <row r="927" spans="1:11" hidden="1" x14ac:dyDescent="0.25">
      <c r="A927" t="s">
        <v>164</v>
      </c>
      <c r="B927" t="s">
        <v>164</v>
      </c>
      <c r="C927" t="s">
        <v>28</v>
      </c>
      <c r="F927">
        <v>3</v>
      </c>
      <c r="G927">
        <v>3</v>
      </c>
      <c r="I927" s="1">
        <v>187</v>
      </c>
      <c r="J927" s="1">
        <v>0</v>
      </c>
    </row>
    <row r="928" spans="1:11" x14ac:dyDescent="0.25">
      <c r="A928" t="s">
        <v>164</v>
      </c>
      <c r="B928" t="s">
        <v>166</v>
      </c>
      <c r="C928" t="s">
        <v>28</v>
      </c>
      <c r="D928">
        <v>6</v>
      </c>
      <c r="F928">
        <v>1</v>
      </c>
      <c r="G928">
        <v>7</v>
      </c>
      <c r="I928" s="1">
        <v>187</v>
      </c>
      <c r="J928" s="1">
        <v>1121</v>
      </c>
      <c r="K928">
        <v>15.7</v>
      </c>
    </row>
    <row r="929" spans="1:11" hidden="1" x14ac:dyDescent="0.25">
      <c r="A929" t="s">
        <v>168</v>
      </c>
      <c r="B929" t="s">
        <v>168</v>
      </c>
      <c r="C929" t="s">
        <v>28</v>
      </c>
      <c r="F929">
        <v>6</v>
      </c>
      <c r="G929">
        <v>6</v>
      </c>
      <c r="I929" s="1">
        <v>187</v>
      </c>
      <c r="J929" s="1">
        <v>0</v>
      </c>
    </row>
    <row r="930" spans="1:11" x14ac:dyDescent="0.25">
      <c r="A930" t="s">
        <v>171</v>
      </c>
      <c r="B930" t="s">
        <v>171</v>
      </c>
      <c r="C930" t="s">
        <v>28</v>
      </c>
      <c r="D930">
        <v>85</v>
      </c>
      <c r="F930">
        <v>39</v>
      </c>
      <c r="G930">
        <v>124</v>
      </c>
      <c r="I930" s="1">
        <v>187</v>
      </c>
      <c r="J930" s="1">
        <v>15887</v>
      </c>
      <c r="K930">
        <v>19.8</v>
      </c>
    </row>
    <row r="931" spans="1:11" hidden="1" x14ac:dyDescent="0.25">
      <c r="A931" t="s">
        <v>176</v>
      </c>
      <c r="B931" t="s">
        <v>176</v>
      </c>
      <c r="C931" t="s">
        <v>28</v>
      </c>
      <c r="F931">
        <v>7</v>
      </c>
      <c r="G931">
        <v>7</v>
      </c>
      <c r="I931" s="1">
        <v>187</v>
      </c>
      <c r="J931" s="1">
        <v>0</v>
      </c>
    </row>
    <row r="932" spans="1:11" x14ac:dyDescent="0.25">
      <c r="A932" t="s">
        <v>180</v>
      </c>
      <c r="B932" t="s">
        <v>180</v>
      </c>
      <c r="C932" t="s">
        <v>28</v>
      </c>
      <c r="D932">
        <v>7</v>
      </c>
      <c r="F932">
        <v>6</v>
      </c>
      <c r="G932">
        <v>13</v>
      </c>
      <c r="I932" s="1">
        <v>187</v>
      </c>
      <c r="J932" s="1">
        <v>1308</v>
      </c>
      <c r="K932">
        <v>21.1</v>
      </c>
    </row>
    <row r="933" spans="1:11" x14ac:dyDescent="0.25">
      <c r="A933" t="s">
        <v>184</v>
      </c>
      <c r="B933" t="s">
        <v>184</v>
      </c>
      <c r="C933" t="s">
        <v>28</v>
      </c>
      <c r="D933">
        <v>6</v>
      </c>
      <c r="F933">
        <v>12</v>
      </c>
      <c r="G933">
        <v>18</v>
      </c>
      <c r="I933" s="1">
        <v>187</v>
      </c>
      <c r="J933" s="1">
        <v>1121</v>
      </c>
      <c r="K933">
        <v>14.4</v>
      </c>
    </row>
    <row r="934" spans="1:11" hidden="1" x14ac:dyDescent="0.25">
      <c r="A934" t="s">
        <v>185</v>
      </c>
      <c r="B934" t="s">
        <v>185</v>
      </c>
      <c r="C934" t="s">
        <v>28</v>
      </c>
      <c r="F934">
        <v>2</v>
      </c>
      <c r="G934">
        <v>2</v>
      </c>
      <c r="I934" s="1">
        <v>187</v>
      </c>
      <c r="J934" s="1">
        <v>0</v>
      </c>
    </row>
    <row r="935" spans="1:11" hidden="1" x14ac:dyDescent="0.25">
      <c r="A935" t="s">
        <v>186</v>
      </c>
      <c r="B935" t="s">
        <v>186</v>
      </c>
      <c r="C935" t="s">
        <v>28</v>
      </c>
      <c r="F935">
        <v>9</v>
      </c>
      <c r="G935">
        <v>9</v>
      </c>
      <c r="I935" s="1">
        <v>187</v>
      </c>
      <c r="J935" s="1">
        <v>0</v>
      </c>
    </row>
    <row r="936" spans="1:11" x14ac:dyDescent="0.25">
      <c r="A936" t="s">
        <v>188</v>
      </c>
      <c r="B936" t="s">
        <v>188</v>
      </c>
      <c r="C936" t="s">
        <v>28</v>
      </c>
      <c r="D936">
        <v>42</v>
      </c>
      <c r="E936">
        <v>19</v>
      </c>
      <c r="G936">
        <v>61</v>
      </c>
      <c r="H936">
        <v>65</v>
      </c>
      <c r="I936" s="1">
        <v>187</v>
      </c>
      <c r="J936" s="1">
        <v>7850</v>
      </c>
      <c r="K936">
        <v>2.6</v>
      </c>
    </row>
    <row r="937" spans="1:11" hidden="1" x14ac:dyDescent="0.25">
      <c r="A937" t="s">
        <v>200</v>
      </c>
      <c r="B937" t="s">
        <v>200</v>
      </c>
      <c r="C937" t="s">
        <v>28</v>
      </c>
      <c r="F937">
        <v>19</v>
      </c>
      <c r="G937">
        <v>19</v>
      </c>
      <c r="I937" s="1">
        <v>187</v>
      </c>
      <c r="J937" s="1">
        <v>0</v>
      </c>
    </row>
    <row r="938" spans="1:11" hidden="1" x14ac:dyDescent="0.25">
      <c r="A938" t="s">
        <v>203</v>
      </c>
      <c r="B938" t="s">
        <v>205</v>
      </c>
      <c r="C938" t="s">
        <v>28</v>
      </c>
      <c r="F938">
        <v>16</v>
      </c>
      <c r="G938">
        <v>16</v>
      </c>
      <c r="I938" s="1">
        <v>187</v>
      </c>
      <c r="J938" s="1">
        <v>0</v>
      </c>
    </row>
    <row r="939" spans="1:11" hidden="1" x14ac:dyDescent="0.25">
      <c r="A939" t="s">
        <v>207</v>
      </c>
      <c r="B939" t="s">
        <v>207</v>
      </c>
      <c r="C939" t="s">
        <v>28</v>
      </c>
      <c r="F939">
        <v>22</v>
      </c>
      <c r="G939">
        <v>22</v>
      </c>
      <c r="I939" s="1">
        <v>187</v>
      </c>
      <c r="J939" s="1">
        <v>0</v>
      </c>
    </row>
    <row r="940" spans="1:11" x14ac:dyDescent="0.25">
      <c r="A940" t="s">
        <v>208</v>
      </c>
      <c r="B940" t="s">
        <v>208</v>
      </c>
      <c r="C940" t="s">
        <v>28</v>
      </c>
      <c r="D940">
        <v>3</v>
      </c>
      <c r="F940">
        <v>2</v>
      </c>
      <c r="G940">
        <v>5</v>
      </c>
      <c r="I940" s="1">
        <v>187</v>
      </c>
      <c r="J940" s="1">
        <v>561</v>
      </c>
      <c r="K940">
        <v>14.1</v>
      </c>
    </row>
    <row r="941" spans="1:11" x14ac:dyDescent="0.25">
      <c r="A941" t="s">
        <v>218</v>
      </c>
      <c r="B941" t="s">
        <v>218</v>
      </c>
      <c r="C941" t="s">
        <v>28</v>
      </c>
      <c r="D941">
        <v>8</v>
      </c>
      <c r="F941">
        <v>10</v>
      </c>
      <c r="G941">
        <v>18</v>
      </c>
      <c r="I941" s="1">
        <v>187</v>
      </c>
      <c r="J941" s="1">
        <v>1495</v>
      </c>
      <c r="K941">
        <v>17.8</v>
      </c>
    </row>
    <row r="942" spans="1:11" hidden="1" x14ac:dyDescent="0.25">
      <c r="A942" t="s">
        <v>219</v>
      </c>
      <c r="B942" t="s">
        <v>223</v>
      </c>
      <c r="C942" t="s">
        <v>28</v>
      </c>
      <c r="F942">
        <v>3</v>
      </c>
      <c r="G942">
        <v>3</v>
      </c>
      <c r="I942" s="1">
        <v>187</v>
      </c>
      <c r="J942" s="1">
        <v>0</v>
      </c>
    </row>
    <row r="943" spans="1:11" x14ac:dyDescent="0.25">
      <c r="A943" t="s">
        <v>219</v>
      </c>
      <c r="B943" t="s">
        <v>220</v>
      </c>
      <c r="C943" t="s">
        <v>28</v>
      </c>
      <c r="D943">
        <v>7</v>
      </c>
      <c r="F943">
        <v>24</v>
      </c>
      <c r="G943">
        <v>31</v>
      </c>
      <c r="I943" s="1">
        <v>187</v>
      </c>
      <c r="J943" s="1">
        <v>1308</v>
      </c>
      <c r="K943">
        <v>21.9</v>
      </c>
    </row>
    <row r="944" spans="1:11" hidden="1" x14ac:dyDescent="0.25">
      <c r="A944" t="s">
        <v>219</v>
      </c>
      <c r="B944" t="s">
        <v>221</v>
      </c>
      <c r="C944" t="s">
        <v>28</v>
      </c>
      <c r="F944">
        <v>2</v>
      </c>
      <c r="G944">
        <v>2</v>
      </c>
      <c r="I944" s="1">
        <v>187</v>
      </c>
      <c r="J944" s="1">
        <v>0</v>
      </c>
    </row>
    <row r="945" spans="1:11" x14ac:dyDescent="0.25">
      <c r="A945" t="s">
        <v>219</v>
      </c>
      <c r="B945" t="s">
        <v>227</v>
      </c>
      <c r="C945" t="s">
        <v>28</v>
      </c>
      <c r="D945">
        <v>1</v>
      </c>
      <c r="G945">
        <v>1</v>
      </c>
      <c r="I945" s="1">
        <v>187</v>
      </c>
      <c r="J945" s="1">
        <v>187</v>
      </c>
      <c r="K945">
        <v>26.1</v>
      </c>
    </row>
    <row r="946" spans="1:11" x14ac:dyDescent="0.25">
      <c r="A946" t="s">
        <v>229</v>
      </c>
      <c r="B946" t="s">
        <v>229</v>
      </c>
      <c r="C946" t="s">
        <v>28</v>
      </c>
      <c r="D946">
        <v>4</v>
      </c>
      <c r="F946">
        <v>5</v>
      </c>
      <c r="G946">
        <v>9</v>
      </c>
      <c r="I946" s="1">
        <v>187</v>
      </c>
      <c r="J946" s="1">
        <v>748</v>
      </c>
      <c r="K946">
        <v>18</v>
      </c>
    </row>
    <row r="947" spans="1:11" x14ac:dyDescent="0.25">
      <c r="A947" t="s">
        <v>232</v>
      </c>
      <c r="B947" t="s">
        <v>232</v>
      </c>
      <c r="C947" t="s">
        <v>28</v>
      </c>
      <c r="D947">
        <v>39</v>
      </c>
      <c r="F947">
        <v>21</v>
      </c>
      <c r="G947">
        <v>60</v>
      </c>
      <c r="I947" s="1">
        <v>187</v>
      </c>
      <c r="J947" s="1">
        <v>7289</v>
      </c>
      <c r="K947">
        <v>11.5</v>
      </c>
    </row>
    <row r="948" spans="1:11" hidden="1" x14ac:dyDescent="0.25">
      <c r="A948" t="s">
        <v>232</v>
      </c>
      <c r="B948" t="s">
        <v>235</v>
      </c>
      <c r="C948" t="s">
        <v>28</v>
      </c>
      <c r="F948">
        <v>2</v>
      </c>
      <c r="G948">
        <v>2</v>
      </c>
      <c r="I948" s="1">
        <v>187</v>
      </c>
      <c r="J948" s="1">
        <v>0</v>
      </c>
    </row>
    <row r="949" spans="1:11" hidden="1" x14ac:dyDescent="0.25">
      <c r="A949" t="s">
        <v>248</v>
      </c>
      <c r="B949" t="s">
        <v>248</v>
      </c>
      <c r="C949" t="s">
        <v>28</v>
      </c>
      <c r="F949">
        <v>12</v>
      </c>
      <c r="G949">
        <v>12</v>
      </c>
      <c r="I949" s="1">
        <v>187</v>
      </c>
      <c r="J949" s="1">
        <v>0</v>
      </c>
    </row>
    <row r="950" spans="1:11" x14ac:dyDescent="0.25">
      <c r="A950" t="s">
        <v>255</v>
      </c>
      <c r="B950" t="s">
        <v>259</v>
      </c>
      <c r="C950" t="s">
        <v>28</v>
      </c>
      <c r="D950">
        <v>3</v>
      </c>
      <c r="G950">
        <v>3</v>
      </c>
      <c r="I950" s="1">
        <v>187</v>
      </c>
      <c r="J950" s="1">
        <v>561</v>
      </c>
      <c r="K950">
        <v>10.3</v>
      </c>
    </row>
    <row r="951" spans="1:11" x14ac:dyDescent="0.25">
      <c r="A951" t="s">
        <v>255</v>
      </c>
      <c r="B951" t="s">
        <v>256</v>
      </c>
      <c r="C951" t="s">
        <v>28</v>
      </c>
      <c r="D951">
        <v>14</v>
      </c>
      <c r="G951">
        <v>14</v>
      </c>
      <c r="H951">
        <v>6</v>
      </c>
      <c r="I951" s="1">
        <v>187</v>
      </c>
      <c r="J951" s="1">
        <v>2617</v>
      </c>
      <c r="K951">
        <v>6.2</v>
      </c>
    </row>
    <row r="952" spans="1:11" x14ac:dyDescent="0.25">
      <c r="A952" t="s">
        <v>255</v>
      </c>
      <c r="B952" t="s">
        <v>255</v>
      </c>
      <c r="C952" t="s">
        <v>28</v>
      </c>
      <c r="D952">
        <v>20</v>
      </c>
      <c r="F952">
        <v>2</v>
      </c>
      <c r="G952">
        <v>22</v>
      </c>
      <c r="I952" s="1">
        <v>187</v>
      </c>
      <c r="J952" s="1">
        <v>3738</v>
      </c>
      <c r="K952">
        <v>9.8000000000000007</v>
      </c>
    </row>
    <row r="953" spans="1:11" hidden="1" x14ac:dyDescent="0.25">
      <c r="A953" t="s">
        <v>255</v>
      </c>
      <c r="B953" t="s">
        <v>257</v>
      </c>
      <c r="C953" t="s">
        <v>28</v>
      </c>
      <c r="D953">
        <v>3</v>
      </c>
      <c r="I953" s="1">
        <v>187</v>
      </c>
      <c r="J953" s="1">
        <v>561</v>
      </c>
    </row>
    <row r="954" spans="1:11" x14ac:dyDescent="0.25">
      <c r="A954" t="s">
        <v>255</v>
      </c>
      <c r="B954" t="s">
        <v>261</v>
      </c>
      <c r="C954" t="s">
        <v>28</v>
      </c>
      <c r="D954">
        <v>3</v>
      </c>
      <c r="G954">
        <v>3</v>
      </c>
      <c r="I954" s="1">
        <v>187</v>
      </c>
      <c r="J954" s="1">
        <v>561</v>
      </c>
      <c r="K954">
        <v>12.6</v>
      </c>
    </row>
    <row r="955" spans="1:11" x14ac:dyDescent="0.25">
      <c r="A955" t="s">
        <v>255</v>
      </c>
      <c r="B955" t="s">
        <v>262</v>
      </c>
      <c r="C955" t="s">
        <v>28</v>
      </c>
      <c r="D955">
        <v>3</v>
      </c>
      <c r="G955">
        <v>3</v>
      </c>
      <c r="I955" s="1">
        <v>187</v>
      </c>
      <c r="J955" s="1">
        <v>561</v>
      </c>
      <c r="K955">
        <v>12.3</v>
      </c>
    </row>
    <row r="956" spans="1:11" hidden="1" x14ac:dyDescent="0.25">
      <c r="A956" t="s">
        <v>268</v>
      </c>
      <c r="B956" t="s">
        <v>268</v>
      </c>
      <c r="C956" t="s">
        <v>28</v>
      </c>
      <c r="F956">
        <v>10</v>
      </c>
      <c r="G956">
        <v>10</v>
      </c>
      <c r="I956" s="1">
        <v>187</v>
      </c>
      <c r="J956" s="1">
        <v>0</v>
      </c>
    </row>
    <row r="957" spans="1:11" x14ac:dyDescent="0.25">
      <c r="A957" t="s">
        <v>269</v>
      </c>
      <c r="B957" t="s">
        <v>270</v>
      </c>
      <c r="C957" t="s">
        <v>28</v>
      </c>
      <c r="D957">
        <v>6</v>
      </c>
      <c r="G957">
        <v>6</v>
      </c>
      <c r="I957" s="1">
        <v>187</v>
      </c>
      <c r="J957" s="1">
        <v>1121</v>
      </c>
      <c r="K957">
        <v>20.9</v>
      </c>
    </row>
    <row r="958" spans="1:11" hidden="1" x14ac:dyDescent="0.25">
      <c r="A958" t="s">
        <v>269</v>
      </c>
      <c r="B958" t="s">
        <v>269</v>
      </c>
      <c r="C958" t="s">
        <v>28</v>
      </c>
      <c r="F958">
        <v>3</v>
      </c>
      <c r="G958">
        <v>3</v>
      </c>
      <c r="I958" s="1">
        <v>187</v>
      </c>
      <c r="J958" s="1">
        <v>0</v>
      </c>
    </row>
    <row r="959" spans="1:11" x14ac:dyDescent="0.25">
      <c r="A959" t="s">
        <v>286</v>
      </c>
      <c r="B959" t="s">
        <v>287</v>
      </c>
      <c r="C959" t="s">
        <v>28</v>
      </c>
      <c r="D959">
        <v>4</v>
      </c>
      <c r="G959">
        <v>4</v>
      </c>
      <c r="K959">
        <v>22.6</v>
      </c>
    </row>
    <row r="960" spans="1:11" hidden="1" x14ac:dyDescent="0.25">
      <c r="A960" t="s">
        <v>290</v>
      </c>
      <c r="B960" t="s">
        <v>290</v>
      </c>
      <c r="C960" t="s">
        <v>28</v>
      </c>
      <c r="F960">
        <v>1</v>
      </c>
      <c r="G960">
        <v>1</v>
      </c>
      <c r="I960" s="1">
        <v>187</v>
      </c>
      <c r="J960" s="1">
        <v>0</v>
      </c>
    </row>
    <row r="961" spans="1:11" hidden="1" x14ac:dyDescent="0.25">
      <c r="A961" t="s">
        <v>295</v>
      </c>
      <c r="B961" t="s">
        <v>295</v>
      </c>
      <c r="C961" t="s">
        <v>28</v>
      </c>
      <c r="F961">
        <v>1</v>
      </c>
      <c r="G961">
        <v>1</v>
      </c>
      <c r="I961" s="1">
        <v>187</v>
      </c>
      <c r="J961" s="1">
        <v>0</v>
      </c>
    </row>
    <row r="962" spans="1:11" x14ac:dyDescent="0.25">
      <c r="A962" t="s">
        <v>301</v>
      </c>
      <c r="B962" t="s">
        <v>301</v>
      </c>
      <c r="C962" t="s">
        <v>28</v>
      </c>
      <c r="D962">
        <v>1</v>
      </c>
      <c r="F962">
        <v>38</v>
      </c>
      <c r="G962">
        <v>39</v>
      </c>
      <c r="I962" s="1">
        <v>187</v>
      </c>
      <c r="J962" s="1">
        <v>187</v>
      </c>
      <c r="K962">
        <v>10.9</v>
      </c>
    </row>
    <row r="963" spans="1:11" hidden="1" x14ac:dyDescent="0.25">
      <c r="A963" t="s">
        <v>301</v>
      </c>
      <c r="B963" t="s">
        <v>306</v>
      </c>
      <c r="C963" t="s">
        <v>28</v>
      </c>
      <c r="D963">
        <v>1</v>
      </c>
      <c r="I963" s="1">
        <v>187</v>
      </c>
      <c r="J963" s="1">
        <v>187</v>
      </c>
    </row>
    <row r="964" spans="1:11" hidden="1" x14ac:dyDescent="0.25">
      <c r="A964" t="s">
        <v>311</v>
      </c>
      <c r="B964" t="s">
        <v>311</v>
      </c>
      <c r="C964" t="s">
        <v>28</v>
      </c>
      <c r="F964">
        <v>2</v>
      </c>
      <c r="G964">
        <v>2</v>
      </c>
      <c r="I964" s="1">
        <v>187</v>
      </c>
      <c r="J964" s="1">
        <v>0</v>
      </c>
    </row>
    <row r="965" spans="1:11" x14ac:dyDescent="0.25">
      <c r="A965" t="s">
        <v>322</v>
      </c>
      <c r="B965" t="s">
        <v>322</v>
      </c>
      <c r="C965" t="s">
        <v>28</v>
      </c>
      <c r="D965">
        <v>4</v>
      </c>
      <c r="F965">
        <v>2</v>
      </c>
      <c r="G965">
        <v>6</v>
      </c>
      <c r="I965" s="1">
        <v>187</v>
      </c>
      <c r="J965" s="1">
        <v>748</v>
      </c>
      <c r="K965">
        <v>16</v>
      </c>
    </row>
    <row r="966" spans="1:11" x14ac:dyDescent="0.25">
      <c r="A966" t="s">
        <v>329</v>
      </c>
      <c r="B966" t="s">
        <v>329</v>
      </c>
      <c r="C966" t="s">
        <v>28</v>
      </c>
      <c r="D966">
        <v>2</v>
      </c>
      <c r="G966">
        <v>2</v>
      </c>
      <c r="I966" s="1">
        <v>187</v>
      </c>
      <c r="J966" s="1">
        <v>374</v>
      </c>
      <c r="K966">
        <v>20.6</v>
      </c>
    </row>
    <row r="967" spans="1:11" hidden="1" x14ac:dyDescent="0.25">
      <c r="A967" t="s">
        <v>330</v>
      </c>
      <c r="B967" t="s">
        <v>331</v>
      </c>
      <c r="C967" t="s">
        <v>28</v>
      </c>
      <c r="F967">
        <v>18</v>
      </c>
      <c r="G967">
        <v>18</v>
      </c>
      <c r="I967" s="1">
        <v>187</v>
      </c>
      <c r="J967" s="1">
        <v>0</v>
      </c>
    </row>
    <row r="968" spans="1:11" hidden="1" x14ac:dyDescent="0.25">
      <c r="A968" t="s">
        <v>334</v>
      </c>
      <c r="B968" t="s">
        <v>334</v>
      </c>
      <c r="C968" t="s">
        <v>28</v>
      </c>
      <c r="F968">
        <v>12</v>
      </c>
      <c r="G968">
        <v>12</v>
      </c>
      <c r="I968" s="1">
        <v>187</v>
      </c>
      <c r="J968" s="1">
        <v>0</v>
      </c>
    </row>
    <row r="969" spans="1:11" hidden="1" x14ac:dyDescent="0.25">
      <c r="A969" t="s">
        <v>338</v>
      </c>
      <c r="B969" t="s">
        <v>338</v>
      </c>
      <c r="C969" t="s">
        <v>28</v>
      </c>
      <c r="F969">
        <v>7</v>
      </c>
      <c r="G969">
        <v>7</v>
      </c>
      <c r="I969" s="1">
        <v>187</v>
      </c>
      <c r="J969" s="1">
        <v>0</v>
      </c>
    </row>
    <row r="970" spans="1:11" hidden="1" x14ac:dyDescent="0.25">
      <c r="A970" t="s">
        <v>342</v>
      </c>
      <c r="B970" t="s">
        <v>342</v>
      </c>
      <c r="C970" t="s">
        <v>28</v>
      </c>
      <c r="F970">
        <v>3</v>
      </c>
      <c r="G970">
        <v>3</v>
      </c>
      <c r="I970" s="1">
        <v>187</v>
      </c>
      <c r="J970" s="1">
        <v>0</v>
      </c>
    </row>
    <row r="971" spans="1:11" x14ac:dyDescent="0.25">
      <c r="A971" t="s">
        <v>355</v>
      </c>
      <c r="B971" t="s">
        <v>356</v>
      </c>
      <c r="C971" t="s">
        <v>28</v>
      </c>
      <c r="D971">
        <v>16</v>
      </c>
      <c r="F971">
        <v>5</v>
      </c>
      <c r="G971">
        <v>21</v>
      </c>
      <c r="I971" s="1">
        <v>187</v>
      </c>
      <c r="J971" s="1">
        <v>2990</v>
      </c>
      <c r="K971">
        <v>21.3</v>
      </c>
    </row>
    <row r="972" spans="1:11" x14ac:dyDescent="0.25">
      <c r="A972" t="s">
        <v>355</v>
      </c>
      <c r="B972" t="s">
        <v>355</v>
      </c>
      <c r="C972" t="s">
        <v>28</v>
      </c>
      <c r="D972">
        <v>3</v>
      </c>
      <c r="G972">
        <v>3</v>
      </c>
      <c r="I972" s="1">
        <v>187</v>
      </c>
      <c r="J972" s="1">
        <v>561</v>
      </c>
      <c r="K972">
        <v>21.8</v>
      </c>
    </row>
    <row r="973" spans="1:11" x14ac:dyDescent="0.25">
      <c r="A973" t="s">
        <v>365</v>
      </c>
      <c r="B973" t="s">
        <v>366</v>
      </c>
      <c r="C973" t="s">
        <v>28</v>
      </c>
      <c r="D973">
        <v>3</v>
      </c>
      <c r="F973">
        <v>10</v>
      </c>
      <c r="G973">
        <v>13</v>
      </c>
      <c r="I973" s="1">
        <v>187</v>
      </c>
      <c r="J973" s="1">
        <v>561</v>
      </c>
      <c r="K973">
        <v>18.2</v>
      </c>
    </row>
    <row r="974" spans="1:11" x14ac:dyDescent="0.25">
      <c r="A974" t="s">
        <v>365</v>
      </c>
      <c r="B974" t="s">
        <v>368</v>
      </c>
      <c r="C974" t="s">
        <v>28</v>
      </c>
      <c r="D974">
        <v>1</v>
      </c>
      <c r="G974">
        <v>1</v>
      </c>
      <c r="I974" s="1">
        <v>187</v>
      </c>
      <c r="J974" s="1">
        <v>187</v>
      </c>
      <c r="K974">
        <v>16.899999999999999</v>
      </c>
    </row>
    <row r="975" spans="1:11" x14ac:dyDescent="0.25">
      <c r="A975" t="s">
        <v>365</v>
      </c>
      <c r="B975" t="s">
        <v>367</v>
      </c>
      <c r="C975" t="s">
        <v>28</v>
      </c>
      <c r="D975">
        <v>1</v>
      </c>
      <c r="G975">
        <v>1</v>
      </c>
      <c r="I975" s="1">
        <v>187</v>
      </c>
      <c r="J975" s="1">
        <v>187</v>
      </c>
      <c r="K975">
        <v>16.899999999999999</v>
      </c>
    </row>
    <row r="976" spans="1:11" x14ac:dyDescent="0.25">
      <c r="A976" t="s">
        <v>365</v>
      </c>
      <c r="B976" t="s">
        <v>369</v>
      </c>
      <c r="C976" t="s">
        <v>28</v>
      </c>
      <c r="D976">
        <v>1</v>
      </c>
      <c r="F976">
        <v>2</v>
      </c>
      <c r="G976">
        <v>3</v>
      </c>
      <c r="I976" s="1">
        <v>187</v>
      </c>
      <c r="J976" s="1">
        <v>187</v>
      </c>
      <c r="K976">
        <v>18.600000000000001</v>
      </c>
    </row>
    <row r="977" spans="1:11" x14ac:dyDescent="0.25">
      <c r="A977" t="s">
        <v>365</v>
      </c>
      <c r="B977" t="s">
        <v>370</v>
      </c>
      <c r="C977" t="s">
        <v>28</v>
      </c>
      <c r="D977">
        <v>1</v>
      </c>
      <c r="F977">
        <v>1</v>
      </c>
      <c r="G977">
        <v>2</v>
      </c>
      <c r="I977" s="1">
        <v>187</v>
      </c>
      <c r="J977" s="1">
        <v>187</v>
      </c>
      <c r="K977">
        <v>17.8</v>
      </c>
    </row>
    <row r="978" spans="1:11" x14ac:dyDescent="0.25">
      <c r="A978" t="s">
        <v>375</v>
      </c>
      <c r="B978" t="s">
        <v>375</v>
      </c>
      <c r="C978" t="s">
        <v>28</v>
      </c>
      <c r="D978">
        <v>51</v>
      </c>
      <c r="F978">
        <v>31</v>
      </c>
      <c r="G978">
        <v>82</v>
      </c>
      <c r="I978" s="1">
        <v>187</v>
      </c>
      <c r="J978" s="1">
        <v>9532</v>
      </c>
      <c r="K978">
        <v>19.5</v>
      </c>
    </row>
    <row r="979" spans="1:11" x14ac:dyDescent="0.25">
      <c r="A979" t="s">
        <v>376</v>
      </c>
      <c r="B979" t="s">
        <v>377</v>
      </c>
      <c r="C979" t="s">
        <v>28</v>
      </c>
      <c r="D979">
        <v>59</v>
      </c>
      <c r="G979">
        <v>59</v>
      </c>
      <c r="I979" s="1">
        <v>187</v>
      </c>
      <c r="J979" s="1">
        <v>11027</v>
      </c>
      <c r="K979">
        <v>12.8</v>
      </c>
    </row>
    <row r="980" spans="1:11" x14ac:dyDescent="0.25">
      <c r="A980" t="s">
        <v>378</v>
      </c>
      <c r="B980" t="s">
        <v>378</v>
      </c>
      <c r="C980" t="s">
        <v>28</v>
      </c>
      <c r="D980">
        <v>3</v>
      </c>
      <c r="F980">
        <v>6</v>
      </c>
      <c r="G980">
        <v>9</v>
      </c>
      <c r="I980" s="1">
        <v>187</v>
      </c>
      <c r="J980" s="1">
        <v>561</v>
      </c>
      <c r="K980">
        <v>15.5</v>
      </c>
    </row>
    <row r="981" spans="1:11" hidden="1" x14ac:dyDescent="0.25">
      <c r="A981" t="s">
        <v>387</v>
      </c>
      <c r="B981" t="s">
        <v>387</v>
      </c>
      <c r="C981" t="s">
        <v>28</v>
      </c>
      <c r="F981">
        <v>17</v>
      </c>
      <c r="G981">
        <v>17</v>
      </c>
      <c r="I981" s="1">
        <v>187</v>
      </c>
      <c r="J981" s="1">
        <v>0</v>
      </c>
    </row>
    <row r="982" spans="1:11" hidden="1" x14ac:dyDescent="0.25">
      <c r="A982" t="s">
        <v>392</v>
      </c>
      <c r="B982" t="s">
        <v>392</v>
      </c>
      <c r="C982" t="s">
        <v>28</v>
      </c>
      <c r="F982">
        <v>1</v>
      </c>
      <c r="G982">
        <v>1</v>
      </c>
      <c r="I982" s="1">
        <v>187</v>
      </c>
      <c r="J982" s="1">
        <v>0</v>
      </c>
    </row>
    <row r="983" spans="1:11" x14ac:dyDescent="0.25">
      <c r="A983" t="s">
        <v>398</v>
      </c>
      <c r="B983" t="s">
        <v>398</v>
      </c>
      <c r="C983" t="s">
        <v>28</v>
      </c>
      <c r="D983">
        <v>4</v>
      </c>
      <c r="G983">
        <v>4</v>
      </c>
      <c r="I983" s="1">
        <v>187</v>
      </c>
      <c r="J983" s="1">
        <v>748</v>
      </c>
      <c r="K983">
        <v>24.5</v>
      </c>
    </row>
    <row r="984" spans="1:11" x14ac:dyDescent="0.25">
      <c r="A984" t="s">
        <v>18</v>
      </c>
      <c r="B984" t="s">
        <v>18</v>
      </c>
      <c r="C984" t="s">
        <v>29</v>
      </c>
      <c r="D984">
        <v>15</v>
      </c>
      <c r="F984">
        <v>2</v>
      </c>
      <c r="G984">
        <v>17</v>
      </c>
      <c r="H984">
        <v>1</v>
      </c>
      <c r="I984" s="1">
        <v>295</v>
      </c>
      <c r="J984" s="1">
        <v>4418</v>
      </c>
      <c r="K984">
        <v>2.5</v>
      </c>
    </row>
    <row r="985" spans="1:11" x14ac:dyDescent="0.25">
      <c r="A985" t="s">
        <v>18</v>
      </c>
      <c r="B985" t="s">
        <v>20</v>
      </c>
      <c r="C985" t="s">
        <v>29</v>
      </c>
      <c r="D985">
        <v>6</v>
      </c>
      <c r="E985">
        <v>5</v>
      </c>
      <c r="F985">
        <v>1</v>
      </c>
      <c r="G985">
        <v>12</v>
      </c>
      <c r="H985">
        <v>5</v>
      </c>
      <c r="I985" s="1">
        <v>295</v>
      </c>
      <c r="J985" s="1">
        <v>1767</v>
      </c>
      <c r="K985">
        <v>17.7</v>
      </c>
    </row>
    <row r="986" spans="1:11" hidden="1" x14ac:dyDescent="0.25">
      <c r="A986" t="s">
        <v>50</v>
      </c>
      <c r="B986" t="s">
        <v>50</v>
      </c>
      <c r="C986" t="s">
        <v>29</v>
      </c>
      <c r="F986">
        <v>2</v>
      </c>
      <c r="G986">
        <v>2</v>
      </c>
      <c r="I986" s="1">
        <v>295</v>
      </c>
      <c r="J986" s="1">
        <v>0</v>
      </c>
    </row>
    <row r="987" spans="1:11" x14ac:dyDescent="0.25">
      <c r="A987" t="s">
        <v>61</v>
      </c>
      <c r="B987" t="s">
        <v>61</v>
      </c>
      <c r="C987" t="s">
        <v>29</v>
      </c>
      <c r="D987">
        <v>25</v>
      </c>
      <c r="G987">
        <v>25</v>
      </c>
      <c r="I987" s="1">
        <v>295</v>
      </c>
      <c r="J987" s="1">
        <v>7364</v>
      </c>
      <c r="K987">
        <v>7.1</v>
      </c>
    </row>
    <row r="988" spans="1:11" x14ac:dyDescent="0.25">
      <c r="A988" t="s">
        <v>70</v>
      </c>
      <c r="B988" t="s">
        <v>70</v>
      </c>
      <c r="C988" t="s">
        <v>29</v>
      </c>
      <c r="D988">
        <v>29</v>
      </c>
      <c r="F988">
        <v>4</v>
      </c>
      <c r="G988">
        <v>33</v>
      </c>
      <c r="H988">
        <v>5</v>
      </c>
      <c r="I988" s="1">
        <v>295</v>
      </c>
      <c r="J988" s="1">
        <v>8542</v>
      </c>
      <c r="K988">
        <v>6.2</v>
      </c>
    </row>
    <row r="989" spans="1:11" x14ac:dyDescent="0.25">
      <c r="A989" t="s">
        <v>70</v>
      </c>
      <c r="B989" t="s">
        <v>78</v>
      </c>
      <c r="C989" t="s">
        <v>29</v>
      </c>
      <c r="D989">
        <v>8</v>
      </c>
      <c r="G989">
        <v>8</v>
      </c>
      <c r="I989" s="1">
        <v>295</v>
      </c>
      <c r="J989" s="1">
        <v>2356</v>
      </c>
      <c r="K989">
        <v>2.2999999999999998</v>
      </c>
    </row>
    <row r="990" spans="1:11" x14ac:dyDescent="0.25">
      <c r="A990" t="s">
        <v>85</v>
      </c>
      <c r="B990" t="s">
        <v>86</v>
      </c>
      <c r="C990" t="s">
        <v>29</v>
      </c>
      <c r="D990">
        <v>70</v>
      </c>
      <c r="F990">
        <v>1</v>
      </c>
      <c r="G990">
        <v>71</v>
      </c>
      <c r="I990" s="1">
        <v>295</v>
      </c>
      <c r="J990" s="1">
        <v>20619</v>
      </c>
      <c r="K990">
        <v>11.2</v>
      </c>
    </row>
    <row r="991" spans="1:11" x14ac:dyDescent="0.25">
      <c r="A991" t="s">
        <v>85</v>
      </c>
      <c r="B991" t="s">
        <v>89</v>
      </c>
      <c r="C991" t="s">
        <v>29</v>
      </c>
      <c r="D991">
        <v>27</v>
      </c>
      <c r="E991">
        <v>2</v>
      </c>
      <c r="G991">
        <v>29</v>
      </c>
      <c r="I991" s="1">
        <v>295</v>
      </c>
      <c r="J991" s="1">
        <v>7953</v>
      </c>
      <c r="K991">
        <v>8.6999999999999993</v>
      </c>
    </row>
    <row r="992" spans="1:11" x14ac:dyDescent="0.25">
      <c r="A992" t="s">
        <v>98</v>
      </c>
      <c r="B992" t="s">
        <v>98</v>
      </c>
      <c r="C992" t="s">
        <v>29</v>
      </c>
      <c r="D992">
        <v>15</v>
      </c>
      <c r="E992">
        <v>3</v>
      </c>
      <c r="F992">
        <v>9</v>
      </c>
      <c r="G992">
        <v>27</v>
      </c>
      <c r="H992">
        <v>3</v>
      </c>
      <c r="I992" s="1">
        <v>295</v>
      </c>
      <c r="J992" s="1">
        <v>4418</v>
      </c>
      <c r="K992">
        <v>7.7</v>
      </c>
    </row>
    <row r="993" spans="1:11" x14ac:dyDescent="0.25">
      <c r="A993" t="s">
        <v>105</v>
      </c>
      <c r="B993" t="s">
        <v>105</v>
      </c>
      <c r="C993" t="s">
        <v>29</v>
      </c>
      <c r="D993">
        <v>15</v>
      </c>
      <c r="G993">
        <v>15</v>
      </c>
      <c r="I993" s="1">
        <v>295</v>
      </c>
      <c r="J993" s="1">
        <v>4418</v>
      </c>
      <c r="K993">
        <v>7.9</v>
      </c>
    </row>
    <row r="994" spans="1:11" x14ac:dyDescent="0.25">
      <c r="A994" t="s">
        <v>127</v>
      </c>
      <c r="B994" t="s">
        <v>127</v>
      </c>
      <c r="C994" t="s">
        <v>29</v>
      </c>
      <c r="D994">
        <v>11</v>
      </c>
      <c r="G994">
        <v>11</v>
      </c>
      <c r="H994">
        <v>1</v>
      </c>
      <c r="I994" s="1">
        <v>295</v>
      </c>
      <c r="J994" s="1">
        <v>3240</v>
      </c>
      <c r="K994">
        <v>13.6</v>
      </c>
    </row>
    <row r="995" spans="1:11" x14ac:dyDescent="0.25">
      <c r="A995" t="s">
        <v>130</v>
      </c>
      <c r="B995" t="s">
        <v>130</v>
      </c>
      <c r="C995" t="s">
        <v>29</v>
      </c>
      <c r="D995">
        <v>55</v>
      </c>
      <c r="F995">
        <v>2</v>
      </c>
      <c r="G995">
        <v>57</v>
      </c>
      <c r="H995">
        <v>26</v>
      </c>
      <c r="I995" s="1">
        <v>295</v>
      </c>
      <c r="J995" s="1">
        <v>16200</v>
      </c>
      <c r="K995">
        <v>12</v>
      </c>
    </row>
    <row r="996" spans="1:11" x14ac:dyDescent="0.25">
      <c r="A996" t="s">
        <v>135</v>
      </c>
      <c r="B996" t="s">
        <v>135</v>
      </c>
      <c r="C996" t="s">
        <v>29</v>
      </c>
      <c r="D996">
        <v>67</v>
      </c>
      <c r="G996">
        <v>67</v>
      </c>
      <c r="I996" s="1">
        <v>295</v>
      </c>
      <c r="J996" s="1">
        <v>19735</v>
      </c>
      <c r="K996">
        <v>12.1</v>
      </c>
    </row>
    <row r="997" spans="1:11" x14ac:dyDescent="0.25">
      <c r="A997" t="s">
        <v>142</v>
      </c>
      <c r="B997" t="s">
        <v>142</v>
      </c>
      <c r="C997" t="s">
        <v>29</v>
      </c>
      <c r="D997">
        <v>11</v>
      </c>
      <c r="F997">
        <v>2</v>
      </c>
      <c r="G997">
        <v>13</v>
      </c>
      <c r="I997" s="1">
        <v>295</v>
      </c>
      <c r="J997" s="1">
        <v>3240</v>
      </c>
      <c r="K997">
        <v>10.1</v>
      </c>
    </row>
    <row r="998" spans="1:11" x14ac:dyDescent="0.25">
      <c r="A998" t="s">
        <v>157</v>
      </c>
      <c r="B998" t="s">
        <v>157</v>
      </c>
      <c r="C998" t="s">
        <v>29</v>
      </c>
      <c r="D998">
        <v>70</v>
      </c>
      <c r="G998">
        <v>70</v>
      </c>
      <c r="I998" s="1">
        <v>295</v>
      </c>
      <c r="J998" s="1">
        <v>20619</v>
      </c>
      <c r="K998">
        <v>8</v>
      </c>
    </row>
    <row r="999" spans="1:11" x14ac:dyDescent="0.25">
      <c r="A999" t="s">
        <v>161</v>
      </c>
      <c r="B999" t="s">
        <v>161</v>
      </c>
      <c r="C999" t="s">
        <v>29</v>
      </c>
      <c r="D999">
        <v>10</v>
      </c>
      <c r="G999">
        <v>10</v>
      </c>
      <c r="I999" s="1">
        <v>295</v>
      </c>
      <c r="J999" s="1">
        <v>2946</v>
      </c>
      <c r="K999">
        <v>1.6</v>
      </c>
    </row>
    <row r="1000" spans="1:11" x14ac:dyDescent="0.25">
      <c r="A1000" t="s">
        <v>164</v>
      </c>
      <c r="B1000" t="s">
        <v>167</v>
      </c>
      <c r="C1000" t="s">
        <v>29</v>
      </c>
      <c r="D1000">
        <v>6</v>
      </c>
      <c r="G1000">
        <v>6</v>
      </c>
      <c r="I1000" s="1">
        <v>295</v>
      </c>
      <c r="J1000" s="1">
        <v>1767</v>
      </c>
      <c r="K1000">
        <v>6.2</v>
      </c>
    </row>
    <row r="1001" spans="1:11" x14ac:dyDescent="0.25">
      <c r="A1001" t="s">
        <v>164</v>
      </c>
      <c r="B1001" t="s">
        <v>164</v>
      </c>
      <c r="C1001" t="s">
        <v>29</v>
      </c>
      <c r="D1001">
        <v>16</v>
      </c>
      <c r="G1001">
        <v>16</v>
      </c>
      <c r="H1001">
        <v>5</v>
      </c>
      <c r="I1001" s="1">
        <v>295</v>
      </c>
      <c r="J1001" s="1">
        <v>4713</v>
      </c>
      <c r="K1001">
        <v>1.2</v>
      </c>
    </row>
    <row r="1002" spans="1:11" x14ac:dyDescent="0.25">
      <c r="A1002" t="s">
        <v>168</v>
      </c>
      <c r="B1002" t="s">
        <v>168</v>
      </c>
      <c r="C1002" t="s">
        <v>29</v>
      </c>
      <c r="D1002">
        <v>26</v>
      </c>
      <c r="F1002">
        <v>6</v>
      </c>
      <c r="G1002">
        <v>32</v>
      </c>
      <c r="I1002" s="1">
        <v>295</v>
      </c>
      <c r="J1002" s="1">
        <v>7658</v>
      </c>
      <c r="K1002">
        <v>5.9</v>
      </c>
    </row>
    <row r="1003" spans="1:11" x14ac:dyDescent="0.25">
      <c r="A1003" t="s">
        <v>171</v>
      </c>
      <c r="B1003" t="s">
        <v>171</v>
      </c>
      <c r="C1003" t="s">
        <v>29</v>
      </c>
      <c r="D1003">
        <v>18</v>
      </c>
      <c r="F1003">
        <v>1</v>
      </c>
      <c r="G1003">
        <v>19</v>
      </c>
      <c r="I1003" s="1">
        <v>295</v>
      </c>
      <c r="J1003" s="1">
        <v>5302</v>
      </c>
      <c r="K1003">
        <v>11.9</v>
      </c>
    </row>
    <row r="1004" spans="1:11" x14ac:dyDescent="0.25">
      <c r="A1004" t="s">
        <v>176</v>
      </c>
      <c r="B1004" t="s">
        <v>176</v>
      </c>
      <c r="C1004" t="s">
        <v>29</v>
      </c>
      <c r="D1004">
        <v>9</v>
      </c>
      <c r="F1004">
        <v>2</v>
      </c>
      <c r="G1004">
        <v>11</v>
      </c>
      <c r="I1004" s="1">
        <v>295</v>
      </c>
      <c r="J1004" s="1">
        <v>2651</v>
      </c>
      <c r="K1004">
        <v>9.6999999999999993</v>
      </c>
    </row>
    <row r="1005" spans="1:11" x14ac:dyDescent="0.25">
      <c r="A1005" t="s">
        <v>180</v>
      </c>
      <c r="B1005" t="s">
        <v>180</v>
      </c>
      <c r="C1005" t="s">
        <v>29</v>
      </c>
      <c r="D1005">
        <v>6</v>
      </c>
      <c r="G1005">
        <v>6</v>
      </c>
      <c r="I1005" s="1">
        <v>295</v>
      </c>
      <c r="J1005" s="1">
        <v>1767</v>
      </c>
      <c r="K1005">
        <v>13.5</v>
      </c>
    </row>
    <row r="1006" spans="1:11" x14ac:dyDescent="0.25">
      <c r="A1006" t="s">
        <v>183</v>
      </c>
      <c r="B1006" t="s">
        <v>183</v>
      </c>
      <c r="C1006" t="s">
        <v>29</v>
      </c>
      <c r="D1006">
        <v>159</v>
      </c>
      <c r="E1006">
        <v>5</v>
      </c>
      <c r="F1006">
        <v>10</v>
      </c>
      <c r="G1006">
        <v>174</v>
      </c>
      <c r="H1006">
        <v>177</v>
      </c>
      <c r="I1006" s="1">
        <v>295</v>
      </c>
      <c r="J1006" s="1">
        <v>46833</v>
      </c>
      <c r="K1006">
        <v>6.4</v>
      </c>
    </row>
    <row r="1007" spans="1:11" x14ac:dyDescent="0.25">
      <c r="A1007" t="s">
        <v>184</v>
      </c>
      <c r="B1007" t="s">
        <v>184</v>
      </c>
      <c r="C1007" t="s">
        <v>29</v>
      </c>
      <c r="D1007">
        <v>16</v>
      </c>
      <c r="G1007">
        <v>16</v>
      </c>
      <c r="I1007" s="1">
        <v>295</v>
      </c>
      <c r="J1007" s="1">
        <v>4713</v>
      </c>
      <c r="K1007">
        <v>3.6</v>
      </c>
    </row>
    <row r="1008" spans="1:11" x14ac:dyDescent="0.25">
      <c r="A1008" t="s">
        <v>185</v>
      </c>
      <c r="B1008" t="s">
        <v>185</v>
      </c>
      <c r="C1008" t="s">
        <v>29</v>
      </c>
      <c r="D1008">
        <v>30</v>
      </c>
      <c r="F1008">
        <v>5</v>
      </c>
      <c r="G1008">
        <v>35</v>
      </c>
      <c r="H1008">
        <v>30</v>
      </c>
      <c r="I1008" s="1">
        <v>295</v>
      </c>
      <c r="J1008" s="1">
        <v>8837</v>
      </c>
      <c r="K1008">
        <v>6.2</v>
      </c>
    </row>
    <row r="1009" spans="1:11" x14ac:dyDescent="0.25">
      <c r="A1009" t="s">
        <v>186</v>
      </c>
      <c r="B1009" t="s">
        <v>186</v>
      </c>
      <c r="C1009" t="s">
        <v>29</v>
      </c>
      <c r="D1009">
        <v>29</v>
      </c>
      <c r="G1009">
        <v>29</v>
      </c>
      <c r="H1009">
        <v>12</v>
      </c>
      <c r="I1009" s="1">
        <v>295</v>
      </c>
      <c r="J1009" s="1">
        <v>8542</v>
      </c>
      <c r="K1009">
        <v>5.3</v>
      </c>
    </row>
    <row r="1010" spans="1:11" x14ac:dyDescent="0.25">
      <c r="A1010" t="s">
        <v>188</v>
      </c>
      <c r="B1010" t="s">
        <v>188</v>
      </c>
      <c r="C1010" t="s">
        <v>29</v>
      </c>
      <c r="D1010">
        <v>27</v>
      </c>
      <c r="E1010">
        <v>16</v>
      </c>
      <c r="G1010">
        <v>43</v>
      </c>
      <c r="H1010">
        <v>16</v>
      </c>
      <c r="I1010" s="1">
        <v>295</v>
      </c>
      <c r="J1010" s="1">
        <v>7953</v>
      </c>
      <c r="K1010">
        <v>5.3</v>
      </c>
    </row>
    <row r="1011" spans="1:11" x14ac:dyDescent="0.25">
      <c r="A1011" t="s">
        <v>200</v>
      </c>
      <c r="B1011" t="s">
        <v>200</v>
      </c>
      <c r="C1011" t="s">
        <v>29</v>
      </c>
      <c r="D1011">
        <v>10</v>
      </c>
      <c r="F1011">
        <v>4</v>
      </c>
      <c r="G1011">
        <v>14</v>
      </c>
      <c r="I1011" s="1">
        <v>295</v>
      </c>
      <c r="J1011" s="1">
        <v>2946</v>
      </c>
      <c r="K1011">
        <v>2.2999999999999998</v>
      </c>
    </row>
    <row r="1012" spans="1:11" x14ac:dyDescent="0.25">
      <c r="A1012" t="s">
        <v>203</v>
      </c>
      <c r="B1012" t="s">
        <v>205</v>
      </c>
      <c r="C1012" t="s">
        <v>29</v>
      </c>
      <c r="D1012">
        <v>4</v>
      </c>
      <c r="G1012">
        <v>4</v>
      </c>
      <c r="I1012" s="1">
        <v>295</v>
      </c>
      <c r="J1012" s="1">
        <v>1178</v>
      </c>
      <c r="K1012">
        <v>12.9</v>
      </c>
    </row>
    <row r="1013" spans="1:11" hidden="1" x14ac:dyDescent="0.25">
      <c r="A1013" t="s">
        <v>207</v>
      </c>
      <c r="B1013" t="s">
        <v>207</v>
      </c>
      <c r="C1013" t="s">
        <v>29</v>
      </c>
      <c r="F1013">
        <v>4</v>
      </c>
      <c r="G1013">
        <v>4</v>
      </c>
      <c r="I1013" s="1">
        <v>295</v>
      </c>
      <c r="J1013" s="1">
        <v>0</v>
      </c>
    </row>
    <row r="1014" spans="1:11" x14ac:dyDescent="0.25">
      <c r="A1014" t="s">
        <v>219</v>
      </c>
      <c r="B1014" t="s">
        <v>220</v>
      </c>
      <c r="C1014" t="s">
        <v>29</v>
      </c>
      <c r="D1014">
        <v>58</v>
      </c>
      <c r="F1014">
        <v>3</v>
      </c>
      <c r="G1014">
        <v>61</v>
      </c>
      <c r="I1014" s="1">
        <v>295</v>
      </c>
      <c r="J1014" s="1">
        <v>17084</v>
      </c>
      <c r="K1014">
        <v>14.4</v>
      </c>
    </row>
    <row r="1015" spans="1:11" x14ac:dyDescent="0.25">
      <c r="A1015" t="s">
        <v>232</v>
      </c>
      <c r="B1015" t="s">
        <v>232</v>
      </c>
      <c r="C1015" t="s">
        <v>29</v>
      </c>
      <c r="D1015">
        <v>40</v>
      </c>
      <c r="F1015">
        <v>6</v>
      </c>
      <c r="G1015">
        <v>46</v>
      </c>
      <c r="I1015" s="1">
        <v>295</v>
      </c>
      <c r="J1015" s="1">
        <v>11782</v>
      </c>
      <c r="K1015">
        <v>13.4</v>
      </c>
    </row>
    <row r="1016" spans="1:11" x14ac:dyDescent="0.25">
      <c r="A1016" t="s">
        <v>243</v>
      </c>
      <c r="B1016" t="s">
        <v>243</v>
      </c>
      <c r="C1016" t="s">
        <v>29</v>
      </c>
      <c r="D1016">
        <v>9</v>
      </c>
      <c r="F1016">
        <v>1</v>
      </c>
      <c r="G1016">
        <v>10</v>
      </c>
      <c r="I1016" s="1">
        <v>295</v>
      </c>
      <c r="J1016" s="1">
        <v>2651</v>
      </c>
      <c r="K1016">
        <v>9.3000000000000007</v>
      </c>
    </row>
    <row r="1017" spans="1:11" hidden="1" x14ac:dyDescent="0.25">
      <c r="A1017" t="s">
        <v>248</v>
      </c>
      <c r="B1017" t="s">
        <v>248</v>
      </c>
      <c r="C1017" t="s">
        <v>29</v>
      </c>
      <c r="F1017">
        <v>7</v>
      </c>
      <c r="G1017">
        <v>7</v>
      </c>
      <c r="I1017" s="1">
        <v>295</v>
      </c>
      <c r="J1017" s="1">
        <v>0</v>
      </c>
    </row>
    <row r="1018" spans="1:11" x14ac:dyDescent="0.25">
      <c r="A1018" t="s">
        <v>250</v>
      </c>
      <c r="B1018" t="s">
        <v>252</v>
      </c>
      <c r="C1018" t="s">
        <v>29</v>
      </c>
      <c r="D1018">
        <v>4</v>
      </c>
      <c r="G1018">
        <v>4</v>
      </c>
      <c r="I1018" s="1">
        <v>295</v>
      </c>
      <c r="J1018" s="1">
        <v>1178</v>
      </c>
      <c r="K1018">
        <v>10.7</v>
      </c>
    </row>
    <row r="1019" spans="1:11" x14ac:dyDescent="0.25">
      <c r="A1019" t="s">
        <v>250</v>
      </c>
      <c r="B1019" t="s">
        <v>250</v>
      </c>
      <c r="C1019" t="s">
        <v>29</v>
      </c>
      <c r="D1019">
        <v>48</v>
      </c>
      <c r="E1019">
        <v>1</v>
      </c>
      <c r="F1019">
        <v>4</v>
      </c>
      <c r="G1019">
        <v>53</v>
      </c>
      <c r="H1019">
        <v>14</v>
      </c>
      <c r="I1019" s="1">
        <v>295</v>
      </c>
      <c r="J1019" s="1">
        <v>14138</v>
      </c>
      <c r="K1019">
        <v>7.5</v>
      </c>
    </row>
    <row r="1020" spans="1:11" x14ac:dyDescent="0.25">
      <c r="A1020" t="s">
        <v>255</v>
      </c>
      <c r="B1020" t="s">
        <v>256</v>
      </c>
      <c r="C1020" t="s">
        <v>29</v>
      </c>
      <c r="D1020">
        <v>10</v>
      </c>
      <c r="G1020">
        <v>10</v>
      </c>
      <c r="I1020" s="1">
        <v>295</v>
      </c>
      <c r="J1020" s="1">
        <v>2946</v>
      </c>
      <c r="K1020">
        <v>5.7</v>
      </c>
    </row>
    <row r="1021" spans="1:11" x14ac:dyDescent="0.25">
      <c r="A1021" t="s">
        <v>255</v>
      </c>
      <c r="B1021" t="s">
        <v>262</v>
      </c>
      <c r="C1021" t="s">
        <v>29</v>
      </c>
      <c r="D1021">
        <v>2</v>
      </c>
      <c r="G1021">
        <v>2</v>
      </c>
      <c r="I1021" s="1">
        <v>295</v>
      </c>
      <c r="J1021" s="1">
        <v>589</v>
      </c>
      <c r="K1021">
        <v>7.6</v>
      </c>
    </row>
    <row r="1022" spans="1:11" x14ac:dyDescent="0.25">
      <c r="A1022" t="s">
        <v>269</v>
      </c>
      <c r="B1022" t="s">
        <v>270</v>
      </c>
      <c r="C1022" t="s">
        <v>29</v>
      </c>
      <c r="D1022">
        <v>5</v>
      </c>
      <c r="G1022">
        <v>5</v>
      </c>
      <c r="H1022">
        <v>1</v>
      </c>
      <c r="I1022" s="1">
        <v>295</v>
      </c>
      <c r="J1022" s="1">
        <v>1473</v>
      </c>
      <c r="K1022">
        <v>16.2</v>
      </c>
    </row>
    <row r="1023" spans="1:11" hidden="1" x14ac:dyDescent="0.25">
      <c r="A1023" t="s">
        <v>269</v>
      </c>
      <c r="B1023" t="s">
        <v>269</v>
      </c>
      <c r="C1023" t="s">
        <v>29</v>
      </c>
      <c r="H1023">
        <v>34</v>
      </c>
      <c r="I1023" s="1">
        <v>295</v>
      </c>
      <c r="J1023" s="1">
        <v>0</v>
      </c>
    </row>
    <row r="1024" spans="1:11" x14ac:dyDescent="0.25">
      <c r="A1024" t="s">
        <v>269</v>
      </c>
      <c r="B1024" t="s">
        <v>281</v>
      </c>
      <c r="C1024" t="s">
        <v>29</v>
      </c>
      <c r="D1024">
        <v>5</v>
      </c>
      <c r="G1024">
        <v>5</v>
      </c>
      <c r="I1024" s="1">
        <v>295</v>
      </c>
      <c r="J1024" s="1">
        <v>1473</v>
      </c>
      <c r="K1024">
        <v>2.7</v>
      </c>
    </row>
    <row r="1025" spans="1:11" x14ac:dyDescent="0.25">
      <c r="A1025" t="s">
        <v>269</v>
      </c>
      <c r="B1025" t="s">
        <v>273</v>
      </c>
      <c r="C1025" t="s">
        <v>29</v>
      </c>
      <c r="D1025">
        <v>6</v>
      </c>
      <c r="E1025">
        <v>1</v>
      </c>
      <c r="G1025">
        <v>7</v>
      </c>
      <c r="I1025" s="1">
        <v>295</v>
      </c>
      <c r="J1025" s="1">
        <v>1767</v>
      </c>
      <c r="K1025">
        <v>0.7</v>
      </c>
    </row>
    <row r="1026" spans="1:11" hidden="1" x14ac:dyDescent="0.25">
      <c r="A1026" t="s">
        <v>283</v>
      </c>
      <c r="B1026" t="s">
        <v>283</v>
      </c>
      <c r="C1026" t="s">
        <v>29</v>
      </c>
      <c r="F1026">
        <v>17</v>
      </c>
      <c r="G1026">
        <v>17</v>
      </c>
      <c r="I1026" s="1">
        <v>295</v>
      </c>
      <c r="J1026" s="1">
        <v>0</v>
      </c>
    </row>
    <row r="1027" spans="1:11" x14ac:dyDescent="0.25">
      <c r="A1027" t="s">
        <v>296</v>
      </c>
      <c r="B1027" t="s">
        <v>296</v>
      </c>
      <c r="C1027" t="s">
        <v>29</v>
      </c>
      <c r="D1027">
        <v>11</v>
      </c>
      <c r="G1027">
        <v>11</v>
      </c>
      <c r="I1027" s="1">
        <v>295</v>
      </c>
      <c r="J1027" s="1">
        <v>3240</v>
      </c>
      <c r="K1027">
        <v>11.2</v>
      </c>
    </row>
    <row r="1028" spans="1:11" x14ac:dyDescent="0.25">
      <c r="A1028" t="s">
        <v>298</v>
      </c>
      <c r="B1028" t="s">
        <v>298</v>
      </c>
      <c r="C1028" t="s">
        <v>29</v>
      </c>
      <c r="D1028">
        <v>8</v>
      </c>
      <c r="G1028">
        <v>8</v>
      </c>
      <c r="I1028" s="1">
        <v>295</v>
      </c>
      <c r="J1028" s="1">
        <v>2356</v>
      </c>
      <c r="K1028">
        <v>3.7</v>
      </c>
    </row>
    <row r="1029" spans="1:11" x14ac:dyDescent="0.25">
      <c r="A1029" t="s">
        <v>311</v>
      </c>
      <c r="B1029" t="s">
        <v>311</v>
      </c>
      <c r="C1029" t="s">
        <v>29</v>
      </c>
      <c r="D1029">
        <v>43</v>
      </c>
      <c r="G1029">
        <v>43</v>
      </c>
      <c r="H1029">
        <v>70</v>
      </c>
      <c r="I1029" s="1">
        <v>295</v>
      </c>
      <c r="J1029" s="1">
        <v>12666</v>
      </c>
      <c r="K1029">
        <v>5.2</v>
      </c>
    </row>
    <row r="1030" spans="1:11" x14ac:dyDescent="0.25">
      <c r="A1030" t="s">
        <v>311</v>
      </c>
      <c r="B1030" t="s">
        <v>312</v>
      </c>
      <c r="C1030" t="s">
        <v>29</v>
      </c>
      <c r="D1030">
        <v>11</v>
      </c>
      <c r="G1030">
        <v>11</v>
      </c>
      <c r="H1030">
        <v>5</v>
      </c>
      <c r="I1030" s="1">
        <v>295</v>
      </c>
      <c r="J1030" s="1">
        <v>3240</v>
      </c>
      <c r="K1030">
        <v>3.2</v>
      </c>
    </row>
    <row r="1031" spans="1:11" x14ac:dyDescent="0.25">
      <c r="A1031" t="s">
        <v>334</v>
      </c>
      <c r="B1031" t="s">
        <v>334</v>
      </c>
      <c r="C1031" t="s">
        <v>29</v>
      </c>
      <c r="D1031">
        <v>54</v>
      </c>
      <c r="E1031">
        <v>3</v>
      </c>
      <c r="G1031">
        <v>57</v>
      </c>
      <c r="H1031">
        <v>2</v>
      </c>
      <c r="I1031" s="1">
        <v>295</v>
      </c>
      <c r="J1031" s="1">
        <v>15906</v>
      </c>
      <c r="K1031">
        <v>8.9</v>
      </c>
    </row>
    <row r="1032" spans="1:11" x14ac:dyDescent="0.25">
      <c r="A1032" t="s">
        <v>335</v>
      </c>
      <c r="B1032" t="s">
        <v>335</v>
      </c>
      <c r="C1032" t="s">
        <v>29</v>
      </c>
      <c r="D1032">
        <v>54</v>
      </c>
      <c r="F1032">
        <v>31</v>
      </c>
      <c r="G1032">
        <v>85</v>
      </c>
      <c r="I1032" s="1">
        <v>295</v>
      </c>
      <c r="J1032" s="1">
        <v>15906</v>
      </c>
      <c r="K1032">
        <v>10.6</v>
      </c>
    </row>
    <row r="1033" spans="1:11" x14ac:dyDescent="0.25">
      <c r="A1033" t="s">
        <v>352</v>
      </c>
      <c r="B1033" t="s">
        <v>352</v>
      </c>
      <c r="C1033" t="s">
        <v>29</v>
      </c>
      <c r="D1033">
        <v>32</v>
      </c>
      <c r="F1033">
        <v>9</v>
      </c>
      <c r="G1033">
        <v>41</v>
      </c>
      <c r="I1033" s="1">
        <v>295</v>
      </c>
      <c r="J1033" s="1">
        <v>9426</v>
      </c>
      <c r="K1033">
        <v>10.1</v>
      </c>
    </row>
    <row r="1034" spans="1:11" x14ac:dyDescent="0.25">
      <c r="A1034" t="s">
        <v>373</v>
      </c>
      <c r="B1034" t="s">
        <v>373</v>
      </c>
      <c r="C1034" t="s">
        <v>29</v>
      </c>
      <c r="D1034">
        <v>32</v>
      </c>
      <c r="E1034">
        <v>1</v>
      </c>
      <c r="F1034">
        <v>6</v>
      </c>
      <c r="G1034">
        <v>39</v>
      </c>
      <c r="H1034">
        <v>2</v>
      </c>
      <c r="I1034" s="1">
        <v>295</v>
      </c>
      <c r="J1034" s="1">
        <v>9426</v>
      </c>
      <c r="K1034">
        <v>3.2</v>
      </c>
    </row>
    <row r="1035" spans="1:11" x14ac:dyDescent="0.25">
      <c r="A1035" t="s">
        <v>375</v>
      </c>
      <c r="B1035" t="s">
        <v>375</v>
      </c>
      <c r="C1035" t="s">
        <v>29</v>
      </c>
      <c r="D1035">
        <v>74</v>
      </c>
      <c r="E1035">
        <v>14</v>
      </c>
      <c r="F1035">
        <v>8</v>
      </c>
      <c r="G1035">
        <v>96</v>
      </c>
      <c r="H1035">
        <v>14</v>
      </c>
      <c r="I1035" s="1">
        <v>295</v>
      </c>
      <c r="J1035" s="1">
        <v>21797</v>
      </c>
      <c r="K1035">
        <v>17.5</v>
      </c>
    </row>
    <row r="1036" spans="1:11" x14ac:dyDescent="0.25">
      <c r="A1036" t="s">
        <v>387</v>
      </c>
      <c r="B1036" t="s">
        <v>387</v>
      </c>
      <c r="C1036" t="s">
        <v>29</v>
      </c>
      <c r="D1036">
        <v>4</v>
      </c>
      <c r="F1036">
        <v>6</v>
      </c>
      <c r="G1036">
        <v>10</v>
      </c>
      <c r="I1036" s="1">
        <v>295</v>
      </c>
      <c r="J1036" s="1">
        <v>1178</v>
      </c>
      <c r="K1036">
        <v>12.8</v>
      </c>
    </row>
    <row r="1037" spans="1:11" x14ac:dyDescent="0.25">
      <c r="A1037" t="s">
        <v>393</v>
      </c>
      <c r="B1037" t="s">
        <v>393</v>
      </c>
      <c r="C1037" t="s">
        <v>29</v>
      </c>
      <c r="D1037">
        <v>5</v>
      </c>
      <c r="G1037">
        <v>5</v>
      </c>
      <c r="I1037" s="1">
        <v>295</v>
      </c>
      <c r="J1037" s="1">
        <v>1473</v>
      </c>
      <c r="K1037">
        <v>7.4</v>
      </c>
    </row>
    <row r="1038" spans="1:11" hidden="1" x14ac:dyDescent="0.25">
      <c r="A1038" t="s">
        <v>269</v>
      </c>
      <c r="B1038" t="s">
        <v>279</v>
      </c>
      <c r="C1038" t="s">
        <v>282</v>
      </c>
      <c r="D1038">
        <v>6</v>
      </c>
      <c r="H1038">
        <v>4</v>
      </c>
      <c r="I1038" s="1">
        <v>320</v>
      </c>
      <c r="J1038" s="1">
        <v>1921</v>
      </c>
    </row>
    <row r="1039" spans="1:11" hidden="1" x14ac:dyDescent="0.25">
      <c r="A1039" t="s">
        <v>18</v>
      </c>
      <c r="B1039" t="s">
        <v>18</v>
      </c>
      <c r="C1039" t="s">
        <v>30</v>
      </c>
      <c r="H1039">
        <v>22</v>
      </c>
      <c r="I1039" s="1">
        <v>265</v>
      </c>
      <c r="J1039" s="1">
        <v>0</v>
      </c>
    </row>
    <row r="1040" spans="1:11" hidden="1" x14ac:dyDescent="0.25">
      <c r="A1040" t="s">
        <v>50</v>
      </c>
      <c r="B1040" t="s">
        <v>50</v>
      </c>
      <c r="C1040" t="s">
        <v>30</v>
      </c>
      <c r="H1040">
        <v>8</v>
      </c>
      <c r="I1040" s="1">
        <v>265</v>
      </c>
      <c r="J1040" s="1">
        <v>0</v>
      </c>
    </row>
    <row r="1041" spans="1:11" hidden="1" x14ac:dyDescent="0.25">
      <c r="A1041" t="s">
        <v>57</v>
      </c>
      <c r="B1041" t="s">
        <v>57</v>
      </c>
      <c r="C1041" t="s">
        <v>30</v>
      </c>
      <c r="H1041">
        <v>3</v>
      </c>
      <c r="I1041" s="1">
        <v>265</v>
      </c>
      <c r="J1041" s="1">
        <v>0</v>
      </c>
    </row>
    <row r="1042" spans="1:11" hidden="1" x14ac:dyDescent="0.25">
      <c r="A1042" t="s">
        <v>164</v>
      </c>
      <c r="B1042" t="s">
        <v>164</v>
      </c>
      <c r="C1042" t="s">
        <v>30</v>
      </c>
      <c r="H1042">
        <v>15</v>
      </c>
      <c r="I1042" s="1">
        <v>265</v>
      </c>
      <c r="J1042" s="1">
        <v>0</v>
      </c>
    </row>
    <row r="1043" spans="1:11" hidden="1" x14ac:dyDescent="0.25">
      <c r="A1043" t="s">
        <v>180</v>
      </c>
      <c r="B1043" t="s">
        <v>180</v>
      </c>
      <c r="C1043" t="s">
        <v>30</v>
      </c>
      <c r="G1043">
        <v>16</v>
      </c>
      <c r="I1043" s="1">
        <v>265</v>
      </c>
      <c r="J1043" s="1">
        <v>0</v>
      </c>
    </row>
    <row r="1044" spans="1:11" hidden="1" x14ac:dyDescent="0.25">
      <c r="A1044" t="s">
        <v>186</v>
      </c>
      <c r="B1044" t="s">
        <v>186</v>
      </c>
      <c r="C1044" t="s">
        <v>30</v>
      </c>
      <c r="H1044">
        <v>24</v>
      </c>
      <c r="I1044" s="1">
        <v>265</v>
      </c>
      <c r="J1044" s="1">
        <v>0</v>
      </c>
    </row>
    <row r="1045" spans="1:11" hidden="1" x14ac:dyDescent="0.25">
      <c r="A1045" t="s">
        <v>207</v>
      </c>
      <c r="B1045" t="s">
        <v>207</v>
      </c>
      <c r="C1045" t="s">
        <v>30</v>
      </c>
      <c r="H1045">
        <v>16</v>
      </c>
      <c r="I1045" s="1">
        <v>265</v>
      </c>
      <c r="J1045" s="1">
        <v>0</v>
      </c>
    </row>
    <row r="1046" spans="1:11" hidden="1" x14ac:dyDescent="0.25">
      <c r="A1046" t="s">
        <v>229</v>
      </c>
      <c r="B1046" t="s">
        <v>229</v>
      </c>
      <c r="C1046" t="s">
        <v>30</v>
      </c>
      <c r="H1046">
        <v>1</v>
      </c>
      <c r="I1046" s="1">
        <v>265</v>
      </c>
      <c r="J1046" s="1">
        <v>0</v>
      </c>
    </row>
    <row r="1047" spans="1:11" hidden="1" x14ac:dyDescent="0.25">
      <c r="A1047" t="s">
        <v>243</v>
      </c>
      <c r="B1047" t="s">
        <v>243</v>
      </c>
      <c r="C1047" t="s">
        <v>30</v>
      </c>
      <c r="H1047">
        <v>10</v>
      </c>
      <c r="I1047" s="1">
        <v>265</v>
      </c>
      <c r="J1047" s="1">
        <v>0</v>
      </c>
    </row>
    <row r="1048" spans="1:11" hidden="1" x14ac:dyDescent="0.25">
      <c r="A1048" t="s">
        <v>255</v>
      </c>
      <c r="B1048" t="s">
        <v>258</v>
      </c>
      <c r="C1048" t="s">
        <v>30</v>
      </c>
      <c r="D1048">
        <v>3</v>
      </c>
      <c r="I1048" s="1">
        <v>265</v>
      </c>
      <c r="J1048" s="1">
        <v>795</v>
      </c>
    </row>
    <row r="1049" spans="1:11" hidden="1" x14ac:dyDescent="0.25">
      <c r="A1049" t="s">
        <v>296</v>
      </c>
      <c r="B1049" t="s">
        <v>296</v>
      </c>
      <c r="C1049" t="s">
        <v>30</v>
      </c>
      <c r="H1049">
        <v>8</v>
      </c>
      <c r="I1049" s="1">
        <v>265</v>
      </c>
      <c r="J1049" s="1">
        <v>0</v>
      </c>
    </row>
    <row r="1050" spans="1:11" hidden="1" x14ac:dyDescent="0.25">
      <c r="A1050" t="s">
        <v>301</v>
      </c>
      <c r="B1050" t="s">
        <v>301</v>
      </c>
      <c r="C1050" t="s">
        <v>30</v>
      </c>
      <c r="H1050">
        <v>8</v>
      </c>
      <c r="I1050" s="1">
        <v>265</v>
      </c>
      <c r="J1050" s="1">
        <v>0</v>
      </c>
    </row>
    <row r="1051" spans="1:11" hidden="1" x14ac:dyDescent="0.25">
      <c r="A1051" t="s">
        <v>335</v>
      </c>
      <c r="B1051" t="s">
        <v>335</v>
      </c>
      <c r="C1051" t="s">
        <v>30</v>
      </c>
      <c r="H1051">
        <v>30</v>
      </c>
      <c r="I1051" s="1">
        <v>265</v>
      </c>
      <c r="J1051" s="1">
        <v>0</v>
      </c>
    </row>
    <row r="1052" spans="1:11" x14ac:dyDescent="0.25">
      <c r="A1052" t="s">
        <v>61</v>
      </c>
      <c r="B1052" t="s">
        <v>61</v>
      </c>
      <c r="C1052" t="s">
        <v>65</v>
      </c>
      <c r="D1052">
        <v>21</v>
      </c>
      <c r="E1052">
        <v>3</v>
      </c>
      <c r="G1052">
        <v>24</v>
      </c>
      <c r="H1052">
        <v>16</v>
      </c>
      <c r="I1052" s="1">
        <v>265</v>
      </c>
      <c r="J1052" s="1">
        <v>5567</v>
      </c>
      <c r="K1052">
        <v>1.4</v>
      </c>
    </row>
    <row r="1053" spans="1:11" x14ac:dyDescent="0.25">
      <c r="A1053" t="s">
        <v>70</v>
      </c>
      <c r="B1053" t="s">
        <v>70</v>
      </c>
      <c r="C1053" t="s">
        <v>65</v>
      </c>
      <c r="D1053">
        <v>7</v>
      </c>
      <c r="E1053">
        <v>1</v>
      </c>
      <c r="G1053">
        <v>8</v>
      </c>
      <c r="H1053">
        <v>9</v>
      </c>
      <c r="I1053" s="1">
        <v>265</v>
      </c>
      <c r="J1053" s="1">
        <v>1856</v>
      </c>
      <c r="K1053">
        <v>0.4</v>
      </c>
    </row>
    <row r="1054" spans="1:11" x14ac:dyDescent="0.25">
      <c r="A1054" t="s">
        <v>83</v>
      </c>
      <c r="B1054" t="s">
        <v>83</v>
      </c>
      <c r="C1054" t="s">
        <v>65</v>
      </c>
      <c r="D1054">
        <v>3</v>
      </c>
      <c r="E1054">
        <v>4</v>
      </c>
      <c r="F1054">
        <v>1</v>
      </c>
      <c r="G1054">
        <v>8</v>
      </c>
      <c r="H1054">
        <v>21</v>
      </c>
      <c r="I1054" s="1">
        <v>265</v>
      </c>
      <c r="J1054" s="1">
        <v>795</v>
      </c>
      <c r="K1054">
        <v>0.5</v>
      </c>
    </row>
    <row r="1055" spans="1:11" x14ac:dyDescent="0.25">
      <c r="A1055" t="s">
        <v>85</v>
      </c>
      <c r="B1055" t="s">
        <v>86</v>
      </c>
      <c r="C1055" t="s">
        <v>65</v>
      </c>
      <c r="D1055">
        <v>1</v>
      </c>
      <c r="G1055">
        <v>1</v>
      </c>
      <c r="H1055">
        <v>13</v>
      </c>
      <c r="I1055" s="1">
        <v>265</v>
      </c>
      <c r="J1055" s="1">
        <v>265</v>
      </c>
      <c r="K1055">
        <v>0.1</v>
      </c>
    </row>
    <row r="1056" spans="1:11" x14ac:dyDescent="0.25">
      <c r="A1056" t="s">
        <v>85</v>
      </c>
      <c r="B1056" t="s">
        <v>89</v>
      </c>
      <c r="C1056" t="s">
        <v>65</v>
      </c>
      <c r="D1056">
        <v>8</v>
      </c>
      <c r="E1056">
        <v>3</v>
      </c>
      <c r="G1056">
        <v>11</v>
      </c>
      <c r="H1056">
        <v>13</v>
      </c>
      <c r="I1056" s="1">
        <v>265</v>
      </c>
      <c r="J1056" s="1">
        <v>2121</v>
      </c>
      <c r="K1056">
        <v>0.7</v>
      </c>
    </row>
    <row r="1057" spans="1:11" x14ac:dyDescent="0.25">
      <c r="A1057" t="s">
        <v>98</v>
      </c>
      <c r="B1057" t="s">
        <v>98</v>
      </c>
      <c r="C1057" t="s">
        <v>65</v>
      </c>
      <c r="D1057">
        <v>22</v>
      </c>
      <c r="E1057">
        <v>5</v>
      </c>
      <c r="G1057">
        <v>27</v>
      </c>
      <c r="H1057">
        <v>5</v>
      </c>
      <c r="I1057" s="1">
        <v>265</v>
      </c>
      <c r="J1057" s="1">
        <v>5832</v>
      </c>
      <c r="K1057">
        <v>3.1</v>
      </c>
    </row>
    <row r="1058" spans="1:11" x14ac:dyDescent="0.25">
      <c r="A1058" t="s">
        <v>105</v>
      </c>
      <c r="B1058" t="s">
        <v>105</v>
      </c>
      <c r="C1058" t="s">
        <v>65</v>
      </c>
      <c r="D1058">
        <v>9</v>
      </c>
      <c r="E1058">
        <v>1</v>
      </c>
      <c r="G1058">
        <v>10</v>
      </c>
      <c r="H1058">
        <v>3</v>
      </c>
      <c r="I1058" s="1">
        <v>265</v>
      </c>
      <c r="J1058" s="1">
        <v>2386</v>
      </c>
      <c r="K1058">
        <v>1.7</v>
      </c>
    </row>
    <row r="1059" spans="1:11" x14ac:dyDescent="0.25">
      <c r="A1059" t="s">
        <v>130</v>
      </c>
      <c r="B1059" t="s">
        <v>130</v>
      </c>
      <c r="C1059" t="s">
        <v>65</v>
      </c>
      <c r="D1059">
        <v>56</v>
      </c>
      <c r="E1059">
        <v>3</v>
      </c>
      <c r="G1059">
        <v>59</v>
      </c>
      <c r="H1059">
        <v>27</v>
      </c>
      <c r="I1059" s="1">
        <v>265</v>
      </c>
      <c r="J1059" s="1">
        <v>14846</v>
      </c>
      <c r="K1059">
        <v>2.6</v>
      </c>
    </row>
    <row r="1060" spans="1:11" x14ac:dyDescent="0.25">
      <c r="A1060" t="s">
        <v>135</v>
      </c>
      <c r="B1060" t="s">
        <v>135</v>
      </c>
      <c r="C1060" t="s">
        <v>65</v>
      </c>
      <c r="D1060">
        <v>20</v>
      </c>
      <c r="E1060">
        <v>6</v>
      </c>
      <c r="G1060">
        <v>26</v>
      </c>
      <c r="H1060">
        <v>22</v>
      </c>
      <c r="I1060" s="1">
        <v>265</v>
      </c>
      <c r="J1060" s="1">
        <v>5302</v>
      </c>
      <c r="K1060">
        <v>1.2</v>
      </c>
    </row>
    <row r="1061" spans="1:11" x14ac:dyDescent="0.25">
      <c r="A1061" t="s">
        <v>146</v>
      </c>
      <c r="B1061" t="s">
        <v>146</v>
      </c>
      <c r="C1061" t="s">
        <v>65</v>
      </c>
      <c r="D1061">
        <v>9</v>
      </c>
      <c r="E1061">
        <v>2</v>
      </c>
      <c r="G1061">
        <v>11</v>
      </c>
      <c r="H1061">
        <v>6</v>
      </c>
      <c r="I1061" s="1">
        <v>265</v>
      </c>
      <c r="J1061" s="1">
        <v>2386</v>
      </c>
      <c r="K1061">
        <v>1.5</v>
      </c>
    </row>
    <row r="1062" spans="1:11" x14ac:dyDescent="0.25">
      <c r="A1062" t="s">
        <v>168</v>
      </c>
      <c r="B1062" t="s">
        <v>168</v>
      </c>
      <c r="C1062" t="s">
        <v>65</v>
      </c>
      <c r="D1062">
        <v>10</v>
      </c>
      <c r="G1062">
        <v>10</v>
      </c>
      <c r="H1062">
        <v>12</v>
      </c>
      <c r="I1062" s="1">
        <v>265</v>
      </c>
      <c r="J1062" s="1">
        <v>2651</v>
      </c>
      <c r="K1062">
        <v>3.3</v>
      </c>
    </row>
    <row r="1063" spans="1:11" hidden="1" x14ac:dyDescent="0.25">
      <c r="A1063" t="s">
        <v>171</v>
      </c>
      <c r="B1063" t="s">
        <v>171</v>
      </c>
      <c r="C1063" t="s">
        <v>65</v>
      </c>
      <c r="H1063">
        <v>18</v>
      </c>
      <c r="I1063" s="1">
        <v>265</v>
      </c>
      <c r="J1063" s="1">
        <v>0</v>
      </c>
    </row>
    <row r="1064" spans="1:11" x14ac:dyDescent="0.25">
      <c r="A1064" t="s">
        <v>184</v>
      </c>
      <c r="B1064" t="s">
        <v>184</v>
      </c>
      <c r="C1064" t="s">
        <v>65</v>
      </c>
      <c r="D1064">
        <v>16</v>
      </c>
      <c r="E1064">
        <v>3</v>
      </c>
      <c r="G1064">
        <v>19</v>
      </c>
      <c r="H1064">
        <v>7</v>
      </c>
      <c r="I1064" s="1">
        <v>265</v>
      </c>
      <c r="J1064" s="1">
        <v>4242</v>
      </c>
      <c r="K1064">
        <v>2.5</v>
      </c>
    </row>
    <row r="1065" spans="1:11" x14ac:dyDescent="0.25">
      <c r="A1065" t="s">
        <v>185</v>
      </c>
      <c r="B1065" t="s">
        <v>185</v>
      </c>
      <c r="C1065" t="s">
        <v>65</v>
      </c>
      <c r="D1065">
        <v>10</v>
      </c>
      <c r="E1065">
        <v>2</v>
      </c>
      <c r="G1065">
        <v>12</v>
      </c>
      <c r="H1065">
        <v>62</v>
      </c>
      <c r="I1065" s="1">
        <v>265</v>
      </c>
      <c r="J1065" s="1">
        <v>2651</v>
      </c>
      <c r="K1065">
        <v>1.1000000000000001</v>
      </c>
    </row>
    <row r="1066" spans="1:11" x14ac:dyDescent="0.25">
      <c r="A1066" t="s">
        <v>203</v>
      </c>
      <c r="B1066" t="s">
        <v>205</v>
      </c>
      <c r="C1066" t="s">
        <v>65</v>
      </c>
      <c r="D1066">
        <v>12</v>
      </c>
      <c r="E1066">
        <v>2</v>
      </c>
      <c r="G1066">
        <v>14</v>
      </c>
      <c r="H1066">
        <v>3</v>
      </c>
      <c r="I1066" s="1">
        <v>265</v>
      </c>
      <c r="J1066" s="1">
        <v>3181</v>
      </c>
      <c r="K1066">
        <v>1.9</v>
      </c>
    </row>
    <row r="1067" spans="1:11" x14ac:dyDescent="0.25">
      <c r="A1067" t="s">
        <v>208</v>
      </c>
      <c r="B1067" t="s">
        <v>208</v>
      </c>
      <c r="C1067" t="s">
        <v>65</v>
      </c>
      <c r="D1067">
        <v>18</v>
      </c>
      <c r="E1067">
        <v>3</v>
      </c>
      <c r="G1067">
        <v>21</v>
      </c>
      <c r="H1067">
        <v>8</v>
      </c>
      <c r="I1067" s="1">
        <v>265</v>
      </c>
      <c r="J1067" s="1">
        <v>4772</v>
      </c>
      <c r="K1067">
        <v>1.8</v>
      </c>
    </row>
    <row r="1068" spans="1:11" x14ac:dyDescent="0.25">
      <c r="A1068" t="s">
        <v>219</v>
      </c>
      <c r="B1068" t="s">
        <v>220</v>
      </c>
      <c r="C1068" t="s">
        <v>65</v>
      </c>
      <c r="D1068">
        <v>23</v>
      </c>
      <c r="E1068">
        <v>1</v>
      </c>
      <c r="G1068">
        <v>24</v>
      </c>
      <c r="H1068">
        <v>20</v>
      </c>
      <c r="I1068" s="1">
        <v>265</v>
      </c>
      <c r="J1068" s="1">
        <v>6097</v>
      </c>
      <c r="K1068">
        <v>1.6</v>
      </c>
    </row>
    <row r="1069" spans="1:11" x14ac:dyDescent="0.25">
      <c r="A1069" t="s">
        <v>232</v>
      </c>
      <c r="B1069" t="s">
        <v>232</v>
      </c>
      <c r="C1069" t="s">
        <v>65</v>
      </c>
      <c r="D1069">
        <v>31</v>
      </c>
      <c r="E1069">
        <v>6</v>
      </c>
      <c r="G1069">
        <v>37</v>
      </c>
      <c r="H1069">
        <v>14</v>
      </c>
      <c r="I1069" s="1">
        <v>265</v>
      </c>
      <c r="J1069" s="1">
        <v>8218</v>
      </c>
      <c r="K1069">
        <v>2.6</v>
      </c>
    </row>
    <row r="1070" spans="1:11" x14ac:dyDescent="0.25">
      <c r="A1070" t="s">
        <v>248</v>
      </c>
      <c r="B1070" t="s">
        <v>248</v>
      </c>
      <c r="C1070" t="s">
        <v>65</v>
      </c>
      <c r="D1070">
        <v>7</v>
      </c>
      <c r="F1070">
        <v>2</v>
      </c>
      <c r="G1070">
        <v>9</v>
      </c>
      <c r="I1070" s="1">
        <v>265</v>
      </c>
      <c r="J1070" s="1">
        <v>1856</v>
      </c>
      <c r="K1070">
        <v>2.4</v>
      </c>
    </row>
    <row r="1071" spans="1:11" hidden="1" x14ac:dyDescent="0.25">
      <c r="A1071" t="s">
        <v>250</v>
      </c>
      <c r="B1071" t="s">
        <v>250</v>
      </c>
      <c r="C1071" t="s">
        <v>65</v>
      </c>
      <c r="E1071">
        <v>3</v>
      </c>
      <c r="G1071">
        <v>3</v>
      </c>
      <c r="H1071">
        <v>10</v>
      </c>
      <c r="I1071" s="1">
        <v>265</v>
      </c>
      <c r="J1071" s="1">
        <v>0</v>
      </c>
    </row>
    <row r="1072" spans="1:11" x14ac:dyDescent="0.25">
      <c r="A1072" t="s">
        <v>255</v>
      </c>
      <c r="B1072" t="s">
        <v>255</v>
      </c>
      <c r="C1072" t="s">
        <v>65</v>
      </c>
      <c r="D1072">
        <v>22</v>
      </c>
      <c r="E1072">
        <v>1</v>
      </c>
      <c r="G1072">
        <v>23</v>
      </c>
      <c r="H1072">
        <v>10</v>
      </c>
      <c r="I1072" s="1">
        <v>265</v>
      </c>
      <c r="J1072" s="1">
        <v>5832</v>
      </c>
      <c r="K1072">
        <v>2</v>
      </c>
    </row>
    <row r="1073" spans="1:11" x14ac:dyDescent="0.25">
      <c r="A1073" t="s">
        <v>268</v>
      </c>
      <c r="B1073" t="s">
        <v>268</v>
      </c>
      <c r="C1073" t="s">
        <v>65</v>
      </c>
      <c r="D1073">
        <v>6</v>
      </c>
      <c r="E1073">
        <v>1</v>
      </c>
      <c r="G1073">
        <v>7</v>
      </c>
      <c r="H1073">
        <v>2</v>
      </c>
      <c r="I1073" s="1">
        <v>265</v>
      </c>
      <c r="J1073" s="1">
        <v>1591</v>
      </c>
      <c r="K1073">
        <v>3.6</v>
      </c>
    </row>
    <row r="1074" spans="1:11" x14ac:dyDescent="0.25">
      <c r="A1074" t="s">
        <v>291</v>
      </c>
      <c r="B1074" t="s">
        <v>294</v>
      </c>
      <c r="C1074" t="s">
        <v>65</v>
      </c>
      <c r="D1074">
        <v>12</v>
      </c>
      <c r="G1074">
        <v>11</v>
      </c>
      <c r="H1074">
        <v>32</v>
      </c>
      <c r="I1074" s="1">
        <v>265</v>
      </c>
      <c r="J1074" s="1">
        <v>3181</v>
      </c>
      <c r="K1074">
        <v>2.2000000000000002</v>
      </c>
    </row>
    <row r="1075" spans="1:11" x14ac:dyDescent="0.25">
      <c r="A1075" t="s">
        <v>291</v>
      </c>
      <c r="B1075" t="s">
        <v>292</v>
      </c>
      <c r="C1075" t="s">
        <v>65</v>
      </c>
      <c r="D1075">
        <v>1</v>
      </c>
      <c r="G1075">
        <v>1</v>
      </c>
      <c r="I1075" s="1">
        <v>265</v>
      </c>
      <c r="J1075" s="1">
        <v>265</v>
      </c>
      <c r="K1075">
        <v>0.5</v>
      </c>
    </row>
    <row r="1076" spans="1:11" x14ac:dyDescent="0.25">
      <c r="A1076" t="s">
        <v>295</v>
      </c>
      <c r="B1076" t="s">
        <v>295</v>
      </c>
      <c r="C1076" t="s">
        <v>65</v>
      </c>
      <c r="D1076">
        <v>4</v>
      </c>
      <c r="E1076">
        <v>1</v>
      </c>
      <c r="G1076">
        <v>5</v>
      </c>
      <c r="H1076">
        <v>21</v>
      </c>
      <c r="I1076" s="1">
        <v>265</v>
      </c>
      <c r="J1076" s="1">
        <v>1060</v>
      </c>
      <c r="K1076">
        <v>1.4</v>
      </c>
    </row>
    <row r="1077" spans="1:11" x14ac:dyDescent="0.25">
      <c r="A1077" t="s">
        <v>301</v>
      </c>
      <c r="B1077" t="s">
        <v>302</v>
      </c>
      <c r="C1077" t="s">
        <v>65</v>
      </c>
      <c r="D1077">
        <v>11</v>
      </c>
      <c r="G1077">
        <v>11</v>
      </c>
      <c r="I1077" s="1">
        <v>265</v>
      </c>
      <c r="J1077" s="1">
        <v>2916</v>
      </c>
      <c r="K1077">
        <v>2.4</v>
      </c>
    </row>
    <row r="1078" spans="1:11" x14ac:dyDescent="0.25">
      <c r="A1078" t="s">
        <v>311</v>
      </c>
      <c r="B1078" t="s">
        <v>311</v>
      </c>
      <c r="C1078" t="s">
        <v>65</v>
      </c>
      <c r="D1078">
        <v>30</v>
      </c>
      <c r="G1078">
        <v>30</v>
      </c>
      <c r="H1078">
        <v>30</v>
      </c>
      <c r="I1078" s="1">
        <v>265</v>
      </c>
      <c r="J1078" s="1">
        <v>7953</v>
      </c>
      <c r="K1078">
        <v>2.4</v>
      </c>
    </row>
    <row r="1079" spans="1:11" x14ac:dyDescent="0.25">
      <c r="A1079" t="s">
        <v>322</v>
      </c>
      <c r="B1079" t="s">
        <v>322</v>
      </c>
      <c r="C1079" t="s">
        <v>65</v>
      </c>
      <c r="D1079">
        <v>5</v>
      </c>
      <c r="G1079">
        <v>5</v>
      </c>
      <c r="I1079" s="1">
        <v>265</v>
      </c>
      <c r="J1079" s="1">
        <v>1326</v>
      </c>
      <c r="K1079">
        <v>0.9</v>
      </c>
    </row>
    <row r="1080" spans="1:11" x14ac:dyDescent="0.25">
      <c r="A1080" t="s">
        <v>325</v>
      </c>
      <c r="B1080" t="s">
        <v>325</v>
      </c>
      <c r="C1080" t="s">
        <v>65</v>
      </c>
      <c r="D1080">
        <v>6</v>
      </c>
      <c r="E1080">
        <v>1</v>
      </c>
      <c r="G1080">
        <v>7</v>
      </c>
      <c r="H1080">
        <v>23</v>
      </c>
      <c r="I1080" s="1">
        <v>265</v>
      </c>
      <c r="J1080" s="1">
        <v>1591</v>
      </c>
      <c r="K1080">
        <v>1.9</v>
      </c>
    </row>
    <row r="1081" spans="1:11" x14ac:dyDescent="0.25">
      <c r="A1081" t="s">
        <v>334</v>
      </c>
      <c r="B1081" t="s">
        <v>334</v>
      </c>
      <c r="C1081" t="s">
        <v>65</v>
      </c>
      <c r="D1081">
        <v>4</v>
      </c>
      <c r="E1081">
        <v>4</v>
      </c>
      <c r="G1081">
        <v>8</v>
      </c>
      <c r="H1081">
        <v>4</v>
      </c>
      <c r="I1081" s="1">
        <v>265</v>
      </c>
      <c r="J1081" s="1">
        <v>1060</v>
      </c>
      <c r="K1081">
        <v>0.9</v>
      </c>
    </row>
    <row r="1082" spans="1:11" x14ac:dyDescent="0.25">
      <c r="A1082" t="s">
        <v>352</v>
      </c>
      <c r="B1082" t="s">
        <v>352</v>
      </c>
      <c r="C1082" t="s">
        <v>65</v>
      </c>
      <c r="D1082">
        <v>6</v>
      </c>
      <c r="G1082">
        <v>6</v>
      </c>
      <c r="H1082">
        <v>2</v>
      </c>
      <c r="I1082" s="1">
        <v>265</v>
      </c>
      <c r="J1082" s="1">
        <v>1591</v>
      </c>
      <c r="K1082">
        <v>2</v>
      </c>
    </row>
    <row r="1083" spans="1:11" x14ac:dyDescent="0.25">
      <c r="A1083" t="s">
        <v>365</v>
      </c>
      <c r="B1083" t="s">
        <v>366</v>
      </c>
      <c r="C1083" t="s">
        <v>65</v>
      </c>
      <c r="D1083">
        <v>10</v>
      </c>
      <c r="E1083">
        <v>1</v>
      </c>
      <c r="G1083">
        <v>11</v>
      </c>
      <c r="H1083">
        <v>3</v>
      </c>
      <c r="I1083" s="1">
        <v>265</v>
      </c>
      <c r="J1083" s="1">
        <v>2651</v>
      </c>
      <c r="K1083">
        <v>2.5</v>
      </c>
    </row>
    <row r="1084" spans="1:11" x14ac:dyDescent="0.25">
      <c r="A1084" t="s">
        <v>365</v>
      </c>
      <c r="B1084" t="s">
        <v>368</v>
      </c>
      <c r="C1084" t="s">
        <v>65</v>
      </c>
      <c r="D1084">
        <v>1</v>
      </c>
      <c r="G1084">
        <v>1</v>
      </c>
      <c r="I1084" s="1">
        <v>265</v>
      </c>
      <c r="J1084" s="1">
        <v>265</v>
      </c>
      <c r="K1084">
        <v>3.1</v>
      </c>
    </row>
    <row r="1085" spans="1:11" x14ac:dyDescent="0.25">
      <c r="A1085" t="s">
        <v>365</v>
      </c>
      <c r="B1085" t="s">
        <v>367</v>
      </c>
      <c r="C1085" t="s">
        <v>65</v>
      </c>
      <c r="D1085">
        <v>3</v>
      </c>
      <c r="G1085">
        <v>3</v>
      </c>
      <c r="I1085" s="1">
        <v>265</v>
      </c>
      <c r="J1085" s="1">
        <v>795</v>
      </c>
      <c r="K1085">
        <v>2.1</v>
      </c>
    </row>
    <row r="1086" spans="1:11" x14ac:dyDescent="0.25">
      <c r="A1086" t="s">
        <v>375</v>
      </c>
      <c r="B1086" t="s">
        <v>375</v>
      </c>
      <c r="C1086" t="s">
        <v>65</v>
      </c>
      <c r="D1086">
        <v>30</v>
      </c>
      <c r="E1086">
        <v>2</v>
      </c>
      <c r="G1086">
        <v>32</v>
      </c>
      <c r="H1086">
        <v>29</v>
      </c>
      <c r="I1086" s="1">
        <v>265</v>
      </c>
      <c r="J1086" s="1">
        <v>7953</v>
      </c>
      <c r="K1086">
        <v>2.2000000000000002</v>
      </c>
    </row>
    <row r="1087" spans="1:11" x14ac:dyDescent="0.25">
      <c r="A1087" t="s">
        <v>387</v>
      </c>
      <c r="B1087" t="s">
        <v>387</v>
      </c>
      <c r="C1087" t="s">
        <v>65</v>
      </c>
      <c r="D1087">
        <v>10</v>
      </c>
      <c r="E1087">
        <v>1</v>
      </c>
      <c r="G1087">
        <v>11</v>
      </c>
      <c r="H1087">
        <v>9</v>
      </c>
      <c r="I1087" s="1">
        <v>265</v>
      </c>
      <c r="J1087" s="1">
        <v>2651</v>
      </c>
      <c r="K1087">
        <v>0.9</v>
      </c>
    </row>
    <row r="1088" spans="1:11" x14ac:dyDescent="0.25">
      <c r="A1088" t="s">
        <v>392</v>
      </c>
      <c r="B1088" t="s">
        <v>392</v>
      </c>
      <c r="C1088" t="s">
        <v>65</v>
      </c>
      <c r="D1088">
        <v>13</v>
      </c>
      <c r="E1088">
        <v>4</v>
      </c>
      <c r="G1088">
        <v>17</v>
      </c>
      <c r="I1088" s="1">
        <v>265</v>
      </c>
      <c r="J1088" s="1">
        <v>3446</v>
      </c>
      <c r="K1088">
        <v>1.3</v>
      </c>
    </row>
    <row r="1089" spans="1:11" hidden="1" x14ac:dyDescent="0.25">
      <c r="A1089" t="s">
        <v>250</v>
      </c>
      <c r="B1089" t="s">
        <v>250</v>
      </c>
      <c r="C1089" t="s">
        <v>253</v>
      </c>
      <c r="E1089">
        <v>1</v>
      </c>
      <c r="G1089">
        <v>1</v>
      </c>
      <c r="I1089" s="1">
        <v>82</v>
      </c>
      <c r="J1089" s="1">
        <v>0</v>
      </c>
    </row>
    <row r="1090" spans="1:11" x14ac:dyDescent="0.25">
      <c r="A1090" t="s">
        <v>269</v>
      </c>
      <c r="B1090" t="s">
        <v>273</v>
      </c>
      <c r="C1090" t="s">
        <v>253</v>
      </c>
      <c r="D1090">
        <v>4</v>
      </c>
      <c r="E1090">
        <v>2</v>
      </c>
      <c r="G1090">
        <v>6</v>
      </c>
      <c r="I1090" s="1">
        <v>82</v>
      </c>
      <c r="J1090" s="1">
        <v>328</v>
      </c>
      <c r="K1090">
        <v>0.3</v>
      </c>
    </row>
    <row r="1091" spans="1:11" hidden="1" x14ac:dyDescent="0.25">
      <c r="A1091" t="s">
        <v>311</v>
      </c>
      <c r="B1091" t="s">
        <v>313</v>
      </c>
      <c r="C1091" t="s">
        <v>315</v>
      </c>
      <c r="D1091">
        <v>3</v>
      </c>
      <c r="I1091" s="1">
        <v>33</v>
      </c>
      <c r="J1091" s="1">
        <v>98</v>
      </c>
    </row>
    <row r="1092" spans="1:11" hidden="1" x14ac:dyDescent="0.25">
      <c r="A1092" t="s">
        <v>171</v>
      </c>
      <c r="B1092" t="s">
        <v>171</v>
      </c>
      <c r="C1092" t="s">
        <v>172</v>
      </c>
      <c r="H1092">
        <v>75</v>
      </c>
      <c r="I1092" s="1">
        <v>72</v>
      </c>
      <c r="J1092" s="1">
        <v>0</v>
      </c>
    </row>
    <row r="1093" spans="1:11" hidden="1" x14ac:dyDescent="0.25">
      <c r="A1093" t="s">
        <v>207</v>
      </c>
      <c r="B1093" t="s">
        <v>207</v>
      </c>
      <c r="C1093" t="s">
        <v>172</v>
      </c>
      <c r="H1093">
        <v>10</v>
      </c>
      <c r="I1093" s="1">
        <v>72</v>
      </c>
      <c r="J1093" s="1">
        <v>0</v>
      </c>
    </row>
    <row r="1094" spans="1:11" hidden="1" x14ac:dyDescent="0.25">
      <c r="A1094" t="s">
        <v>269</v>
      </c>
      <c r="B1094" t="s">
        <v>279</v>
      </c>
      <c r="C1094" t="s">
        <v>172</v>
      </c>
      <c r="D1094">
        <v>4</v>
      </c>
      <c r="H1094">
        <v>11</v>
      </c>
      <c r="I1094" s="1">
        <v>72</v>
      </c>
      <c r="J1094" s="1">
        <v>287</v>
      </c>
    </row>
    <row r="1095" spans="1:11" hidden="1" x14ac:dyDescent="0.25">
      <c r="A1095" t="s">
        <v>61</v>
      </c>
      <c r="B1095" t="s">
        <v>61</v>
      </c>
      <c r="C1095" t="s">
        <v>66</v>
      </c>
      <c r="H1095">
        <v>45</v>
      </c>
      <c r="I1095" s="1">
        <v>72</v>
      </c>
      <c r="J1095" s="1">
        <v>0</v>
      </c>
    </row>
    <row r="1096" spans="1:11" hidden="1" x14ac:dyDescent="0.25">
      <c r="A1096" t="s">
        <v>250</v>
      </c>
      <c r="B1096" t="s">
        <v>250</v>
      </c>
      <c r="C1096" t="s">
        <v>66</v>
      </c>
      <c r="H1096">
        <v>10</v>
      </c>
      <c r="I1096" s="1">
        <v>72</v>
      </c>
      <c r="J1096" s="1">
        <v>0</v>
      </c>
    </row>
    <row r="1097" spans="1:11" hidden="1" x14ac:dyDescent="0.25">
      <c r="A1097" t="s">
        <v>269</v>
      </c>
      <c r="B1097" t="s">
        <v>279</v>
      </c>
      <c r="C1097" t="s">
        <v>66</v>
      </c>
      <c r="H1097">
        <v>15</v>
      </c>
      <c r="I1097" s="1">
        <v>72</v>
      </c>
      <c r="J1097" s="1">
        <v>0</v>
      </c>
    </row>
    <row r="1098" spans="1:11" hidden="1" x14ac:dyDescent="0.25">
      <c r="A1098" t="s">
        <v>311</v>
      </c>
      <c r="B1098" t="s">
        <v>313</v>
      </c>
      <c r="C1098" t="s">
        <v>316</v>
      </c>
      <c r="D1098">
        <v>4</v>
      </c>
      <c r="I1098" s="1">
        <v>50</v>
      </c>
      <c r="J1098" s="1">
        <v>202</v>
      </c>
    </row>
    <row r="1099" spans="1:11" hidden="1" x14ac:dyDescent="0.25">
      <c r="A1099" t="s">
        <v>311</v>
      </c>
      <c r="B1099" t="s">
        <v>313</v>
      </c>
      <c r="C1099" t="s">
        <v>317</v>
      </c>
      <c r="H1099">
        <v>10</v>
      </c>
      <c r="I1099" s="1">
        <v>50</v>
      </c>
      <c r="J1099" s="1">
        <v>0</v>
      </c>
    </row>
    <row r="1100" spans="1:11" hidden="1" x14ac:dyDescent="0.25">
      <c r="A1100" t="s">
        <v>311</v>
      </c>
      <c r="B1100" t="s">
        <v>313</v>
      </c>
      <c r="C1100" t="s">
        <v>318</v>
      </c>
      <c r="D1100">
        <v>1</v>
      </c>
      <c r="I1100" s="1">
        <v>56</v>
      </c>
      <c r="J1100" s="1">
        <v>56</v>
      </c>
    </row>
    <row r="1101" spans="1:11" x14ac:dyDescent="0.25">
      <c r="A1101" t="s">
        <v>105</v>
      </c>
      <c r="B1101" t="s">
        <v>106</v>
      </c>
      <c r="C1101" t="s">
        <v>107</v>
      </c>
      <c r="D1101">
        <v>23</v>
      </c>
      <c r="G1101">
        <v>23</v>
      </c>
      <c r="I1101" s="1">
        <v>31</v>
      </c>
      <c r="J1101" s="1">
        <v>720</v>
      </c>
      <c r="K1101">
        <v>10.199999999999999</v>
      </c>
    </row>
    <row r="1102" spans="1:11" hidden="1" x14ac:dyDescent="0.25">
      <c r="A1102" t="s">
        <v>239</v>
      </c>
      <c r="B1102" t="s">
        <v>239</v>
      </c>
      <c r="C1102" t="s">
        <v>240</v>
      </c>
      <c r="D1102">
        <v>39</v>
      </c>
      <c r="F1102">
        <v>8</v>
      </c>
      <c r="G1102">
        <v>8</v>
      </c>
      <c r="H1102">
        <v>10</v>
      </c>
      <c r="I1102" s="1">
        <v>31</v>
      </c>
      <c r="J1102" s="1">
        <v>1221</v>
      </c>
    </row>
    <row r="1103" spans="1:11" hidden="1" x14ac:dyDescent="0.25">
      <c r="A1103" t="s">
        <v>301</v>
      </c>
      <c r="B1103" t="s">
        <v>306</v>
      </c>
      <c r="C1103" t="s">
        <v>307</v>
      </c>
      <c r="D1103">
        <v>4</v>
      </c>
      <c r="I1103" s="1">
        <v>14</v>
      </c>
      <c r="J1103" s="1">
        <v>54</v>
      </c>
    </row>
    <row r="1104" spans="1:11" hidden="1" x14ac:dyDescent="0.25">
      <c r="A1104" t="s">
        <v>9</v>
      </c>
      <c r="B1104" t="s">
        <v>9</v>
      </c>
      <c r="C1104" t="s">
        <v>16</v>
      </c>
      <c r="F1104">
        <v>6</v>
      </c>
      <c r="G1104">
        <v>6</v>
      </c>
      <c r="I1104" s="1">
        <v>14</v>
      </c>
      <c r="J1104" s="1">
        <v>0</v>
      </c>
    </row>
    <row r="1105" spans="1:10" hidden="1" x14ac:dyDescent="0.25">
      <c r="A1105" t="s">
        <v>59</v>
      </c>
      <c r="B1105" t="s">
        <v>59</v>
      </c>
      <c r="C1105" t="s">
        <v>16</v>
      </c>
      <c r="F1105">
        <v>4</v>
      </c>
      <c r="G1105">
        <v>4</v>
      </c>
      <c r="I1105" s="1">
        <v>14</v>
      </c>
      <c r="J1105" s="1">
        <v>0</v>
      </c>
    </row>
    <row r="1106" spans="1:10" hidden="1" x14ac:dyDescent="0.25">
      <c r="A1106" t="s">
        <v>70</v>
      </c>
      <c r="B1106" t="s">
        <v>70</v>
      </c>
      <c r="C1106" t="s">
        <v>16</v>
      </c>
      <c r="F1106">
        <v>4</v>
      </c>
      <c r="G1106">
        <v>4</v>
      </c>
      <c r="I1106" s="1">
        <v>14</v>
      </c>
      <c r="J1106" s="1">
        <v>0</v>
      </c>
    </row>
    <row r="1107" spans="1:10" hidden="1" x14ac:dyDescent="0.25">
      <c r="A1107" t="s">
        <v>85</v>
      </c>
      <c r="B1107" t="s">
        <v>86</v>
      </c>
      <c r="C1107" t="s">
        <v>16</v>
      </c>
      <c r="F1107">
        <v>3</v>
      </c>
      <c r="G1107">
        <v>3</v>
      </c>
      <c r="I1107" s="1">
        <v>14</v>
      </c>
      <c r="J1107" s="1">
        <v>0</v>
      </c>
    </row>
    <row r="1108" spans="1:10" hidden="1" x14ac:dyDescent="0.25">
      <c r="A1108" t="s">
        <v>85</v>
      </c>
      <c r="B1108" t="s">
        <v>88</v>
      </c>
      <c r="C1108" t="s">
        <v>16</v>
      </c>
      <c r="F1108">
        <v>1</v>
      </c>
      <c r="G1108">
        <v>1</v>
      </c>
      <c r="I1108" s="1">
        <v>14</v>
      </c>
      <c r="J1108" s="1">
        <v>0</v>
      </c>
    </row>
    <row r="1109" spans="1:10" hidden="1" x14ac:dyDescent="0.25">
      <c r="A1109" t="s">
        <v>105</v>
      </c>
      <c r="B1109" t="s">
        <v>106</v>
      </c>
      <c r="C1109" t="s">
        <v>16</v>
      </c>
      <c r="F1109">
        <v>8</v>
      </c>
      <c r="G1109">
        <v>8</v>
      </c>
      <c r="I1109" s="1">
        <v>14</v>
      </c>
      <c r="J1109" s="1">
        <v>0</v>
      </c>
    </row>
    <row r="1110" spans="1:10" hidden="1" x14ac:dyDescent="0.25">
      <c r="A1110" t="s">
        <v>112</v>
      </c>
      <c r="B1110" t="s">
        <v>112</v>
      </c>
      <c r="C1110" t="s">
        <v>16</v>
      </c>
      <c r="F1110">
        <v>26</v>
      </c>
      <c r="G1110">
        <v>26</v>
      </c>
      <c r="I1110" s="1">
        <v>14</v>
      </c>
      <c r="J1110" s="1">
        <v>0</v>
      </c>
    </row>
    <row r="1111" spans="1:10" hidden="1" x14ac:dyDescent="0.25">
      <c r="A1111" t="s">
        <v>135</v>
      </c>
      <c r="B1111" t="s">
        <v>135</v>
      </c>
      <c r="C1111" t="s">
        <v>16</v>
      </c>
      <c r="F1111">
        <v>8</v>
      </c>
      <c r="G1111">
        <v>8</v>
      </c>
      <c r="I1111" s="1">
        <v>14</v>
      </c>
      <c r="J1111" s="1">
        <v>0</v>
      </c>
    </row>
    <row r="1112" spans="1:10" hidden="1" x14ac:dyDescent="0.25">
      <c r="A1112" t="s">
        <v>164</v>
      </c>
      <c r="B1112" t="s">
        <v>164</v>
      </c>
      <c r="C1112" t="s">
        <v>16</v>
      </c>
      <c r="F1112">
        <v>13</v>
      </c>
      <c r="G1112">
        <v>13</v>
      </c>
      <c r="I1112" s="1">
        <v>14</v>
      </c>
      <c r="J1112" s="1">
        <v>0</v>
      </c>
    </row>
    <row r="1113" spans="1:10" hidden="1" x14ac:dyDescent="0.25">
      <c r="A1113" t="s">
        <v>186</v>
      </c>
      <c r="B1113" t="s">
        <v>187</v>
      </c>
      <c r="C1113" t="s">
        <v>16</v>
      </c>
      <c r="F1113">
        <v>4</v>
      </c>
      <c r="G1113">
        <v>4</v>
      </c>
      <c r="I1113" s="1">
        <v>14</v>
      </c>
      <c r="J1113" s="1">
        <v>0</v>
      </c>
    </row>
    <row r="1114" spans="1:10" hidden="1" x14ac:dyDescent="0.25">
      <c r="A1114" t="s">
        <v>195</v>
      </c>
      <c r="B1114" t="s">
        <v>195</v>
      </c>
      <c r="C1114" t="s">
        <v>16</v>
      </c>
      <c r="F1114">
        <v>24</v>
      </c>
      <c r="G1114">
        <v>24</v>
      </c>
      <c r="I1114" s="1">
        <v>14</v>
      </c>
      <c r="J1114" s="1">
        <v>0</v>
      </c>
    </row>
    <row r="1115" spans="1:10" hidden="1" x14ac:dyDescent="0.25">
      <c r="A1115" t="s">
        <v>219</v>
      </c>
      <c r="B1115" t="s">
        <v>223</v>
      </c>
      <c r="C1115" t="s">
        <v>16</v>
      </c>
      <c r="F1115">
        <v>12</v>
      </c>
      <c r="G1115">
        <v>12</v>
      </c>
      <c r="I1115" s="1">
        <v>14</v>
      </c>
      <c r="J1115" s="1">
        <v>0</v>
      </c>
    </row>
    <row r="1116" spans="1:10" hidden="1" x14ac:dyDescent="0.25">
      <c r="A1116" t="s">
        <v>219</v>
      </c>
      <c r="B1116" t="s">
        <v>225</v>
      </c>
      <c r="C1116" t="s">
        <v>16</v>
      </c>
      <c r="F1116">
        <v>3</v>
      </c>
      <c r="G1116">
        <v>3</v>
      </c>
      <c r="I1116" s="1">
        <v>14</v>
      </c>
      <c r="J1116" s="1">
        <v>0</v>
      </c>
    </row>
    <row r="1117" spans="1:10" hidden="1" x14ac:dyDescent="0.25">
      <c r="A1117" t="s">
        <v>219</v>
      </c>
      <c r="B1117" t="s">
        <v>228</v>
      </c>
      <c r="C1117" t="s">
        <v>16</v>
      </c>
      <c r="F1117">
        <v>12</v>
      </c>
      <c r="G1117">
        <v>12</v>
      </c>
      <c r="I1117" s="1">
        <v>14</v>
      </c>
      <c r="J1117" s="1">
        <v>0</v>
      </c>
    </row>
    <row r="1118" spans="1:10" hidden="1" x14ac:dyDescent="0.25">
      <c r="A1118" t="s">
        <v>219</v>
      </c>
      <c r="B1118" t="s">
        <v>220</v>
      </c>
      <c r="C1118" t="s">
        <v>16</v>
      </c>
      <c r="F1118">
        <v>4</v>
      </c>
      <c r="G1118">
        <v>4</v>
      </c>
      <c r="I1118" s="1">
        <v>14</v>
      </c>
      <c r="J1118" s="1">
        <v>0</v>
      </c>
    </row>
    <row r="1119" spans="1:10" hidden="1" x14ac:dyDescent="0.25">
      <c r="A1119" t="s">
        <v>244</v>
      </c>
      <c r="B1119" t="s">
        <v>244</v>
      </c>
      <c r="C1119" t="s">
        <v>16</v>
      </c>
      <c r="F1119">
        <v>1</v>
      </c>
      <c r="G1119">
        <v>1</v>
      </c>
      <c r="I1119" s="1">
        <v>14</v>
      </c>
      <c r="J1119" s="1">
        <v>0</v>
      </c>
    </row>
    <row r="1120" spans="1:10" hidden="1" x14ac:dyDescent="0.25">
      <c r="A1120" t="s">
        <v>269</v>
      </c>
      <c r="B1120" t="s">
        <v>278</v>
      </c>
      <c r="C1120" t="s">
        <v>16</v>
      </c>
      <c r="F1120">
        <v>6</v>
      </c>
      <c r="G1120">
        <v>6</v>
      </c>
      <c r="I1120" s="1">
        <v>14</v>
      </c>
      <c r="J1120" s="1">
        <v>0</v>
      </c>
    </row>
    <row r="1121" spans="1:11" x14ac:dyDescent="0.25">
      <c r="A1121" t="s">
        <v>269</v>
      </c>
      <c r="B1121" t="s">
        <v>271</v>
      </c>
      <c r="C1121" t="s">
        <v>16</v>
      </c>
      <c r="D1121">
        <v>8</v>
      </c>
      <c r="F1121">
        <v>25</v>
      </c>
      <c r="G1121">
        <v>33</v>
      </c>
      <c r="I1121" s="1">
        <v>14</v>
      </c>
      <c r="J1121" s="1">
        <v>109</v>
      </c>
      <c r="K1121">
        <v>18.3</v>
      </c>
    </row>
    <row r="1122" spans="1:11" x14ac:dyDescent="0.25">
      <c r="A1122" t="s">
        <v>269</v>
      </c>
      <c r="B1122" t="s">
        <v>271</v>
      </c>
      <c r="C1122" t="s">
        <v>16</v>
      </c>
      <c r="D1122">
        <v>8</v>
      </c>
      <c r="F1122">
        <v>25</v>
      </c>
      <c r="G1122">
        <v>33</v>
      </c>
      <c r="I1122" s="1">
        <v>14</v>
      </c>
      <c r="J1122" s="1">
        <v>109</v>
      </c>
      <c r="K1122">
        <v>18.3</v>
      </c>
    </row>
    <row r="1123" spans="1:11" hidden="1" x14ac:dyDescent="0.25">
      <c r="A1123" t="s">
        <v>269</v>
      </c>
      <c r="B1123" t="s">
        <v>274</v>
      </c>
      <c r="C1123" t="s">
        <v>16</v>
      </c>
      <c r="F1123">
        <v>18</v>
      </c>
      <c r="G1123">
        <v>18</v>
      </c>
      <c r="I1123" s="1">
        <v>14</v>
      </c>
      <c r="J1123" s="1">
        <v>0</v>
      </c>
    </row>
    <row r="1124" spans="1:11" hidden="1" x14ac:dyDescent="0.25">
      <c r="A1124" t="s">
        <v>269</v>
      </c>
      <c r="B1124" t="s">
        <v>277</v>
      </c>
      <c r="C1124" t="s">
        <v>16</v>
      </c>
      <c r="F1124">
        <v>23</v>
      </c>
      <c r="G1124">
        <v>23</v>
      </c>
      <c r="I1124" s="1">
        <v>14</v>
      </c>
      <c r="J1124" s="1">
        <v>0</v>
      </c>
    </row>
    <row r="1125" spans="1:11" x14ac:dyDescent="0.25">
      <c r="A1125" t="s">
        <v>269</v>
      </c>
      <c r="B1125" t="s">
        <v>273</v>
      </c>
      <c r="C1125" t="s">
        <v>16</v>
      </c>
      <c r="D1125">
        <v>9</v>
      </c>
      <c r="F1125">
        <v>16</v>
      </c>
      <c r="G1125">
        <v>25</v>
      </c>
      <c r="I1125" s="1">
        <v>14</v>
      </c>
      <c r="J1125" s="1">
        <v>122</v>
      </c>
      <c r="K1125">
        <v>18.2</v>
      </c>
    </row>
    <row r="1126" spans="1:11" hidden="1" x14ac:dyDescent="0.25">
      <c r="A1126" t="s">
        <v>286</v>
      </c>
      <c r="B1126" t="s">
        <v>287</v>
      </c>
      <c r="C1126" t="s">
        <v>16</v>
      </c>
      <c r="F1126">
        <v>11</v>
      </c>
      <c r="G1126">
        <v>11</v>
      </c>
    </row>
    <row r="1127" spans="1:11" x14ac:dyDescent="0.25">
      <c r="A1127" t="s">
        <v>301</v>
      </c>
      <c r="B1127" t="s">
        <v>304</v>
      </c>
      <c r="C1127" t="s">
        <v>16</v>
      </c>
      <c r="D1127">
        <v>3</v>
      </c>
      <c r="G1127">
        <v>3</v>
      </c>
      <c r="I1127" s="1">
        <v>14</v>
      </c>
      <c r="J1127" s="1">
        <v>41</v>
      </c>
      <c r="K1127">
        <v>28.7</v>
      </c>
    </row>
    <row r="1128" spans="1:11" hidden="1" x14ac:dyDescent="0.25">
      <c r="A1128" t="s">
        <v>301</v>
      </c>
      <c r="B1128" t="s">
        <v>303</v>
      </c>
      <c r="C1128" t="s">
        <v>16</v>
      </c>
      <c r="F1128">
        <v>19</v>
      </c>
      <c r="G1128">
        <v>19</v>
      </c>
      <c r="I1128" s="1">
        <v>14</v>
      </c>
      <c r="J1128" s="1">
        <v>0</v>
      </c>
    </row>
    <row r="1129" spans="1:11" hidden="1" x14ac:dyDescent="0.25">
      <c r="A1129" t="s">
        <v>330</v>
      </c>
      <c r="B1129" t="s">
        <v>331</v>
      </c>
      <c r="C1129" t="s">
        <v>16</v>
      </c>
      <c r="F1129">
        <v>7</v>
      </c>
      <c r="G1129">
        <v>7</v>
      </c>
      <c r="I1129" s="1">
        <v>14</v>
      </c>
      <c r="J1129" s="1">
        <v>0</v>
      </c>
    </row>
    <row r="1130" spans="1:11" hidden="1" x14ac:dyDescent="0.25">
      <c r="A1130" t="s">
        <v>352</v>
      </c>
      <c r="B1130" t="s">
        <v>352</v>
      </c>
      <c r="C1130" t="s">
        <v>16</v>
      </c>
      <c r="F1130">
        <v>11</v>
      </c>
      <c r="G1130">
        <v>11</v>
      </c>
      <c r="I1130" s="1">
        <v>14</v>
      </c>
      <c r="J1130" s="1">
        <v>0</v>
      </c>
    </row>
    <row r="1131" spans="1:11" hidden="1" x14ac:dyDescent="0.25">
      <c r="A1131" t="s">
        <v>373</v>
      </c>
      <c r="B1131" t="s">
        <v>373</v>
      </c>
      <c r="C1131" t="s">
        <v>16</v>
      </c>
      <c r="F1131">
        <v>14</v>
      </c>
      <c r="G1131">
        <v>14</v>
      </c>
      <c r="I1131" s="1">
        <v>14</v>
      </c>
      <c r="J1131" s="1">
        <v>0</v>
      </c>
    </row>
    <row r="1132" spans="1:11" hidden="1" x14ac:dyDescent="0.25">
      <c r="A1132" t="s">
        <v>112</v>
      </c>
      <c r="B1132" t="s">
        <v>112</v>
      </c>
      <c r="C1132" t="s">
        <v>113</v>
      </c>
      <c r="F1132">
        <v>10</v>
      </c>
      <c r="G1132">
        <v>10</v>
      </c>
      <c r="I1132" s="1">
        <v>14</v>
      </c>
      <c r="J1132" s="1">
        <v>0</v>
      </c>
    </row>
    <row r="1133" spans="1:11" hidden="1" x14ac:dyDescent="0.25">
      <c r="A1133" t="s">
        <v>219</v>
      </c>
      <c r="B1133" t="s">
        <v>220</v>
      </c>
      <c r="C1133" t="s">
        <v>113</v>
      </c>
      <c r="F1133">
        <v>16</v>
      </c>
      <c r="G1133">
        <v>16</v>
      </c>
      <c r="I1133" s="1">
        <v>14</v>
      </c>
      <c r="J1133" s="1">
        <v>0</v>
      </c>
    </row>
    <row r="1134" spans="1:11" hidden="1" x14ac:dyDescent="0.25">
      <c r="A1134" t="s">
        <v>361</v>
      </c>
      <c r="B1134" t="s">
        <v>361</v>
      </c>
      <c r="C1134" t="s">
        <v>362</v>
      </c>
      <c r="F1134">
        <v>11</v>
      </c>
      <c r="G1134">
        <v>11</v>
      </c>
      <c r="I1134" s="1">
        <v>7</v>
      </c>
      <c r="J1134" s="1">
        <v>0</v>
      </c>
    </row>
    <row r="1135" spans="1:11" hidden="1" x14ac:dyDescent="0.25">
      <c r="A1135" t="s">
        <v>61</v>
      </c>
      <c r="B1135" t="s">
        <v>61</v>
      </c>
      <c r="C1135" t="s">
        <v>67</v>
      </c>
      <c r="F1135">
        <v>26</v>
      </c>
      <c r="G1135">
        <v>26</v>
      </c>
      <c r="I1135" s="1">
        <v>32</v>
      </c>
      <c r="J1135" s="1">
        <v>0</v>
      </c>
    </row>
    <row r="1136" spans="1:11" x14ac:dyDescent="0.25">
      <c r="A1136" t="s">
        <v>61</v>
      </c>
      <c r="B1136" t="s">
        <v>68</v>
      </c>
      <c r="C1136" t="s">
        <v>67</v>
      </c>
      <c r="D1136">
        <v>1</v>
      </c>
      <c r="G1136">
        <v>1</v>
      </c>
      <c r="I1136" s="1">
        <v>32</v>
      </c>
      <c r="J1136" s="1">
        <v>32</v>
      </c>
      <c r="K1136">
        <v>18.2</v>
      </c>
    </row>
    <row r="1137" spans="1:11" hidden="1" x14ac:dyDescent="0.25">
      <c r="A1137" t="s">
        <v>70</v>
      </c>
      <c r="B1137" t="s">
        <v>74</v>
      </c>
      <c r="C1137" t="s">
        <v>67</v>
      </c>
      <c r="F1137">
        <v>12</v>
      </c>
      <c r="G1137">
        <v>12</v>
      </c>
      <c r="I1137" s="1">
        <v>32</v>
      </c>
      <c r="J1137" s="1">
        <v>0</v>
      </c>
    </row>
    <row r="1138" spans="1:11" hidden="1" x14ac:dyDescent="0.25">
      <c r="A1138" t="s">
        <v>85</v>
      </c>
      <c r="B1138" t="s">
        <v>95</v>
      </c>
      <c r="C1138" t="s">
        <v>67</v>
      </c>
      <c r="F1138">
        <v>8</v>
      </c>
      <c r="G1138">
        <v>8</v>
      </c>
      <c r="I1138" s="1">
        <v>32</v>
      </c>
      <c r="J1138" s="1">
        <v>0</v>
      </c>
    </row>
    <row r="1139" spans="1:11" x14ac:dyDescent="0.25">
      <c r="A1139" t="s">
        <v>112</v>
      </c>
      <c r="B1139" t="s">
        <v>112</v>
      </c>
      <c r="C1139" t="s">
        <v>67</v>
      </c>
      <c r="D1139">
        <v>66</v>
      </c>
      <c r="F1139">
        <v>5</v>
      </c>
      <c r="G1139">
        <v>71</v>
      </c>
      <c r="I1139" s="1">
        <v>32</v>
      </c>
      <c r="J1139" s="1">
        <v>2102</v>
      </c>
      <c r="K1139">
        <v>14.4</v>
      </c>
    </row>
    <row r="1140" spans="1:11" x14ac:dyDescent="0.25">
      <c r="A1140" t="s">
        <v>135</v>
      </c>
      <c r="B1140" t="s">
        <v>138</v>
      </c>
      <c r="C1140" t="s">
        <v>67</v>
      </c>
      <c r="D1140">
        <v>35</v>
      </c>
      <c r="G1140">
        <v>35</v>
      </c>
      <c r="I1140" s="1">
        <v>32</v>
      </c>
      <c r="J1140" s="1">
        <v>1115</v>
      </c>
      <c r="K1140">
        <v>12.8</v>
      </c>
    </row>
    <row r="1141" spans="1:11" hidden="1" x14ac:dyDescent="0.25">
      <c r="A1141" t="s">
        <v>164</v>
      </c>
      <c r="B1141" t="s">
        <v>164</v>
      </c>
      <c r="C1141" t="s">
        <v>67</v>
      </c>
      <c r="F1141">
        <v>5</v>
      </c>
      <c r="G1141">
        <v>5</v>
      </c>
      <c r="I1141" s="1">
        <v>32</v>
      </c>
      <c r="J1141" s="1">
        <v>0</v>
      </c>
    </row>
    <row r="1142" spans="1:11" hidden="1" x14ac:dyDescent="0.25">
      <c r="A1142" t="s">
        <v>164</v>
      </c>
      <c r="B1142" t="s">
        <v>166</v>
      </c>
      <c r="C1142" t="s">
        <v>67</v>
      </c>
      <c r="F1142">
        <v>5</v>
      </c>
      <c r="G1142">
        <v>5</v>
      </c>
      <c r="I1142" s="1">
        <v>32</v>
      </c>
      <c r="J1142" s="1">
        <v>0</v>
      </c>
    </row>
    <row r="1143" spans="1:11" x14ac:dyDescent="0.25">
      <c r="A1143" t="s">
        <v>171</v>
      </c>
      <c r="B1143" t="s">
        <v>173</v>
      </c>
      <c r="C1143" t="s">
        <v>67</v>
      </c>
      <c r="D1143">
        <v>53</v>
      </c>
      <c r="F1143">
        <v>87</v>
      </c>
      <c r="G1143">
        <v>140</v>
      </c>
      <c r="I1143" s="1">
        <v>32</v>
      </c>
      <c r="J1143" s="1">
        <v>1688</v>
      </c>
      <c r="K1143">
        <v>12.7</v>
      </c>
    </row>
    <row r="1144" spans="1:11" hidden="1" x14ac:dyDescent="0.25">
      <c r="A1144" t="s">
        <v>195</v>
      </c>
      <c r="B1144" t="s">
        <v>195</v>
      </c>
      <c r="C1144" t="s">
        <v>67</v>
      </c>
      <c r="F1144">
        <v>4</v>
      </c>
      <c r="G1144">
        <v>4</v>
      </c>
      <c r="I1144" s="1">
        <v>32</v>
      </c>
      <c r="J1144" s="1">
        <v>0</v>
      </c>
    </row>
    <row r="1145" spans="1:11" x14ac:dyDescent="0.25">
      <c r="A1145" t="s">
        <v>219</v>
      </c>
      <c r="B1145" t="s">
        <v>225</v>
      </c>
      <c r="C1145" t="s">
        <v>67</v>
      </c>
      <c r="D1145">
        <v>11</v>
      </c>
      <c r="F1145">
        <v>26</v>
      </c>
      <c r="G1145">
        <v>37</v>
      </c>
      <c r="I1145" s="1">
        <v>32</v>
      </c>
      <c r="J1145" s="1">
        <v>350</v>
      </c>
      <c r="K1145">
        <v>15.9</v>
      </c>
    </row>
    <row r="1146" spans="1:11" hidden="1" x14ac:dyDescent="0.25">
      <c r="A1146" t="s">
        <v>269</v>
      </c>
      <c r="B1146" t="s">
        <v>278</v>
      </c>
      <c r="C1146" t="s">
        <v>67</v>
      </c>
      <c r="F1146">
        <v>5</v>
      </c>
      <c r="G1146">
        <v>5</v>
      </c>
      <c r="I1146" s="1">
        <v>32</v>
      </c>
      <c r="J1146" s="1">
        <v>0</v>
      </c>
    </row>
    <row r="1147" spans="1:11" hidden="1" x14ac:dyDescent="0.25">
      <c r="A1147" t="s">
        <v>269</v>
      </c>
      <c r="B1147" t="s">
        <v>274</v>
      </c>
      <c r="C1147" t="s">
        <v>67</v>
      </c>
      <c r="F1147">
        <v>23</v>
      </c>
      <c r="G1147">
        <v>23</v>
      </c>
      <c r="I1147" s="1">
        <v>32</v>
      </c>
      <c r="J1147" s="1">
        <v>0</v>
      </c>
    </row>
    <row r="1148" spans="1:11" hidden="1" x14ac:dyDescent="0.25">
      <c r="A1148" t="s">
        <v>269</v>
      </c>
      <c r="B1148" t="s">
        <v>277</v>
      </c>
      <c r="C1148" t="s">
        <v>67</v>
      </c>
      <c r="F1148">
        <v>48</v>
      </c>
      <c r="G1148">
        <v>48</v>
      </c>
      <c r="I1148" s="1">
        <v>32</v>
      </c>
      <c r="J1148" s="1">
        <v>0</v>
      </c>
    </row>
    <row r="1149" spans="1:11" x14ac:dyDescent="0.25">
      <c r="A1149" t="s">
        <v>288</v>
      </c>
      <c r="B1149" t="s">
        <v>288</v>
      </c>
      <c r="C1149" t="s">
        <v>67</v>
      </c>
      <c r="D1149">
        <v>1</v>
      </c>
      <c r="F1149">
        <v>58</v>
      </c>
      <c r="G1149">
        <v>59</v>
      </c>
      <c r="I1149" s="1">
        <v>32</v>
      </c>
      <c r="J1149" s="1">
        <v>32</v>
      </c>
      <c r="K1149">
        <v>22.9</v>
      </c>
    </row>
    <row r="1150" spans="1:11" hidden="1" x14ac:dyDescent="0.25">
      <c r="A1150" t="s">
        <v>330</v>
      </c>
      <c r="B1150" t="s">
        <v>331</v>
      </c>
      <c r="C1150" t="s">
        <v>67</v>
      </c>
      <c r="F1150">
        <v>5</v>
      </c>
      <c r="G1150">
        <v>5</v>
      </c>
      <c r="I1150" s="1">
        <v>32</v>
      </c>
      <c r="J1150" s="1">
        <v>0</v>
      </c>
    </row>
    <row r="1151" spans="1:11" x14ac:dyDescent="0.25">
      <c r="A1151" t="s">
        <v>341</v>
      </c>
      <c r="B1151" t="s">
        <v>341</v>
      </c>
      <c r="C1151" t="s">
        <v>67</v>
      </c>
      <c r="D1151">
        <v>166</v>
      </c>
      <c r="F1151">
        <v>33</v>
      </c>
      <c r="G1151">
        <v>199</v>
      </c>
      <c r="I1151" s="1">
        <v>32</v>
      </c>
      <c r="J1151" s="1">
        <v>5287</v>
      </c>
      <c r="K1151">
        <v>14.5</v>
      </c>
    </row>
    <row r="1152" spans="1:11" hidden="1" x14ac:dyDescent="0.25">
      <c r="A1152" t="s">
        <v>361</v>
      </c>
      <c r="B1152" t="s">
        <v>363</v>
      </c>
      <c r="C1152" t="s">
        <v>67</v>
      </c>
      <c r="F1152">
        <v>1</v>
      </c>
      <c r="G1152">
        <v>1</v>
      </c>
      <c r="I1152" s="1">
        <v>32</v>
      </c>
      <c r="J1152" s="1">
        <v>0</v>
      </c>
    </row>
    <row r="1153" spans="1:11" hidden="1" x14ac:dyDescent="0.25">
      <c r="A1153" t="s">
        <v>378</v>
      </c>
      <c r="B1153" t="s">
        <v>378</v>
      </c>
      <c r="C1153" t="s">
        <v>67</v>
      </c>
      <c r="F1153">
        <v>15</v>
      </c>
      <c r="G1153">
        <v>15</v>
      </c>
      <c r="I1153" s="1">
        <v>32</v>
      </c>
      <c r="J1153" s="1">
        <v>0</v>
      </c>
    </row>
    <row r="1154" spans="1:11" x14ac:dyDescent="0.25">
      <c r="A1154" t="s">
        <v>85</v>
      </c>
      <c r="B1154" t="s">
        <v>95</v>
      </c>
      <c r="C1154" t="s">
        <v>96</v>
      </c>
      <c r="D1154">
        <v>14</v>
      </c>
      <c r="G1154">
        <v>14</v>
      </c>
      <c r="I1154" s="1">
        <v>49</v>
      </c>
      <c r="J1154" s="1">
        <v>686</v>
      </c>
      <c r="K1154">
        <v>5.4</v>
      </c>
    </row>
    <row r="1155" spans="1:11" x14ac:dyDescent="0.25">
      <c r="A1155" t="s">
        <v>200</v>
      </c>
      <c r="B1155" t="s">
        <v>200</v>
      </c>
      <c r="C1155" t="s">
        <v>96</v>
      </c>
      <c r="D1155">
        <v>18</v>
      </c>
      <c r="G1155">
        <v>18</v>
      </c>
      <c r="I1155" s="1">
        <v>49</v>
      </c>
      <c r="J1155" s="1">
        <v>882</v>
      </c>
      <c r="K1155">
        <v>3.2</v>
      </c>
    </row>
    <row r="1156" spans="1:11" x14ac:dyDescent="0.25">
      <c r="A1156" t="s">
        <v>219</v>
      </c>
      <c r="B1156" t="s">
        <v>225</v>
      </c>
      <c r="C1156" t="s">
        <v>96</v>
      </c>
      <c r="D1156">
        <v>16</v>
      </c>
      <c r="E1156">
        <v>2</v>
      </c>
      <c r="G1156">
        <v>18</v>
      </c>
      <c r="H1156">
        <v>21</v>
      </c>
      <c r="I1156" s="1">
        <v>49</v>
      </c>
      <c r="J1156" s="1">
        <v>784</v>
      </c>
      <c r="K1156">
        <v>3.7</v>
      </c>
    </row>
    <row r="1157" spans="1:11" x14ac:dyDescent="0.25">
      <c r="A1157" t="s">
        <v>239</v>
      </c>
      <c r="B1157" t="s">
        <v>239</v>
      </c>
      <c r="C1157" t="s">
        <v>241</v>
      </c>
      <c r="D1157">
        <v>14</v>
      </c>
      <c r="F1157">
        <v>44</v>
      </c>
      <c r="G1157">
        <v>58</v>
      </c>
      <c r="I1157" s="1">
        <v>32</v>
      </c>
      <c r="J1157" s="1">
        <v>446</v>
      </c>
      <c r="K1157">
        <v>13.4</v>
      </c>
    </row>
    <row r="1158" spans="1:11" x14ac:dyDescent="0.25">
      <c r="A1158" t="s">
        <v>232</v>
      </c>
      <c r="B1158" t="s">
        <v>236</v>
      </c>
      <c r="C1158" t="s">
        <v>237</v>
      </c>
      <c r="D1158">
        <v>8</v>
      </c>
      <c r="F1158">
        <v>2</v>
      </c>
      <c r="G1158">
        <v>9</v>
      </c>
      <c r="I1158" s="1">
        <v>32</v>
      </c>
      <c r="J1158" s="1">
        <v>255</v>
      </c>
      <c r="K1158">
        <v>12.9</v>
      </c>
    </row>
    <row r="1159" spans="1:11" x14ac:dyDescent="0.25">
      <c r="A1159" t="s">
        <v>70</v>
      </c>
      <c r="B1159" t="s">
        <v>74</v>
      </c>
      <c r="C1159" t="s">
        <v>79</v>
      </c>
      <c r="D1159">
        <v>2</v>
      </c>
      <c r="G1159">
        <v>2</v>
      </c>
      <c r="I1159" s="1">
        <v>41</v>
      </c>
      <c r="J1159" s="1">
        <v>82</v>
      </c>
      <c r="K1159">
        <v>13.3</v>
      </c>
    </row>
    <row r="1160" spans="1:11" x14ac:dyDescent="0.25">
      <c r="A1160" t="s">
        <v>85</v>
      </c>
      <c r="B1160" t="s">
        <v>95</v>
      </c>
      <c r="C1160" t="s">
        <v>79</v>
      </c>
      <c r="D1160">
        <v>12</v>
      </c>
      <c r="F1160">
        <v>3</v>
      </c>
      <c r="G1160">
        <v>15</v>
      </c>
      <c r="I1160" s="1">
        <v>41</v>
      </c>
      <c r="J1160" s="1">
        <v>492</v>
      </c>
      <c r="K1160">
        <v>12.8</v>
      </c>
    </row>
    <row r="1161" spans="1:11" x14ac:dyDescent="0.25">
      <c r="A1161" t="s">
        <v>98</v>
      </c>
      <c r="B1161" t="s">
        <v>99</v>
      </c>
      <c r="C1161" t="s">
        <v>79</v>
      </c>
      <c r="D1161">
        <v>3</v>
      </c>
      <c r="F1161">
        <v>1</v>
      </c>
      <c r="G1161">
        <v>4</v>
      </c>
      <c r="I1161" s="1">
        <v>41</v>
      </c>
      <c r="J1161" s="1">
        <v>123</v>
      </c>
      <c r="K1161">
        <v>13.7</v>
      </c>
    </row>
    <row r="1162" spans="1:11" x14ac:dyDescent="0.25">
      <c r="A1162" t="s">
        <v>124</v>
      </c>
      <c r="B1162" t="s">
        <v>124</v>
      </c>
      <c r="C1162" t="s">
        <v>79</v>
      </c>
      <c r="D1162">
        <v>1</v>
      </c>
      <c r="F1162">
        <v>7</v>
      </c>
      <c r="G1162">
        <v>8</v>
      </c>
      <c r="I1162" s="1">
        <v>41</v>
      </c>
      <c r="J1162" s="1">
        <v>41</v>
      </c>
      <c r="K1162">
        <v>15.2</v>
      </c>
    </row>
    <row r="1163" spans="1:11" hidden="1" x14ac:dyDescent="0.25">
      <c r="A1163" t="s">
        <v>124</v>
      </c>
      <c r="B1163" t="s">
        <v>125</v>
      </c>
      <c r="C1163" t="s">
        <v>79</v>
      </c>
      <c r="F1163">
        <v>21</v>
      </c>
      <c r="G1163">
        <v>21</v>
      </c>
      <c r="I1163" s="1">
        <v>41</v>
      </c>
      <c r="J1163" s="1">
        <v>0</v>
      </c>
    </row>
    <row r="1164" spans="1:11" x14ac:dyDescent="0.25">
      <c r="A1164" t="s">
        <v>135</v>
      </c>
      <c r="B1164" t="s">
        <v>136</v>
      </c>
      <c r="C1164" t="s">
        <v>79</v>
      </c>
      <c r="D1164">
        <v>45</v>
      </c>
      <c r="F1164">
        <v>12</v>
      </c>
      <c r="G1164">
        <v>57</v>
      </c>
      <c r="I1164" s="1">
        <v>41</v>
      </c>
      <c r="J1164" s="1">
        <v>1845</v>
      </c>
      <c r="K1164">
        <v>10.1</v>
      </c>
    </row>
    <row r="1165" spans="1:11" x14ac:dyDescent="0.25">
      <c r="A1165" t="s">
        <v>135</v>
      </c>
      <c r="B1165" t="s">
        <v>138</v>
      </c>
      <c r="C1165" t="s">
        <v>79</v>
      </c>
      <c r="D1165">
        <v>26</v>
      </c>
      <c r="E1165">
        <v>35</v>
      </c>
      <c r="G1165">
        <v>61</v>
      </c>
      <c r="I1165" s="1">
        <v>41</v>
      </c>
      <c r="J1165" s="1">
        <v>1066</v>
      </c>
      <c r="K1165">
        <v>12.2</v>
      </c>
    </row>
    <row r="1166" spans="1:11" hidden="1" x14ac:dyDescent="0.25">
      <c r="A1166" t="s">
        <v>269</v>
      </c>
      <c r="B1166" t="s">
        <v>274</v>
      </c>
      <c r="C1166" t="s">
        <v>79</v>
      </c>
      <c r="F1166">
        <v>2</v>
      </c>
      <c r="G1166">
        <v>2</v>
      </c>
      <c r="I1166" s="1">
        <v>41</v>
      </c>
      <c r="J1166" s="1">
        <v>0</v>
      </c>
    </row>
    <row r="1167" spans="1:11" hidden="1" x14ac:dyDescent="0.25">
      <c r="A1167" t="s">
        <v>269</v>
      </c>
      <c r="B1167" t="s">
        <v>277</v>
      </c>
      <c r="C1167" t="s">
        <v>79</v>
      </c>
      <c r="F1167">
        <v>20</v>
      </c>
      <c r="G1167">
        <v>20</v>
      </c>
      <c r="I1167" s="1">
        <v>41</v>
      </c>
      <c r="J1167" s="1">
        <v>0</v>
      </c>
    </row>
    <row r="1168" spans="1:11" x14ac:dyDescent="0.25">
      <c r="A1168" t="s">
        <v>288</v>
      </c>
      <c r="B1168" t="s">
        <v>288</v>
      </c>
      <c r="C1168" t="s">
        <v>79</v>
      </c>
      <c r="D1168">
        <v>20</v>
      </c>
      <c r="G1168">
        <v>20</v>
      </c>
      <c r="I1168" s="1">
        <v>41</v>
      </c>
      <c r="J1168" s="1">
        <v>820</v>
      </c>
      <c r="K1168">
        <v>12.9</v>
      </c>
    </row>
    <row r="1169" spans="1:11" x14ac:dyDescent="0.25">
      <c r="A1169" t="s">
        <v>339</v>
      </c>
      <c r="B1169" t="s">
        <v>339</v>
      </c>
      <c r="C1169" t="s">
        <v>79</v>
      </c>
      <c r="D1169">
        <v>94</v>
      </c>
      <c r="F1169">
        <v>8</v>
      </c>
      <c r="G1169">
        <v>102</v>
      </c>
      <c r="I1169" s="1">
        <v>41</v>
      </c>
      <c r="J1169" s="1">
        <v>3854</v>
      </c>
      <c r="K1169">
        <v>11</v>
      </c>
    </row>
    <row r="1170" spans="1:11" x14ac:dyDescent="0.25">
      <c r="A1170" t="s">
        <v>361</v>
      </c>
      <c r="B1170" t="s">
        <v>364</v>
      </c>
      <c r="C1170" t="s">
        <v>79</v>
      </c>
      <c r="D1170">
        <v>46</v>
      </c>
      <c r="F1170">
        <v>1</v>
      </c>
      <c r="G1170">
        <v>47</v>
      </c>
      <c r="I1170" s="1">
        <v>41</v>
      </c>
      <c r="J1170" s="1">
        <v>1886</v>
      </c>
      <c r="K1170">
        <v>11.4</v>
      </c>
    </row>
    <row r="1171" spans="1:11" x14ac:dyDescent="0.25">
      <c r="A1171" t="s">
        <v>239</v>
      </c>
      <c r="B1171" t="s">
        <v>239</v>
      </c>
      <c r="C1171" t="s">
        <v>242</v>
      </c>
      <c r="D1171">
        <v>16</v>
      </c>
      <c r="E1171">
        <v>5</v>
      </c>
      <c r="G1171">
        <v>21</v>
      </c>
      <c r="I1171" s="1">
        <v>41</v>
      </c>
      <c r="J1171" s="1">
        <v>656</v>
      </c>
      <c r="K1171">
        <v>11.4</v>
      </c>
    </row>
    <row r="1172" spans="1:11" hidden="1" x14ac:dyDescent="0.25">
      <c r="A1172" t="s">
        <v>127</v>
      </c>
      <c r="B1172" t="s">
        <v>128</v>
      </c>
      <c r="C1172" t="s">
        <v>129</v>
      </c>
      <c r="F1172">
        <v>10</v>
      </c>
      <c r="G1172">
        <v>10</v>
      </c>
      <c r="I1172" s="1">
        <v>46</v>
      </c>
      <c r="J1172" s="1">
        <v>0</v>
      </c>
    </row>
    <row r="1173" spans="1:11" x14ac:dyDescent="0.25">
      <c r="A1173" t="s">
        <v>135</v>
      </c>
      <c r="B1173" t="s">
        <v>136</v>
      </c>
      <c r="C1173" t="s">
        <v>129</v>
      </c>
      <c r="D1173">
        <v>61</v>
      </c>
      <c r="G1173">
        <v>61</v>
      </c>
      <c r="I1173" s="1">
        <v>46</v>
      </c>
      <c r="J1173" s="1">
        <v>2806</v>
      </c>
      <c r="K1173">
        <v>1.5</v>
      </c>
    </row>
    <row r="1174" spans="1:11" x14ac:dyDescent="0.25">
      <c r="A1174" t="s">
        <v>135</v>
      </c>
      <c r="B1174" t="s">
        <v>138</v>
      </c>
      <c r="C1174" t="s">
        <v>129</v>
      </c>
      <c r="D1174">
        <v>54</v>
      </c>
      <c r="G1174">
        <v>54</v>
      </c>
      <c r="I1174" s="1">
        <v>46</v>
      </c>
      <c r="J1174" s="1">
        <v>2484</v>
      </c>
      <c r="K1174">
        <v>1.5</v>
      </c>
    </row>
    <row r="1175" spans="1:11" x14ac:dyDescent="0.25">
      <c r="A1175" t="s">
        <v>171</v>
      </c>
      <c r="B1175" t="s">
        <v>173</v>
      </c>
      <c r="C1175" t="s">
        <v>129</v>
      </c>
      <c r="D1175">
        <v>81</v>
      </c>
      <c r="F1175">
        <v>1</v>
      </c>
      <c r="G1175">
        <v>82</v>
      </c>
      <c r="I1175" s="1">
        <v>46</v>
      </c>
      <c r="J1175" s="1">
        <v>3726</v>
      </c>
      <c r="K1175">
        <v>5.9</v>
      </c>
    </row>
    <row r="1176" spans="1:11" x14ac:dyDescent="0.25">
      <c r="A1176" t="s">
        <v>219</v>
      </c>
      <c r="B1176" t="s">
        <v>225</v>
      </c>
      <c r="C1176" t="s">
        <v>129</v>
      </c>
      <c r="D1176">
        <v>13</v>
      </c>
      <c r="G1176">
        <v>13</v>
      </c>
      <c r="I1176" s="1">
        <v>46</v>
      </c>
      <c r="J1176" s="1">
        <v>598</v>
      </c>
      <c r="K1176">
        <v>10.3</v>
      </c>
    </row>
    <row r="1177" spans="1:11" hidden="1" x14ac:dyDescent="0.25">
      <c r="A1177" t="s">
        <v>239</v>
      </c>
      <c r="B1177" t="s">
        <v>239</v>
      </c>
      <c r="C1177" t="s">
        <v>129</v>
      </c>
      <c r="H1177">
        <v>5</v>
      </c>
      <c r="I1177" s="1">
        <v>46</v>
      </c>
      <c r="J1177" s="1">
        <v>0</v>
      </c>
    </row>
    <row r="1178" spans="1:11" x14ac:dyDescent="0.25">
      <c r="A1178" t="s">
        <v>269</v>
      </c>
      <c r="B1178" t="s">
        <v>274</v>
      </c>
      <c r="C1178" t="s">
        <v>129</v>
      </c>
      <c r="D1178">
        <v>8</v>
      </c>
      <c r="F1178">
        <v>15</v>
      </c>
      <c r="G1178">
        <v>23</v>
      </c>
      <c r="I1178" s="1">
        <v>46</v>
      </c>
      <c r="J1178" s="1">
        <v>368</v>
      </c>
      <c r="K1178">
        <v>5.8</v>
      </c>
    </row>
    <row r="1179" spans="1:11" x14ac:dyDescent="0.25">
      <c r="A1179" t="s">
        <v>269</v>
      </c>
      <c r="B1179" t="s">
        <v>277</v>
      </c>
      <c r="C1179" t="s">
        <v>129</v>
      </c>
      <c r="D1179">
        <v>27</v>
      </c>
      <c r="G1179">
        <v>27</v>
      </c>
      <c r="I1179" s="1">
        <v>46</v>
      </c>
      <c r="J1179" s="1">
        <v>1242</v>
      </c>
      <c r="K1179">
        <v>8.6</v>
      </c>
    </row>
    <row r="1180" spans="1:11" x14ac:dyDescent="0.25">
      <c r="A1180" t="s">
        <v>288</v>
      </c>
      <c r="B1180" t="s">
        <v>288</v>
      </c>
      <c r="C1180" t="s">
        <v>129</v>
      </c>
      <c r="D1180">
        <v>64</v>
      </c>
      <c r="G1180">
        <v>64</v>
      </c>
      <c r="I1180" s="1">
        <v>46</v>
      </c>
      <c r="J1180" s="1">
        <v>2944</v>
      </c>
      <c r="K1180">
        <v>10.3</v>
      </c>
    </row>
    <row r="1181" spans="1:11" x14ac:dyDescent="0.25">
      <c r="A1181" t="s">
        <v>330</v>
      </c>
      <c r="B1181" t="s">
        <v>331</v>
      </c>
      <c r="C1181" t="s">
        <v>129</v>
      </c>
      <c r="D1181">
        <v>19</v>
      </c>
      <c r="F1181">
        <v>3</v>
      </c>
      <c r="G1181">
        <v>22</v>
      </c>
      <c r="H1181">
        <v>4</v>
      </c>
      <c r="I1181" s="1">
        <v>46</v>
      </c>
      <c r="J1181" s="1">
        <v>874</v>
      </c>
      <c r="K1181">
        <v>4.7</v>
      </c>
    </row>
    <row r="1182" spans="1:11" x14ac:dyDescent="0.25">
      <c r="A1182" t="s">
        <v>339</v>
      </c>
      <c r="B1182" t="s">
        <v>339</v>
      </c>
      <c r="C1182" t="s">
        <v>129</v>
      </c>
      <c r="D1182">
        <v>36</v>
      </c>
      <c r="G1182">
        <v>36</v>
      </c>
      <c r="I1182" s="1">
        <v>46</v>
      </c>
      <c r="J1182" s="1">
        <v>1656</v>
      </c>
      <c r="K1182">
        <v>9.6999999999999993</v>
      </c>
    </row>
    <row r="1183" spans="1:11" x14ac:dyDescent="0.25">
      <c r="A1183" t="s">
        <v>361</v>
      </c>
      <c r="B1183" t="s">
        <v>364</v>
      </c>
      <c r="C1183" t="s">
        <v>129</v>
      </c>
      <c r="D1183">
        <v>7</v>
      </c>
      <c r="G1183">
        <v>7</v>
      </c>
      <c r="I1183" s="1">
        <v>46</v>
      </c>
      <c r="J1183" s="1">
        <v>322</v>
      </c>
      <c r="K1183">
        <v>8.5</v>
      </c>
    </row>
    <row r="1184" spans="1:11" x14ac:dyDescent="0.25">
      <c r="A1184" t="s">
        <v>371</v>
      </c>
      <c r="B1184" t="s">
        <v>372</v>
      </c>
      <c r="C1184" t="s">
        <v>129</v>
      </c>
      <c r="D1184">
        <v>1</v>
      </c>
      <c r="G1184">
        <v>1</v>
      </c>
      <c r="I1184" s="1">
        <v>46</v>
      </c>
      <c r="J1184" s="1">
        <v>46</v>
      </c>
      <c r="K1184">
        <v>10.199999999999999</v>
      </c>
    </row>
    <row r="1185" spans="1:11" hidden="1" x14ac:dyDescent="0.25">
      <c r="A1185" t="s">
        <v>188</v>
      </c>
      <c r="B1185" t="s">
        <v>189</v>
      </c>
      <c r="C1185" t="s">
        <v>192</v>
      </c>
      <c r="D1185">
        <v>241</v>
      </c>
      <c r="I1185" s="1">
        <v>3</v>
      </c>
      <c r="J1185" s="1">
        <v>610</v>
      </c>
    </row>
    <row r="1186" spans="1:11" hidden="1" x14ac:dyDescent="0.25">
      <c r="A1186" t="s">
        <v>70</v>
      </c>
      <c r="B1186" t="s">
        <v>74</v>
      </c>
      <c r="C1186" t="s">
        <v>80</v>
      </c>
      <c r="H1186">
        <v>10</v>
      </c>
      <c r="I1186" s="1">
        <v>30</v>
      </c>
      <c r="J1186" s="1">
        <v>0</v>
      </c>
    </row>
    <row r="1187" spans="1:11" hidden="1" x14ac:dyDescent="0.25">
      <c r="A1187" t="s">
        <v>164</v>
      </c>
      <c r="B1187" t="s">
        <v>165</v>
      </c>
      <c r="C1187" t="s">
        <v>80</v>
      </c>
      <c r="H1187">
        <v>5</v>
      </c>
      <c r="I1187" s="1">
        <v>30</v>
      </c>
      <c r="J1187" s="1">
        <v>0</v>
      </c>
    </row>
    <row r="1188" spans="1:11" hidden="1" x14ac:dyDescent="0.25">
      <c r="A1188" t="s">
        <v>70</v>
      </c>
      <c r="B1188" t="s">
        <v>70</v>
      </c>
      <c r="C1188" t="s">
        <v>81</v>
      </c>
      <c r="H1188">
        <v>20</v>
      </c>
      <c r="I1188" s="1">
        <v>68</v>
      </c>
      <c r="J1188" s="1">
        <v>0</v>
      </c>
    </row>
    <row r="1189" spans="1:11" hidden="1" x14ac:dyDescent="0.25">
      <c r="A1189" t="s">
        <v>164</v>
      </c>
      <c r="B1189" t="s">
        <v>164</v>
      </c>
      <c r="C1189" t="s">
        <v>81</v>
      </c>
      <c r="H1189">
        <v>20</v>
      </c>
      <c r="I1189" s="1">
        <v>68</v>
      </c>
      <c r="J1189" s="1">
        <v>0</v>
      </c>
    </row>
    <row r="1190" spans="1:11" hidden="1" x14ac:dyDescent="0.25">
      <c r="A1190" t="s">
        <v>168</v>
      </c>
      <c r="B1190" t="s">
        <v>168</v>
      </c>
      <c r="C1190" t="s">
        <v>81</v>
      </c>
      <c r="H1190">
        <v>20</v>
      </c>
      <c r="I1190" s="1">
        <v>68</v>
      </c>
      <c r="J1190" s="1">
        <v>0</v>
      </c>
    </row>
    <row r="1191" spans="1:11" hidden="1" x14ac:dyDescent="0.25">
      <c r="A1191" t="s">
        <v>208</v>
      </c>
      <c r="B1191" t="s">
        <v>208</v>
      </c>
      <c r="C1191" t="s">
        <v>81</v>
      </c>
      <c r="H1191">
        <v>20</v>
      </c>
      <c r="I1191" s="1">
        <v>68</v>
      </c>
      <c r="J1191" s="1">
        <v>0</v>
      </c>
    </row>
    <row r="1192" spans="1:11" x14ac:dyDescent="0.25">
      <c r="A1192" t="s">
        <v>195</v>
      </c>
      <c r="B1192" t="s">
        <v>195</v>
      </c>
      <c r="C1192" t="s">
        <v>196</v>
      </c>
      <c r="D1192">
        <v>1</v>
      </c>
      <c r="G1192">
        <v>1</v>
      </c>
      <c r="I1192" s="1">
        <v>7</v>
      </c>
      <c r="J1192" s="1">
        <v>7</v>
      </c>
      <c r="K1192">
        <v>36.9</v>
      </c>
    </row>
    <row r="1193" spans="1:11" hidden="1" x14ac:dyDescent="0.25">
      <c r="A1193" t="s">
        <v>219</v>
      </c>
      <c r="B1193" t="s">
        <v>220</v>
      </c>
      <c r="C1193" t="s">
        <v>196</v>
      </c>
      <c r="F1193">
        <v>1</v>
      </c>
      <c r="G1193">
        <v>1</v>
      </c>
      <c r="I1193" s="1">
        <v>7</v>
      </c>
      <c r="J1193" s="1">
        <v>0</v>
      </c>
    </row>
    <row r="1194" spans="1:11" hidden="1" x14ac:dyDescent="0.25">
      <c r="A1194" t="s">
        <v>330</v>
      </c>
      <c r="B1194" t="s">
        <v>333</v>
      </c>
      <c r="C1194" t="s">
        <v>196</v>
      </c>
      <c r="F1194">
        <v>1</v>
      </c>
      <c r="G1194">
        <v>1</v>
      </c>
      <c r="I1194" s="1">
        <v>7</v>
      </c>
      <c r="J1194" s="1">
        <v>0</v>
      </c>
    </row>
    <row r="1195" spans="1:11" x14ac:dyDescent="0.25">
      <c r="A1195" t="s">
        <v>9</v>
      </c>
      <c r="B1195" t="s">
        <v>11</v>
      </c>
      <c r="C1195" t="s">
        <v>17</v>
      </c>
      <c r="D1195">
        <v>12</v>
      </c>
      <c r="F1195">
        <v>7</v>
      </c>
      <c r="G1195">
        <v>19</v>
      </c>
      <c r="I1195" s="1">
        <v>31</v>
      </c>
      <c r="J1195" s="1">
        <v>376</v>
      </c>
      <c r="K1195">
        <v>12.6</v>
      </c>
    </row>
    <row r="1196" spans="1:11" x14ac:dyDescent="0.25">
      <c r="A1196" t="s">
        <v>18</v>
      </c>
      <c r="B1196" t="s">
        <v>21</v>
      </c>
      <c r="C1196" t="s">
        <v>17</v>
      </c>
      <c r="D1196">
        <v>8</v>
      </c>
      <c r="E1196">
        <v>2</v>
      </c>
      <c r="F1196">
        <v>1</v>
      </c>
      <c r="G1196">
        <v>12</v>
      </c>
      <c r="I1196" s="1">
        <v>31</v>
      </c>
      <c r="J1196" s="1">
        <v>250</v>
      </c>
      <c r="K1196">
        <v>14.8</v>
      </c>
    </row>
    <row r="1197" spans="1:11" x14ac:dyDescent="0.25">
      <c r="A1197" t="s">
        <v>59</v>
      </c>
      <c r="B1197" t="s">
        <v>59</v>
      </c>
      <c r="C1197" t="s">
        <v>17</v>
      </c>
      <c r="D1197">
        <v>20</v>
      </c>
      <c r="G1197">
        <v>20</v>
      </c>
      <c r="H1197">
        <v>1</v>
      </c>
      <c r="I1197" s="1">
        <v>31</v>
      </c>
      <c r="J1197" s="1">
        <v>626</v>
      </c>
      <c r="K1197">
        <v>7.4</v>
      </c>
    </row>
    <row r="1198" spans="1:11" hidden="1" x14ac:dyDescent="0.25">
      <c r="A1198" t="s">
        <v>104</v>
      </c>
      <c r="B1198" t="s">
        <v>104</v>
      </c>
      <c r="C1198" t="s">
        <v>17</v>
      </c>
      <c r="F1198">
        <v>1</v>
      </c>
      <c r="G1198">
        <v>1</v>
      </c>
    </row>
    <row r="1199" spans="1:11" hidden="1" x14ac:dyDescent="0.25">
      <c r="A1199" t="s">
        <v>112</v>
      </c>
      <c r="B1199" t="s">
        <v>112</v>
      </c>
      <c r="C1199" t="s">
        <v>17</v>
      </c>
      <c r="F1199">
        <v>12</v>
      </c>
      <c r="G1199">
        <v>12</v>
      </c>
      <c r="I1199" s="1">
        <v>7</v>
      </c>
      <c r="J1199" s="1">
        <v>0</v>
      </c>
    </row>
    <row r="1200" spans="1:11" x14ac:dyDescent="0.25">
      <c r="A1200" t="s">
        <v>124</v>
      </c>
      <c r="B1200" t="s">
        <v>125</v>
      </c>
      <c r="C1200" t="s">
        <v>17</v>
      </c>
      <c r="D1200">
        <v>52</v>
      </c>
      <c r="F1200">
        <v>56</v>
      </c>
      <c r="G1200">
        <v>108</v>
      </c>
      <c r="H1200">
        <v>2</v>
      </c>
      <c r="I1200" s="1">
        <v>31</v>
      </c>
      <c r="J1200" s="1">
        <v>1628</v>
      </c>
      <c r="K1200">
        <v>10.199999999999999</v>
      </c>
    </row>
    <row r="1201" spans="1:11" x14ac:dyDescent="0.25">
      <c r="A1201" t="s">
        <v>130</v>
      </c>
      <c r="B1201" t="s">
        <v>132</v>
      </c>
      <c r="C1201" t="s">
        <v>17</v>
      </c>
      <c r="D1201">
        <v>21</v>
      </c>
      <c r="F1201">
        <v>5</v>
      </c>
      <c r="G1201">
        <v>26</v>
      </c>
      <c r="H1201">
        <v>9</v>
      </c>
      <c r="I1201" s="1">
        <v>31</v>
      </c>
      <c r="J1201" s="1">
        <v>657</v>
      </c>
      <c r="K1201">
        <v>9.3000000000000007</v>
      </c>
    </row>
    <row r="1202" spans="1:11" x14ac:dyDescent="0.25">
      <c r="A1202" t="s">
        <v>135</v>
      </c>
      <c r="B1202" t="s">
        <v>139</v>
      </c>
      <c r="C1202" t="s">
        <v>17</v>
      </c>
      <c r="D1202">
        <v>34</v>
      </c>
      <c r="F1202">
        <v>75</v>
      </c>
      <c r="G1202">
        <v>109</v>
      </c>
      <c r="I1202" s="1">
        <v>31</v>
      </c>
      <c r="J1202" s="1">
        <v>1064</v>
      </c>
      <c r="K1202">
        <v>26.1</v>
      </c>
    </row>
    <row r="1203" spans="1:11" x14ac:dyDescent="0.25">
      <c r="A1203" t="s">
        <v>184</v>
      </c>
      <c r="B1203" t="s">
        <v>184</v>
      </c>
      <c r="C1203" t="s">
        <v>17</v>
      </c>
      <c r="D1203">
        <v>18</v>
      </c>
      <c r="G1203">
        <v>18</v>
      </c>
      <c r="H1203">
        <v>2</v>
      </c>
      <c r="I1203" s="1">
        <v>31</v>
      </c>
      <c r="J1203" s="1">
        <v>563</v>
      </c>
      <c r="K1203">
        <v>4.7</v>
      </c>
    </row>
    <row r="1204" spans="1:11" hidden="1" x14ac:dyDescent="0.25">
      <c r="A1204" t="s">
        <v>186</v>
      </c>
      <c r="B1204" t="s">
        <v>187</v>
      </c>
      <c r="C1204" t="s">
        <v>17</v>
      </c>
      <c r="F1204">
        <v>14</v>
      </c>
      <c r="G1204">
        <v>14</v>
      </c>
      <c r="I1204" s="1">
        <v>7</v>
      </c>
      <c r="J1204" s="1">
        <v>0</v>
      </c>
    </row>
    <row r="1205" spans="1:11" x14ac:dyDescent="0.25">
      <c r="A1205" t="s">
        <v>195</v>
      </c>
      <c r="B1205" t="s">
        <v>195</v>
      </c>
      <c r="C1205" t="s">
        <v>17</v>
      </c>
      <c r="D1205">
        <v>55</v>
      </c>
      <c r="E1205">
        <v>4</v>
      </c>
      <c r="F1205">
        <v>32</v>
      </c>
      <c r="G1205">
        <v>91</v>
      </c>
      <c r="H1205">
        <v>4</v>
      </c>
      <c r="I1205" s="1">
        <v>31</v>
      </c>
      <c r="J1205" s="1">
        <v>1722</v>
      </c>
      <c r="K1205">
        <v>9.6</v>
      </c>
    </row>
    <row r="1206" spans="1:11" hidden="1" x14ac:dyDescent="0.25">
      <c r="A1206" t="s">
        <v>199</v>
      </c>
      <c r="B1206" t="s">
        <v>199</v>
      </c>
      <c r="C1206" t="s">
        <v>17</v>
      </c>
      <c r="F1206">
        <v>11</v>
      </c>
      <c r="G1206">
        <v>11</v>
      </c>
      <c r="I1206" s="1">
        <v>7</v>
      </c>
      <c r="J1206" s="1">
        <v>0</v>
      </c>
    </row>
    <row r="1207" spans="1:11" hidden="1" x14ac:dyDescent="0.25">
      <c r="A1207" t="s">
        <v>219</v>
      </c>
      <c r="B1207" t="s">
        <v>225</v>
      </c>
      <c r="C1207" t="s">
        <v>17</v>
      </c>
      <c r="F1207">
        <v>19</v>
      </c>
      <c r="G1207">
        <v>19</v>
      </c>
      <c r="I1207" s="1">
        <v>7</v>
      </c>
      <c r="J1207" s="1">
        <v>0</v>
      </c>
    </row>
    <row r="1208" spans="1:11" hidden="1" x14ac:dyDescent="0.25">
      <c r="A1208" t="s">
        <v>219</v>
      </c>
      <c r="B1208" t="s">
        <v>220</v>
      </c>
      <c r="C1208" t="s">
        <v>17</v>
      </c>
      <c r="F1208">
        <v>2</v>
      </c>
      <c r="G1208">
        <v>2</v>
      </c>
      <c r="I1208" s="1">
        <v>7</v>
      </c>
      <c r="J1208" s="1">
        <v>0</v>
      </c>
    </row>
    <row r="1209" spans="1:11" x14ac:dyDescent="0.25">
      <c r="A1209" t="s">
        <v>232</v>
      </c>
      <c r="B1209" t="s">
        <v>233</v>
      </c>
      <c r="C1209" t="s">
        <v>17</v>
      </c>
      <c r="D1209">
        <v>10</v>
      </c>
      <c r="F1209">
        <v>2</v>
      </c>
      <c r="G1209">
        <v>11</v>
      </c>
      <c r="I1209" s="1">
        <v>31</v>
      </c>
      <c r="J1209" s="1">
        <v>313</v>
      </c>
      <c r="K1209">
        <v>12</v>
      </c>
    </row>
    <row r="1210" spans="1:11" x14ac:dyDescent="0.25">
      <c r="A1210" t="s">
        <v>239</v>
      </c>
      <c r="B1210" t="s">
        <v>239</v>
      </c>
      <c r="C1210" t="s">
        <v>17</v>
      </c>
      <c r="D1210">
        <v>47</v>
      </c>
      <c r="F1210">
        <v>22</v>
      </c>
      <c r="G1210">
        <v>108</v>
      </c>
      <c r="I1210" s="1">
        <v>31</v>
      </c>
      <c r="J1210" s="1">
        <v>1471</v>
      </c>
      <c r="K1210">
        <v>16.600000000000001</v>
      </c>
    </row>
    <row r="1211" spans="1:11" x14ac:dyDescent="0.25">
      <c r="A1211" t="s">
        <v>248</v>
      </c>
      <c r="B1211" t="s">
        <v>249</v>
      </c>
      <c r="C1211" t="s">
        <v>17</v>
      </c>
      <c r="D1211">
        <v>1</v>
      </c>
      <c r="G1211">
        <v>1</v>
      </c>
      <c r="I1211" s="1">
        <v>31</v>
      </c>
      <c r="J1211" s="1">
        <v>31</v>
      </c>
      <c r="K1211">
        <v>14.8</v>
      </c>
    </row>
    <row r="1212" spans="1:11" hidden="1" x14ac:dyDescent="0.25">
      <c r="A1212" t="s">
        <v>263</v>
      </c>
      <c r="B1212" t="s">
        <v>266</v>
      </c>
      <c r="C1212" t="s">
        <v>17</v>
      </c>
      <c r="F1212">
        <v>3</v>
      </c>
      <c r="G1212">
        <v>3</v>
      </c>
      <c r="I1212" s="1">
        <v>7</v>
      </c>
      <c r="J1212" s="1">
        <v>0</v>
      </c>
    </row>
    <row r="1213" spans="1:11" x14ac:dyDescent="0.25">
      <c r="A1213" t="s">
        <v>268</v>
      </c>
      <c r="B1213" t="s">
        <v>268</v>
      </c>
      <c r="C1213" t="s">
        <v>17</v>
      </c>
      <c r="D1213">
        <v>10</v>
      </c>
      <c r="G1213">
        <v>10</v>
      </c>
      <c r="I1213" s="1">
        <v>31</v>
      </c>
      <c r="J1213" s="1">
        <v>313</v>
      </c>
      <c r="K1213">
        <v>4.3</v>
      </c>
    </row>
    <row r="1214" spans="1:11" hidden="1" x14ac:dyDescent="0.25">
      <c r="A1214" t="s">
        <v>269</v>
      </c>
      <c r="B1214" t="s">
        <v>278</v>
      </c>
      <c r="C1214" t="s">
        <v>17</v>
      </c>
      <c r="F1214">
        <v>3</v>
      </c>
      <c r="G1214">
        <v>3</v>
      </c>
      <c r="I1214" s="1">
        <v>7</v>
      </c>
      <c r="J1214" s="1">
        <v>0</v>
      </c>
    </row>
    <row r="1215" spans="1:11" x14ac:dyDescent="0.25">
      <c r="A1215" t="s">
        <v>269</v>
      </c>
      <c r="B1215" t="s">
        <v>270</v>
      </c>
      <c r="C1215" t="s">
        <v>17</v>
      </c>
      <c r="D1215">
        <v>18</v>
      </c>
      <c r="F1215">
        <v>1</v>
      </c>
      <c r="G1215">
        <v>19</v>
      </c>
      <c r="I1215" s="1">
        <v>31</v>
      </c>
      <c r="J1215" s="1">
        <v>563</v>
      </c>
      <c r="K1215">
        <v>13.1</v>
      </c>
    </row>
    <row r="1216" spans="1:11" x14ac:dyDescent="0.25">
      <c r="A1216" t="s">
        <v>269</v>
      </c>
      <c r="B1216" t="s">
        <v>271</v>
      </c>
      <c r="C1216" t="s">
        <v>17</v>
      </c>
      <c r="D1216">
        <v>2</v>
      </c>
      <c r="F1216">
        <v>3</v>
      </c>
      <c r="G1216">
        <v>5</v>
      </c>
      <c r="I1216" s="1">
        <v>31</v>
      </c>
      <c r="J1216" s="1">
        <v>63</v>
      </c>
      <c r="K1216">
        <v>8.3000000000000007</v>
      </c>
    </row>
    <row r="1217" spans="1:11" x14ac:dyDescent="0.25">
      <c r="A1217" t="s">
        <v>269</v>
      </c>
      <c r="B1217" t="s">
        <v>271</v>
      </c>
      <c r="C1217" t="s">
        <v>17</v>
      </c>
      <c r="D1217">
        <v>2</v>
      </c>
      <c r="F1217">
        <v>3</v>
      </c>
      <c r="G1217">
        <v>5</v>
      </c>
      <c r="I1217" s="1">
        <v>31</v>
      </c>
      <c r="J1217" s="1">
        <v>63</v>
      </c>
      <c r="K1217">
        <v>8.3000000000000007</v>
      </c>
    </row>
    <row r="1218" spans="1:11" hidden="1" x14ac:dyDescent="0.25">
      <c r="A1218" t="s">
        <v>269</v>
      </c>
      <c r="B1218" t="s">
        <v>277</v>
      </c>
      <c r="C1218" t="s">
        <v>17</v>
      </c>
      <c r="F1218">
        <v>4</v>
      </c>
      <c r="G1218">
        <v>4</v>
      </c>
      <c r="I1218" s="1">
        <v>7</v>
      </c>
      <c r="J1218" s="1">
        <v>0</v>
      </c>
    </row>
    <row r="1219" spans="1:11" hidden="1" x14ac:dyDescent="0.25">
      <c r="A1219" t="s">
        <v>288</v>
      </c>
      <c r="B1219" t="s">
        <v>288</v>
      </c>
      <c r="C1219" t="s">
        <v>17</v>
      </c>
      <c r="F1219">
        <v>17</v>
      </c>
      <c r="G1219">
        <v>17</v>
      </c>
      <c r="I1219" s="1">
        <v>7</v>
      </c>
      <c r="J1219" s="1">
        <v>0</v>
      </c>
    </row>
    <row r="1220" spans="1:11" x14ac:dyDescent="0.25">
      <c r="A1220" t="s">
        <v>298</v>
      </c>
      <c r="B1220" t="s">
        <v>299</v>
      </c>
      <c r="C1220" t="s">
        <v>17</v>
      </c>
      <c r="D1220">
        <v>9</v>
      </c>
      <c r="G1220">
        <v>9</v>
      </c>
      <c r="I1220" s="1">
        <v>31</v>
      </c>
      <c r="J1220" s="1">
        <v>282</v>
      </c>
      <c r="K1220">
        <v>13</v>
      </c>
    </row>
    <row r="1221" spans="1:11" x14ac:dyDescent="0.25">
      <c r="A1221" t="s">
        <v>301</v>
      </c>
      <c r="B1221" t="s">
        <v>308</v>
      </c>
      <c r="C1221" t="s">
        <v>17</v>
      </c>
      <c r="D1221">
        <v>18</v>
      </c>
      <c r="F1221">
        <v>22</v>
      </c>
      <c r="G1221">
        <v>40</v>
      </c>
      <c r="I1221" s="1">
        <v>31</v>
      </c>
      <c r="J1221" s="1">
        <v>563</v>
      </c>
      <c r="K1221">
        <v>15.2</v>
      </c>
    </row>
    <row r="1222" spans="1:11" x14ac:dyDescent="0.25">
      <c r="A1222" t="s">
        <v>301</v>
      </c>
      <c r="B1222" t="s">
        <v>302</v>
      </c>
      <c r="C1222" t="s">
        <v>17</v>
      </c>
      <c r="D1222">
        <v>5</v>
      </c>
      <c r="G1222">
        <v>5</v>
      </c>
      <c r="I1222" s="1">
        <v>31</v>
      </c>
      <c r="J1222" s="1">
        <v>157</v>
      </c>
      <c r="K1222">
        <v>12.8</v>
      </c>
    </row>
    <row r="1223" spans="1:11" x14ac:dyDescent="0.25">
      <c r="A1223" t="s">
        <v>301</v>
      </c>
      <c r="B1223" t="s">
        <v>303</v>
      </c>
      <c r="C1223" t="s">
        <v>17</v>
      </c>
      <c r="D1223">
        <v>44</v>
      </c>
      <c r="F1223">
        <v>10</v>
      </c>
      <c r="G1223">
        <v>54</v>
      </c>
      <c r="I1223" s="1">
        <v>31</v>
      </c>
      <c r="J1223" s="1">
        <v>1377</v>
      </c>
      <c r="K1223">
        <v>10</v>
      </c>
    </row>
    <row r="1224" spans="1:11" x14ac:dyDescent="0.25">
      <c r="A1224" t="s">
        <v>301</v>
      </c>
      <c r="B1224" t="s">
        <v>309</v>
      </c>
      <c r="C1224" t="s">
        <v>17</v>
      </c>
      <c r="D1224">
        <v>31</v>
      </c>
      <c r="F1224">
        <v>16</v>
      </c>
      <c r="G1224">
        <v>47</v>
      </c>
      <c r="I1224" s="1">
        <v>31</v>
      </c>
      <c r="J1224" s="1">
        <v>970</v>
      </c>
      <c r="K1224">
        <v>7.5</v>
      </c>
    </row>
    <row r="1225" spans="1:11" hidden="1" x14ac:dyDescent="0.25">
      <c r="A1225" t="s">
        <v>320</v>
      </c>
      <c r="B1225" t="s">
        <v>321</v>
      </c>
      <c r="C1225" t="s">
        <v>17</v>
      </c>
      <c r="F1225">
        <v>31</v>
      </c>
      <c r="G1225">
        <v>31</v>
      </c>
      <c r="I1225" s="1">
        <v>7</v>
      </c>
      <c r="J1225" s="1">
        <v>0</v>
      </c>
    </row>
    <row r="1226" spans="1:11" hidden="1" x14ac:dyDescent="0.25">
      <c r="A1226" t="s">
        <v>325</v>
      </c>
      <c r="B1226" t="s">
        <v>325</v>
      </c>
      <c r="C1226" t="s">
        <v>17</v>
      </c>
      <c r="F1226">
        <v>2</v>
      </c>
      <c r="G1226">
        <v>2</v>
      </c>
      <c r="I1226" s="1">
        <v>31</v>
      </c>
      <c r="J1226" s="1">
        <v>0</v>
      </c>
    </row>
    <row r="1227" spans="1:11" hidden="1" x14ac:dyDescent="0.25">
      <c r="A1227" t="s">
        <v>325</v>
      </c>
      <c r="B1227" t="s">
        <v>326</v>
      </c>
      <c r="C1227" t="s">
        <v>17</v>
      </c>
      <c r="F1227">
        <v>3</v>
      </c>
      <c r="G1227">
        <v>3</v>
      </c>
      <c r="I1227" s="1">
        <v>31</v>
      </c>
      <c r="J1227" s="1">
        <v>0</v>
      </c>
    </row>
    <row r="1228" spans="1:11" x14ac:dyDescent="0.25">
      <c r="A1228" t="s">
        <v>330</v>
      </c>
      <c r="B1228" t="s">
        <v>332</v>
      </c>
      <c r="C1228" t="s">
        <v>17</v>
      </c>
      <c r="D1228">
        <v>7</v>
      </c>
      <c r="F1228">
        <v>1</v>
      </c>
      <c r="G1228">
        <v>8</v>
      </c>
      <c r="I1228" s="1">
        <v>31</v>
      </c>
      <c r="J1228" s="1">
        <v>219</v>
      </c>
      <c r="K1228">
        <v>19.7</v>
      </c>
    </row>
    <row r="1229" spans="1:11" hidden="1" x14ac:dyDescent="0.25">
      <c r="A1229" t="s">
        <v>330</v>
      </c>
      <c r="B1229" t="s">
        <v>331</v>
      </c>
      <c r="C1229" t="s">
        <v>17</v>
      </c>
      <c r="F1229">
        <v>28</v>
      </c>
      <c r="G1229">
        <v>28</v>
      </c>
      <c r="I1229" s="1">
        <v>7</v>
      </c>
      <c r="J1229" s="1">
        <v>0</v>
      </c>
    </row>
    <row r="1230" spans="1:11" x14ac:dyDescent="0.25">
      <c r="A1230" t="s">
        <v>330</v>
      </c>
      <c r="B1230" t="s">
        <v>333</v>
      </c>
      <c r="C1230" t="s">
        <v>17</v>
      </c>
      <c r="D1230">
        <v>41</v>
      </c>
      <c r="F1230">
        <v>17</v>
      </c>
      <c r="G1230">
        <v>58</v>
      </c>
      <c r="I1230" s="1">
        <v>31</v>
      </c>
      <c r="J1230" s="1">
        <v>1283</v>
      </c>
      <c r="K1230">
        <v>18.7</v>
      </c>
    </row>
    <row r="1231" spans="1:11" x14ac:dyDescent="0.25">
      <c r="A1231" t="s">
        <v>345</v>
      </c>
      <c r="B1231" t="s">
        <v>345</v>
      </c>
      <c r="C1231" t="s">
        <v>17</v>
      </c>
      <c r="D1231">
        <v>18</v>
      </c>
      <c r="F1231">
        <v>1</v>
      </c>
      <c r="G1231">
        <v>19</v>
      </c>
      <c r="I1231" s="1">
        <v>31</v>
      </c>
      <c r="J1231" s="1">
        <v>563</v>
      </c>
      <c r="K1231">
        <v>5.3</v>
      </c>
    </row>
    <row r="1232" spans="1:11" x14ac:dyDescent="0.25">
      <c r="A1232" t="s">
        <v>352</v>
      </c>
      <c r="B1232" t="s">
        <v>354</v>
      </c>
      <c r="C1232" t="s">
        <v>17</v>
      </c>
      <c r="D1232">
        <v>8</v>
      </c>
      <c r="G1232">
        <v>8</v>
      </c>
      <c r="I1232" s="1">
        <v>31</v>
      </c>
      <c r="J1232" s="1">
        <v>250</v>
      </c>
      <c r="K1232">
        <v>1.6</v>
      </c>
    </row>
    <row r="1233" spans="1:11" x14ac:dyDescent="0.25">
      <c r="A1233" t="s">
        <v>398</v>
      </c>
      <c r="B1233" t="s">
        <v>399</v>
      </c>
      <c r="C1233" t="s">
        <v>17</v>
      </c>
      <c r="D1233">
        <v>33</v>
      </c>
      <c r="G1233">
        <v>33</v>
      </c>
      <c r="H1233">
        <v>9</v>
      </c>
      <c r="I1233" s="1">
        <v>31</v>
      </c>
      <c r="J1233" s="1">
        <v>1033</v>
      </c>
      <c r="K1233">
        <v>2</v>
      </c>
    </row>
    <row r="1234" spans="1:11" hidden="1" x14ac:dyDescent="0.25">
      <c r="A1234" t="s">
        <v>112</v>
      </c>
      <c r="B1234" t="s">
        <v>112</v>
      </c>
      <c r="C1234" t="s">
        <v>114</v>
      </c>
      <c r="F1234">
        <v>23</v>
      </c>
      <c r="G1234">
        <v>23</v>
      </c>
      <c r="I1234" s="1">
        <v>8</v>
      </c>
      <c r="J1234" s="1">
        <v>0</v>
      </c>
    </row>
    <row r="1235" spans="1:11" hidden="1" x14ac:dyDescent="0.25">
      <c r="A1235" t="s">
        <v>124</v>
      </c>
      <c r="B1235" t="s">
        <v>125</v>
      </c>
      <c r="C1235" t="s">
        <v>114</v>
      </c>
      <c r="F1235">
        <v>12</v>
      </c>
      <c r="G1235">
        <v>12</v>
      </c>
      <c r="I1235" s="1">
        <v>8</v>
      </c>
      <c r="J1235" s="1">
        <v>0</v>
      </c>
    </row>
    <row r="1236" spans="1:11" hidden="1" x14ac:dyDescent="0.25">
      <c r="A1236" t="s">
        <v>135</v>
      </c>
      <c r="B1236" t="s">
        <v>138</v>
      </c>
      <c r="C1236" t="s">
        <v>114</v>
      </c>
      <c r="F1236">
        <v>28</v>
      </c>
      <c r="G1236">
        <v>28</v>
      </c>
      <c r="I1236" s="1">
        <v>8</v>
      </c>
      <c r="J1236" s="1">
        <v>0</v>
      </c>
    </row>
    <row r="1237" spans="1:11" x14ac:dyDescent="0.25">
      <c r="A1237" t="s">
        <v>195</v>
      </c>
      <c r="B1237" t="s">
        <v>195</v>
      </c>
      <c r="C1237" t="s">
        <v>114</v>
      </c>
      <c r="D1237">
        <v>2</v>
      </c>
      <c r="F1237">
        <v>1</v>
      </c>
      <c r="G1237">
        <v>3</v>
      </c>
      <c r="I1237" s="1">
        <v>8</v>
      </c>
      <c r="J1237" s="1">
        <v>16</v>
      </c>
      <c r="K1237">
        <v>20</v>
      </c>
    </row>
    <row r="1238" spans="1:11" hidden="1" x14ac:dyDescent="0.25">
      <c r="A1238" t="s">
        <v>208</v>
      </c>
      <c r="B1238" t="s">
        <v>208</v>
      </c>
      <c r="C1238" t="s">
        <v>114</v>
      </c>
      <c r="F1238">
        <v>27</v>
      </c>
      <c r="G1238">
        <v>27</v>
      </c>
      <c r="I1238" s="1">
        <v>8</v>
      </c>
      <c r="J1238" s="1">
        <v>0</v>
      </c>
    </row>
    <row r="1239" spans="1:11" hidden="1" x14ac:dyDescent="0.25">
      <c r="A1239" t="s">
        <v>269</v>
      </c>
      <c r="B1239" t="s">
        <v>274</v>
      </c>
      <c r="C1239" t="s">
        <v>114</v>
      </c>
      <c r="F1239">
        <v>1</v>
      </c>
      <c r="G1239">
        <v>1</v>
      </c>
      <c r="I1239" s="1">
        <v>8</v>
      </c>
      <c r="J1239" s="1">
        <v>0</v>
      </c>
    </row>
    <row r="1240" spans="1:11" hidden="1" x14ac:dyDescent="0.25">
      <c r="A1240" t="s">
        <v>359</v>
      </c>
      <c r="B1240" t="s">
        <v>359</v>
      </c>
      <c r="C1240" t="s">
        <v>114</v>
      </c>
      <c r="F1240">
        <v>26</v>
      </c>
      <c r="G1240">
        <v>26</v>
      </c>
      <c r="I1240" s="1">
        <v>8</v>
      </c>
      <c r="J1240" s="1">
        <v>0</v>
      </c>
    </row>
    <row r="1241" spans="1:11" hidden="1" x14ac:dyDescent="0.25">
      <c r="A1241" t="s">
        <v>124</v>
      </c>
      <c r="B1241" t="s">
        <v>125</v>
      </c>
      <c r="C1241" t="s">
        <v>126</v>
      </c>
      <c r="H1241">
        <v>30</v>
      </c>
      <c r="I1241" s="1">
        <v>39</v>
      </c>
      <c r="J1241" s="1">
        <v>0</v>
      </c>
    </row>
    <row r="1242" spans="1:11" hidden="1" x14ac:dyDescent="0.25">
      <c r="A1242" t="s">
        <v>375</v>
      </c>
      <c r="B1242" t="s">
        <v>375</v>
      </c>
      <c r="C1242" t="s">
        <v>126</v>
      </c>
      <c r="H1242">
        <v>24</v>
      </c>
      <c r="I1242" s="1">
        <v>39</v>
      </c>
      <c r="J1242" s="1">
        <v>0</v>
      </c>
    </row>
    <row r="1243" spans="1:11" hidden="1" x14ac:dyDescent="0.25">
      <c r="A1243" t="s">
        <v>339</v>
      </c>
      <c r="B1243" t="s">
        <v>339</v>
      </c>
      <c r="C1243" t="s">
        <v>340</v>
      </c>
      <c r="H1243">
        <v>100</v>
      </c>
      <c r="I1243" s="1">
        <v>39</v>
      </c>
      <c r="J1243" s="1">
        <v>0</v>
      </c>
    </row>
    <row r="1244" spans="1:11" x14ac:dyDescent="0.25">
      <c r="A1244" t="s">
        <v>146</v>
      </c>
      <c r="B1244" t="s">
        <v>151</v>
      </c>
      <c r="C1244" t="s">
        <v>155</v>
      </c>
      <c r="D1244">
        <v>8</v>
      </c>
      <c r="F1244">
        <v>2</v>
      </c>
      <c r="G1244">
        <v>10</v>
      </c>
      <c r="I1244" s="1">
        <v>46</v>
      </c>
      <c r="J1244" s="1">
        <v>370</v>
      </c>
      <c r="K1244">
        <v>7.2</v>
      </c>
    </row>
    <row r="1245" spans="1:11" x14ac:dyDescent="0.25">
      <c r="A1245" t="s">
        <v>193</v>
      </c>
      <c r="B1245" t="s">
        <v>194</v>
      </c>
      <c r="C1245" t="s">
        <v>155</v>
      </c>
      <c r="D1245">
        <v>12</v>
      </c>
      <c r="G1245">
        <v>12</v>
      </c>
      <c r="I1245" s="1">
        <v>46</v>
      </c>
      <c r="J1245" s="1">
        <v>554</v>
      </c>
      <c r="K1245">
        <v>7.6</v>
      </c>
    </row>
    <row r="1246" spans="1:11" hidden="1" x14ac:dyDescent="0.25">
      <c r="A1246" t="s">
        <v>288</v>
      </c>
      <c r="B1246" t="s">
        <v>288</v>
      </c>
      <c r="C1246" t="s">
        <v>289</v>
      </c>
      <c r="F1246">
        <v>6</v>
      </c>
      <c r="G1246">
        <v>6</v>
      </c>
      <c r="I1246" s="1">
        <v>11</v>
      </c>
      <c r="J1246" s="1">
        <v>0</v>
      </c>
    </row>
    <row r="1247" spans="1:11" hidden="1" x14ac:dyDescent="0.25">
      <c r="A1247" t="s">
        <v>301</v>
      </c>
      <c r="B1247" t="s">
        <v>310</v>
      </c>
      <c r="C1247" t="s">
        <v>289</v>
      </c>
      <c r="F1247">
        <v>2</v>
      </c>
      <c r="G1247">
        <v>2</v>
      </c>
      <c r="I1247" s="1">
        <v>11</v>
      </c>
      <c r="J1247" s="1">
        <v>0</v>
      </c>
    </row>
    <row r="1248" spans="1:11" hidden="1" x14ac:dyDescent="0.25">
      <c r="A1248" t="s">
        <v>339</v>
      </c>
      <c r="B1248" t="s">
        <v>339</v>
      </c>
      <c r="C1248" t="s">
        <v>289</v>
      </c>
      <c r="F1248">
        <v>62</v>
      </c>
      <c r="G1248">
        <v>62</v>
      </c>
      <c r="I1248" s="1">
        <v>11</v>
      </c>
      <c r="J1248" s="1">
        <v>0</v>
      </c>
    </row>
    <row r="1249" spans="1:11" hidden="1" x14ac:dyDescent="0.25">
      <c r="A1249" t="s">
        <v>361</v>
      </c>
      <c r="B1249" t="s">
        <v>361</v>
      </c>
      <c r="C1249" t="s">
        <v>289</v>
      </c>
      <c r="F1249">
        <v>1</v>
      </c>
      <c r="G1249">
        <v>1</v>
      </c>
      <c r="I1249" s="1">
        <v>11</v>
      </c>
      <c r="J1249" s="1">
        <v>0</v>
      </c>
    </row>
    <row r="1250" spans="1:11" x14ac:dyDescent="0.25">
      <c r="A1250" t="s">
        <v>83</v>
      </c>
      <c r="B1250" t="s">
        <v>83</v>
      </c>
      <c r="C1250" t="s">
        <v>84</v>
      </c>
      <c r="D1250">
        <v>1</v>
      </c>
      <c r="G1250">
        <v>1</v>
      </c>
      <c r="I1250" s="1">
        <v>20</v>
      </c>
      <c r="J1250" s="1">
        <v>20</v>
      </c>
      <c r="K1250">
        <v>16.899999999999999</v>
      </c>
    </row>
    <row r="1251" spans="1:11" x14ac:dyDescent="0.25">
      <c r="A1251" t="s">
        <v>85</v>
      </c>
      <c r="B1251" t="s">
        <v>95</v>
      </c>
      <c r="C1251" t="s">
        <v>84</v>
      </c>
      <c r="D1251">
        <v>16</v>
      </c>
      <c r="F1251">
        <v>6</v>
      </c>
      <c r="G1251">
        <v>22</v>
      </c>
      <c r="I1251" s="1">
        <v>20</v>
      </c>
      <c r="J1251" s="1">
        <v>314</v>
      </c>
      <c r="K1251">
        <v>16.600000000000001</v>
      </c>
    </row>
    <row r="1252" spans="1:11" x14ac:dyDescent="0.25">
      <c r="A1252" t="s">
        <v>104</v>
      </c>
      <c r="B1252" t="s">
        <v>104</v>
      </c>
      <c r="C1252" t="s">
        <v>84</v>
      </c>
      <c r="D1252">
        <v>4</v>
      </c>
      <c r="G1252">
        <v>4</v>
      </c>
      <c r="K1252">
        <v>16.600000000000001</v>
      </c>
    </row>
    <row r="1253" spans="1:11" x14ac:dyDescent="0.25">
      <c r="A1253" t="s">
        <v>135</v>
      </c>
      <c r="B1253" t="s">
        <v>136</v>
      </c>
      <c r="C1253" t="s">
        <v>84</v>
      </c>
      <c r="D1253">
        <v>97</v>
      </c>
      <c r="F1253">
        <v>120</v>
      </c>
      <c r="G1253">
        <v>217</v>
      </c>
      <c r="I1253" s="1">
        <v>20</v>
      </c>
      <c r="J1253" s="1">
        <v>1901</v>
      </c>
      <c r="K1253">
        <v>14</v>
      </c>
    </row>
    <row r="1254" spans="1:11" x14ac:dyDescent="0.25">
      <c r="A1254" t="s">
        <v>135</v>
      </c>
      <c r="B1254" t="s">
        <v>139</v>
      </c>
      <c r="C1254" t="s">
        <v>84</v>
      </c>
      <c r="D1254">
        <v>10</v>
      </c>
      <c r="G1254">
        <v>10</v>
      </c>
      <c r="I1254" s="1">
        <v>20</v>
      </c>
      <c r="J1254" s="1">
        <v>196</v>
      </c>
      <c r="K1254">
        <v>17.7</v>
      </c>
    </row>
    <row r="1255" spans="1:11" hidden="1" x14ac:dyDescent="0.25">
      <c r="A1255" t="s">
        <v>164</v>
      </c>
      <c r="B1255" t="s">
        <v>164</v>
      </c>
      <c r="C1255" t="s">
        <v>84</v>
      </c>
      <c r="F1255">
        <v>10</v>
      </c>
      <c r="G1255">
        <v>10</v>
      </c>
      <c r="I1255" s="1">
        <v>20</v>
      </c>
      <c r="J1255" s="1">
        <v>0</v>
      </c>
    </row>
    <row r="1256" spans="1:11" hidden="1" x14ac:dyDescent="0.25">
      <c r="A1256" t="s">
        <v>168</v>
      </c>
      <c r="B1256" t="s">
        <v>168</v>
      </c>
      <c r="C1256" t="s">
        <v>84</v>
      </c>
      <c r="F1256">
        <v>6</v>
      </c>
      <c r="G1256">
        <v>6</v>
      </c>
      <c r="I1256" s="1">
        <v>20</v>
      </c>
      <c r="J1256" s="1">
        <v>0</v>
      </c>
    </row>
    <row r="1257" spans="1:11" hidden="1" x14ac:dyDescent="0.25">
      <c r="A1257" t="s">
        <v>195</v>
      </c>
      <c r="B1257" t="s">
        <v>195</v>
      </c>
      <c r="C1257" t="s">
        <v>84</v>
      </c>
      <c r="F1257">
        <v>28</v>
      </c>
      <c r="G1257">
        <v>28</v>
      </c>
      <c r="I1257" s="1">
        <v>20</v>
      </c>
      <c r="J1257" s="1">
        <v>0</v>
      </c>
    </row>
    <row r="1258" spans="1:11" x14ac:dyDescent="0.25">
      <c r="A1258" t="s">
        <v>203</v>
      </c>
      <c r="B1258" t="s">
        <v>206</v>
      </c>
      <c r="C1258" t="s">
        <v>84</v>
      </c>
      <c r="D1258">
        <v>19</v>
      </c>
      <c r="F1258">
        <v>21</v>
      </c>
      <c r="G1258">
        <v>40</v>
      </c>
      <c r="I1258" s="1">
        <v>20</v>
      </c>
      <c r="J1258" s="1">
        <v>372</v>
      </c>
      <c r="K1258">
        <v>15</v>
      </c>
    </row>
    <row r="1259" spans="1:11" hidden="1" x14ac:dyDescent="0.25">
      <c r="A1259" t="s">
        <v>268</v>
      </c>
      <c r="B1259" t="s">
        <v>268</v>
      </c>
      <c r="C1259" t="s">
        <v>84</v>
      </c>
      <c r="F1259">
        <v>14</v>
      </c>
      <c r="G1259">
        <v>14</v>
      </c>
      <c r="I1259" s="1">
        <v>20</v>
      </c>
      <c r="J1259" s="1">
        <v>0</v>
      </c>
    </row>
    <row r="1260" spans="1:11" x14ac:dyDescent="0.25">
      <c r="A1260" t="s">
        <v>269</v>
      </c>
      <c r="B1260" t="s">
        <v>271</v>
      </c>
      <c r="C1260" t="s">
        <v>84</v>
      </c>
      <c r="D1260">
        <v>1</v>
      </c>
      <c r="G1260">
        <v>1</v>
      </c>
      <c r="I1260" s="1">
        <v>20</v>
      </c>
      <c r="J1260" s="1">
        <v>20</v>
      </c>
      <c r="K1260">
        <v>15.5</v>
      </c>
    </row>
    <row r="1261" spans="1:11" x14ac:dyDescent="0.25">
      <c r="A1261" t="s">
        <v>269</v>
      </c>
      <c r="B1261" t="s">
        <v>271</v>
      </c>
      <c r="C1261" t="s">
        <v>84</v>
      </c>
      <c r="D1261">
        <v>1</v>
      </c>
      <c r="G1261">
        <v>1</v>
      </c>
      <c r="I1261" s="1">
        <v>20</v>
      </c>
      <c r="J1261" s="1">
        <v>20</v>
      </c>
      <c r="K1261">
        <v>15.5</v>
      </c>
    </row>
    <row r="1262" spans="1:11" hidden="1" x14ac:dyDescent="0.25">
      <c r="A1262" t="s">
        <v>269</v>
      </c>
      <c r="B1262" t="s">
        <v>273</v>
      </c>
      <c r="C1262" t="s">
        <v>84</v>
      </c>
      <c r="F1262">
        <v>25</v>
      </c>
      <c r="G1262">
        <v>25</v>
      </c>
      <c r="I1262" s="1">
        <v>20</v>
      </c>
      <c r="J1262" s="1">
        <v>0</v>
      </c>
    </row>
    <row r="1263" spans="1:11" hidden="1" x14ac:dyDescent="0.25">
      <c r="A1263" t="s">
        <v>288</v>
      </c>
      <c r="B1263" t="s">
        <v>288</v>
      </c>
      <c r="C1263" t="s">
        <v>84</v>
      </c>
      <c r="F1263">
        <v>36</v>
      </c>
      <c r="G1263">
        <v>36</v>
      </c>
      <c r="I1263" s="1">
        <v>20</v>
      </c>
      <c r="J1263" s="1">
        <v>0</v>
      </c>
    </row>
    <row r="1264" spans="1:11" x14ac:dyDescent="0.25">
      <c r="A1264" t="s">
        <v>359</v>
      </c>
      <c r="B1264" t="s">
        <v>359</v>
      </c>
      <c r="C1264" t="s">
        <v>84</v>
      </c>
      <c r="D1264">
        <v>19</v>
      </c>
      <c r="F1264">
        <v>6</v>
      </c>
      <c r="G1264">
        <v>25</v>
      </c>
      <c r="I1264" s="1">
        <v>20</v>
      </c>
      <c r="J1264" s="1">
        <v>372</v>
      </c>
      <c r="K1264">
        <v>8.6999999999999993</v>
      </c>
    </row>
    <row r="1265" spans="1:11" x14ac:dyDescent="0.25">
      <c r="A1265" t="s">
        <v>361</v>
      </c>
      <c r="B1265" t="s">
        <v>361</v>
      </c>
      <c r="C1265" t="s">
        <v>84</v>
      </c>
      <c r="D1265">
        <v>55</v>
      </c>
      <c r="F1265">
        <v>43</v>
      </c>
      <c r="G1265">
        <v>98</v>
      </c>
      <c r="I1265" s="1">
        <v>20</v>
      </c>
      <c r="J1265" s="1">
        <v>1078</v>
      </c>
      <c r="K1265">
        <v>15.2</v>
      </c>
    </row>
    <row r="1266" spans="1:11" hidden="1" x14ac:dyDescent="0.25">
      <c r="A1266" t="s">
        <v>61</v>
      </c>
      <c r="B1266" t="s">
        <v>61</v>
      </c>
      <c r="C1266" t="s">
        <v>69</v>
      </c>
      <c r="F1266">
        <v>15</v>
      </c>
      <c r="G1266">
        <v>15</v>
      </c>
      <c r="I1266" s="1">
        <v>39</v>
      </c>
      <c r="J1266" s="1">
        <v>0</v>
      </c>
    </row>
    <row r="1267" spans="1:11" x14ac:dyDescent="0.25">
      <c r="A1267" t="s">
        <v>85</v>
      </c>
      <c r="B1267" t="s">
        <v>95</v>
      </c>
      <c r="C1267" t="s">
        <v>69</v>
      </c>
      <c r="D1267">
        <v>15</v>
      </c>
      <c r="F1267">
        <v>1</v>
      </c>
      <c r="G1267">
        <v>16</v>
      </c>
      <c r="I1267" s="1">
        <v>39</v>
      </c>
      <c r="J1267" s="1">
        <v>581</v>
      </c>
      <c r="K1267">
        <v>9.4</v>
      </c>
    </row>
    <row r="1268" spans="1:11" x14ac:dyDescent="0.25">
      <c r="A1268" t="s">
        <v>85</v>
      </c>
      <c r="B1268" t="s">
        <v>97</v>
      </c>
      <c r="C1268" t="s">
        <v>69</v>
      </c>
      <c r="D1268">
        <v>4</v>
      </c>
      <c r="G1268">
        <v>4</v>
      </c>
      <c r="H1268">
        <v>13</v>
      </c>
      <c r="I1268" s="1">
        <v>39</v>
      </c>
      <c r="J1268" s="1">
        <v>155</v>
      </c>
      <c r="K1268">
        <v>0.5</v>
      </c>
    </row>
    <row r="1269" spans="1:11" x14ac:dyDescent="0.25">
      <c r="A1269" t="s">
        <v>124</v>
      </c>
      <c r="B1269" t="s">
        <v>124</v>
      </c>
      <c r="C1269" t="s">
        <v>69</v>
      </c>
      <c r="D1269">
        <v>15</v>
      </c>
      <c r="G1269">
        <v>15</v>
      </c>
      <c r="I1269" s="1">
        <v>39</v>
      </c>
      <c r="J1269" s="1">
        <v>581</v>
      </c>
      <c r="K1269">
        <v>0.8</v>
      </c>
    </row>
    <row r="1270" spans="1:11" x14ac:dyDescent="0.25">
      <c r="A1270" t="s">
        <v>127</v>
      </c>
      <c r="B1270" t="s">
        <v>128</v>
      </c>
      <c r="C1270" t="s">
        <v>69</v>
      </c>
      <c r="D1270">
        <v>15</v>
      </c>
      <c r="G1270">
        <v>15</v>
      </c>
      <c r="I1270" s="1">
        <v>39</v>
      </c>
      <c r="J1270" s="1">
        <v>581</v>
      </c>
      <c r="K1270">
        <v>4.5999999999999996</v>
      </c>
    </row>
    <row r="1271" spans="1:11" x14ac:dyDescent="0.25">
      <c r="A1271" t="s">
        <v>135</v>
      </c>
      <c r="B1271" t="s">
        <v>136</v>
      </c>
      <c r="C1271" t="s">
        <v>69</v>
      </c>
      <c r="D1271">
        <v>94</v>
      </c>
      <c r="E1271">
        <v>2</v>
      </c>
      <c r="G1271">
        <v>96</v>
      </c>
      <c r="I1271" s="1">
        <v>39</v>
      </c>
      <c r="J1271" s="1">
        <v>3638</v>
      </c>
      <c r="K1271">
        <v>1.9</v>
      </c>
    </row>
    <row r="1272" spans="1:11" x14ac:dyDescent="0.25">
      <c r="A1272" t="s">
        <v>135</v>
      </c>
      <c r="B1272" t="s">
        <v>140</v>
      </c>
      <c r="C1272" t="s">
        <v>69</v>
      </c>
      <c r="D1272">
        <v>26</v>
      </c>
      <c r="E1272">
        <v>2</v>
      </c>
      <c r="G1272">
        <v>28</v>
      </c>
      <c r="I1272" s="1">
        <v>39</v>
      </c>
      <c r="J1272" s="1">
        <v>1006</v>
      </c>
      <c r="K1272">
        <v>0.6</v>
      </c>
    </row>
    <row r="1273" spans="1:11" hidden="1" x14ac:dyDescent="0.25">
      <c r="A1273" t="s">
        <v>156</v>
      </c>
      <c r="B1273" t="s">
        <v>156</v>
      </c>
      <c r="C1273" t="s">
        <v>69</v>
      </c>
      <c r="F1273">
        <v>5</v>
      </c>
      <c r="G1273">
        <v>5</v>
      </c>
      <c r="I1273" s="1">
        <v>39</v>
      </c>
      <c r="J1273" s="1">
        <v>0</v>
      </c>
    </row>
    <row r="1274" spans="1:11" x14ac:dyDescent="0.25">
      <c r="A1274" t="s">
        <v>176</v>
      </c>
      <c r="B1274" t="s">
        <v>179</v>
      </c>
      <c r="C1274" t="s">
        <v>69</v>
      </c>
      <c r="D1274">
        <v>12</v>
      </c>
      <c r="G1274">
        <v>12</v>
      </c>
      <c r="I1274" s="1">
        <v>39</v>
      </c>
      <c r="J1274" s="1">
        <v>464</v>
      </c>
      <c r="K1274">
        <v>8.6999999999999993</v>
      </c>
    </row>
    <row r="1275" spans="1:11" hidden="1" x14ac:dyDescent="0.25">
      <c r="A1275" t="s">
        <v>193</v>
      </c>
      <c r="B1275" t="s">
        <v>193</v>
      </c>
      <c r="C1275" t="s">
        <v>69</v>
      </c>
      <c r="F1275">
        <v>10</v>
      </c>
      <c r="G1275">
        <v>10</v>
      </c>
      <c r="I1275" s="1">
        <v>39</v>
      </c>
      <c r="J1275" s="1">
        <v>0</v>
      </c>
    </row>
    <row r="1276" spans="1:11" x14ac:dyDescent="0.25">
      <c r="A1276" t="s">
        <v>195</v>
      </c>
      <c r="B1276" t="s">
        <v>195</v>
      </c>
      <c r="C1276" t="s">
        <v>69</v>
      </c>
      <c r="D1276">
        <v>11</v>
      </c>
      <c r="G1276">
        <v>11</v>
      </c>
      <c r="H1276">
        <v>4</v>
      </c>
      <c r="I1276" s="1">
        <v>39</v>
      </c>
      <c r="J1276" s="1">
        <v>426</v>
      </c>
      <c r="K1276">
        <v>4.7</v>
      </c>
    </row>
    <row r="1277" spans="1:11" x14ac:dyDescent="0.25">
      <c r="A1277" t="s">
        <v>203</v>
      </c>
      <c r="B1277" t="s">
        <v>206</v>
      </c>
      <c r="C1277" t="s">
        <v>69</v>
      </c>
      <c r="D1277">
        <v>14</v>
      </c>
      <c r="F1277">
        <v>2</v>
      </c>
      <c r="G1277">
        <v>16</v>
      </c>
      <c r="H1277">
        <v>2</v>
      </c>
      <c r="I1277" s="1">
        <v>39</v>
      </c>
      <c r="J1277" s="1">
        <v>542</v>
      </c>
      <c r="K1277">
        <v>11.5</v>
      </c>
    </row>
    <row r="1278" spans="1:11" hidden="1" x14ac:dyDescent="0.25">
      <c r="A1278" t="s">
        <v>207</v>
      </c>
      <c r="B1278" t="s">
        <v>207</v>
      </c>
      <c r="C1278" t="s">
        <v>69</v>
      </c>
      <c r="F1278">
        <v>2</v>
      </c>
      <c r="G1278">
        <v>2</v>
      </c>
      <c r="I1278" s="1">
        <v>39</v>
      </c>
      <c r="J1278" s="1">
        <v>0</v>
      </c>
    </row>
    <row r="1279" spans="1:11" x14ac:dyDescent="0.25">
      <c r="A1279" t="s">
        <v>219</v>
      </c>
      <c r="B1279" t="s">
        <v>228</v>
      </c>
      <c r="C1279" t="s">
        <v>69</v>
      </c>
      <c r="D1279">
        <v>6</v>
      </c>
      <c r="G1279">
        <v>6</v>
      </c>
      <c r="I1279" s="1">
        <v>39</v>
      </c>
      <c r="J1279" s="1">
        <v>232</v>
      </c>
      <c r="K1279">
        <v>7.1</v>
      </c>
    </row>
    <row r="1280" spans="1:11" x14ac:dyDescent="0.25">
      <c r="A1280" t="s">
        <v>232</v>
      </c>
      <c r="B1280" t="s">
        <v>236</v>
      </c>
      <c r="C1280" t="s">
        <v>69</v>
      </c>
      <c r="D1280">
        <v>17</v>
      </c>
      <c r="G1280">
        <v>17</v>
      </c>
      <c r="H1280">
        <v>3</v>
      </c>
      <c r="I1280" s="1">
        <v>39</v>
      </c>
      <c r="J1280" s="1">
        <v>658</v>
      </c>
      <c r="K1280">
        <v>5.3</v>
      </c>
    </row>
    <row r="1281" spans="1:11" hidden="1" x14ac:dyDescent="0.25">
      <c r="A1281" t="s">
        <v>248</v>
      </c>
      <c r="B1281" t="s">
        <v>248</v>
      </c>
      <c r="C1281" t="s">
        <v>69</v>
      </c>
      <c r="F1281">
        <v>5</v>
      </c>
      <c r="G1281">
        <v>5</v>
      </c>
      <c r="I1281" s="1">
        <v>39</v>
      </c>
      <c r="J1281" s="1">
        <v>0</v>
      </c>
    </row>
    <row r="1282" spans="1:11" x14ac:dyDescent="0.25">
      <c r="A1282" t="s">
        <v>268</v>
      </c>
      <c r="B1282" t="s">
        <v>268</v>
      </c>
      <c r="C1282" t="s">
        <v>69</v>
      </c>
      <c r="D1282">
        <v>18</v>
      </c>
      <c r="F1282">
        <v>6</v>
      </c>
      <c r="G1282">
        <v>24</v>
      </c>
      <c r="I1282" s="1">
        <v>39</v>
      </c>
      <c r="J1282" s="1">
        <v>697</v>
      </c>
      <c r="K1282">
        <v>9.8000000000000007</v>
      </c>
    </row>
    <row r="1283" spans="1:11" x14ac:dyDescent="0.25">
      <c r="A1283" t="s">
        <v>288</v>
      </c>
      <c r="B1283" t="s">
        <v>288</v>
      </c>
      <c r="C1283" t="s">
        <v>69</v>
      </c>
      <c r="D1283">
        <v>48</v>
      </c>
      <c r="G1283">
        <v>48</v>
      </c>
      <c r="I1283" s="1">
        <v>39</v>
      </c>
      <c r="J1283" s="1">
        <v>1858</v>
      </c>
      <c r="K1283">
        <v>1.5</v>
      </c>
    </row>
    <row r="1284" spans="1:11" x14ac:dyDescent="0.25">
      <c r="A1284" t="s">
        <v>295</v>
      </c>
      <c r="B1284" t="s">
        <v>295</v>
      </c>
      <c r="C1284" t="s">
        <v>69</v>
      </c>
      <c r="D1284">
        <v>4</v>
      </c>
      <c r="G1284">
        <v>4</v>
      </c>
      <c r="I1284" s="1">
        <v>39</v>
      </c>
      <c r="J1284" s="1">
        <v>155</v>
      </c>
      <c r="K1284">
        <v>5</v>
      </c>
    </row>
    <row r="1285" spans="1:11" x14ac:dyDescent="0.25">
      <c r="A1285" t="s">
        <v>320</v>
      </c>
      <c r="B1285" t="s">
        <v>321</v>
      </c>
      <c r="C1285" t="s">
        <v>69</v>
      </c>
      <c r="D1285">
        <v>118</v>
      </c>
      <c r="F1285">
        <v>45</v>
      </c>
      <c r="G1285">
        <v>163</v>
      </c>
      <c r="I1285" s="1">
        <v>39</v>
      </c>
      <c r="J1285" s="1">
        <v>4567</v>
      </c>
      <c r="K1285">
        <v>6</v>
      </c>
    </row>
    <row r="1286" spans="1:11" x14ac:dyDescent="0.25">
      <c r="A1286" t="s">
        <v>325</v>
      </c>
      <c r="B1286" t="s">
        <v>325</v>
      </c>
      <c r="C1286" t="s">
        <v>69</v>
      </c>
      <c r="D1286">
        <v>3</v>
      </c>
      <c r="G1286">
        <v>3</v>
      </c>
      <c r="I1286" s="1">
        <v>39</v>
      </c>
      <c r="J1286" s="1">
        <v>116</v>
      </c>
      <c r="K1286">
        <v>7.8</v>
      </c>
    </row>
    <row r="1287" spans="1:11" hidden="1" x14ac:dyDescent="0.25">
      <c r="A1287" t="s">
        <v>329</v>
      </c>
      <c r="B1287" t="s">
        <v>329</v>
      </c>
      <c r="C1287" t="s">
        <v>69</v>
      </c>
      <c r="H1287">
        <v>17</v>
      </c>
      <c r="I1287" s="1">
        <v>39</v>
      </c>
      <c r="J1287" s="1">
        <v>0</v>
      </c>
    </row>
    <row r="1288" spans="1:11" x14ac:dyDescent="0.25">
      <c r="A1288" t="s">
        <v>334</v>
      </c>
      <c r="B1288" t="s">
        <v>334</v>
      </c>
      <c r="C1288" t="s">
        <v>69</v>
      </c>
      <c r="D1288">
        <v>15</v>
      </c>
      <c r="G1288">
        <v>15</v>
      </c>
      <c r="I1288" s="1">
        <v>39</v>
      </c>
      <c r="J1288" s="1">
        <v>581</v>
      </c>
      <c r="K1288">
        <v>10.5</v>
      </c>
    </row>
    <row r="1289" spans="1:11" x14ac:dyDescent="0.25">
      <c r="A1289" t="s">
        <v>339</v>
      </c>
      <c r="B1289" t="s">
        <v>339</v>
      </c>
      <c r="C1289" t="s">
        <v>69</v>
      </c>
      <c r="D1289">
        <v>79</v>
      </c>
      <c r="E1289">
        <v>4</v>
      </c>
      <c r="G1289">
        <v>83</v>
      </c>
      <c r="H1289">
        <v>25</v>
      </c>
      <c r="I1289" s="1">
        <v>39</v>
      </c>
      <c r="J1289" s="1">
        <v>3057</v>
      </c>
      <c r="K1289">
        <v>1.3</v>
      </c>
    </row>
    <row r="1290" spans="1:11" x14ac:dyDescent="0.25">
      <c r="A1290" t="s">
        <v>361</v>
      </c>
      <c r="B1290" t="s">
        <v>363</v>
      </c>
      <c r="C1290" t="s">
        <v>69</v>
      </c>
      <c r="D1290">
        <v>62</v>
      </c>
      <c r="G1290">
        <v>62</v>
      </c>
      <c r="I1290" s="1">
        <v>39</v>
      </c>
      <c r="J1290" s="1">
        <v>2399</v>
      </c>
      <c r="K1290">
        <v>6.4</v>
      </c>
    </row>
    <row r="1291" spans="1:11" hidden="1" x14ac:dyDescent="0.25">
      <c r="A1291" t="s">
        <v>393</v>
      </c>
      <c r="B1291" t="s">
        <v>393</v>
      </c>
      <c r="C1291" t="s">
        <v>69</v>
      </c>
      <c r="F1291">
        <v>4</v>
      </c>
      <c r="G1291">
        <v>4</v>
      </c>
      <c r="I1291" s="1">
        <v>39</v>
      </c>
      <c r="J1291" s="1">
        <v>0</v>
      </c>
    </row>
    <row r="1292" spans="1:11" x14ac:dyDescent="0.25">
      <c r="A1292" t="s">
        <v>43</v>
      </c>
      <c r="B1292" t="s">
        <v>45</v>
      </c>
      <c r="C1292" t="s">
        <v>47</v>
      </c>
      <c r="D1292">
        <v>26</v>
      </c>
      <c r="E1292">
        <v>1</v>
      </c>
      <c r="G1292">
        <v>27</v>
      </c>
      <c r="I1292" s="1">
        <v>46</v>
      </c>
      <c r="J1292" s="1">
        <v>1201</v>
      </c>
      <c r="K1292">
        <v>5.4</v>
      </c>
    </row>
    <row r="1293" spans="1:11" x14ac:dyDescent="0.25">
      <c r="A1293" t="s">
        <v>57</v>
      </c>
      <c r="B1293" t="s">
        <v>57</v>
      </c>
      <c r="C1293" t="s">
        <v>47</v>
      </c>
      <c r="D1293">
        <v>9</v>
      </c>
      <c r="G1293">
        <v>9</v>
      </c>
      <c r="I1293" s="1">
        <v>46</v>
      </c>
      <c r="J1293" s="1">
        <v>416</v>
      </c>
      <c r="K1293">
        <v>4.5</v>
      </c>
    </row>
    <row r="1294" spans="1:11" hidden="1" x14ac:dyDescent="0.25">
      <c r="A1294" t="s">
        <v>59</v>
      </c>
      <c r="B1294" t="s">
        <v>59</v>
      </c>
      <c r="C1294" t="s">
        <v>47</v>
      </c>
      <c r="F1294">
        <v>3</v>
      </c>
      <c r="G1294">
        <v>3</v>
      </c>
      <c r="I1294" s="1">
        <v>46</v>
      </c>
      <c r="J1294" s="1">
        <v>0</v>
      </c>
    </row>
    <row r="1295" spans="1:11" x14ac:dyDescent="0.25">
      <c r="A1295" t="s">
        <v>61</v>
      </c>
      <c r="B1295" t="s">
        <v>61</v>
      </c>
      <c r="C1295" t="s">
        <v>47</v>
      </c>
      <c r="D1295">
        <v>25</v>
      </c>
      <c r="F1295">
        <v>20</v>
      </c>
      <c r="G1295">
        <v>45</v>
      </c>
      <c r="I1295" s="1">
        <v>46</v>
      </c>
      <c r="J1295" s="1">
        <v>1155</v>
      </c>
      <c r="K1295">
        <v>9.5</v>
      </c>
    </row>
    <row r="1296" spans="1:11" x14ac:dyDescent="0.25">
      <c r="A1296" t="s">
        <v>83</v>
      </c>
      <c r="B1296" t="s">
        <v>83</v>
      </c>
      <c r="C1296" t="s">
        <v>47</v>
      </c>
      <c r="D1296">
        <v>7</v>
      </c>
      <c r="F1296">
        <v>4</v>
      </c>
      <c r="G1296">
        <v>11</v>
      </c>
      <c r="I1296" s="1">
        <v>46</v>
      </c>
      <c r="J1296" s="1">
        <v>323</v>
      </c>
      <c r="K1296">
        <v>6.2</v>
      </c>
    </row>
    <row r="1297" spans="1:11" x14ac:dyDescent="0.25">
      <c r="A1297" t="s">
        <v>85</v>
      </c>
      <c r="B1297" t="s">
        <v>95</v>
      </c>
      <c r="C1297" t="s">
        <v>47</v>
      </c>
      <c r="D1297">
        <v>10</v>
      </c>
      <c r="G1297">
        <v>10</v>
      </c>
      <c r="I1297" s="1">
        <v>46</v>
      </c>
      <c r="J1297" s="1">
        <v>462</v>
      </c>
      <c r="K1297">
        <v>8.8000000000000007</v>
      </c>
    </row>
    <row r="1298" spans="1:11" x14ac:dyDescent="0.25">
      <c r="A1298" t="s">
        <v>85</v>
      </c>
      <c r="B1298" t="s">
        <v>97</v>
      </c>
      <c r="C1298" t="s">
        <v>47</v>
      </c>
      <c r="D1298">
        <v>30</v>
      </c>
      <c r="G1298">
        <v>30</v>
      </c>
      <c r="I1298" s="1">
        <v>46</v>
      </c>
      <c r="J1298" s="1">
        <v>1386</v>
      </c>
      <c r="K1298">
        <v>5.5</v>
      </c>
    </row>
    <row r="1299" spans="1:11" x14ac:dyDescent="0.25">
      <c r="A1299" t="s">
        <v>127</v>
      </c>
      <c r="B1299" t="s">
        <v>128</v>
      </c>
      <c r="C1299" t="s">
        <v>47</v>
      </c>
      <c r="D1299">
        <v>5</v>
      </c>
      <c r="G1299">
        <v>5</v>
      </c>
      <c r="I1299" s="1">
        <v>46</v>
      </c>
      <c r="J1299" s="1">
        <v>231</v>
      </c>
      <c r="K1299">
        <v>5</v>
      </c>
    </row>
    <row r="1300" spans="1:11" x14ac:dyDescent="0.25">
      <c r="A1300" t="s">
        <v>135</v>
      </c>
      <c r="B1300" t="s">
        <v>135</v>
      </c>
      <c r="C1300" t="s">
        <v>47</v>
      </c>
      <c r="D1300">
        <v>20</v>
      </c>
      <c r="G1300">
        <v>20</v>
      </c>
      <c r="I1300" s="1">
        <v>46</v>
      </c>
      <c r="J1300" s="1">
        <v>924</v>
      </c>
      <c r="K1300">
        <v>9.1</v>
      </c>
    </row>
    <row r="1301" spans="1:11" x14ac:dyDescent="0.25">
      <c r="A1301" t="s">
        <v>156</v>
      </c>
      <c r="B1301" t="s">
        <v>156</v>
      </c>
      <c r="C1301" t="s">
        <v>47</v>
      </c>
      <c r="D1301">
        <v>74</v>
      </c>
      <c r="F1301">
        <v>14</v>
      </c>
      <c r="G1301">
        <v>88</v>
      </c>
      <c r="H1301">
        <v>33</v>
      </c>
      <c r="I1301" s="1">
        <v>46</v>
      </c>
      <c r="J1301" s="1">
        <v>3419</v>
      </c>
      <c r="K1301">
        <v>4.9000000000000004</v>
      </c>
    </row>
    <row r="1302" spans="1:11" x14ac:dyDescent="0.25">
      <c r="A1302" t="s">
        <v>161</v>
      </c>
      <c r="B1302" t="s">
        <v>163</v>
      </c>
      <c r="C1302" t="s">
        <v>47</v>
      </c>
      <c r="D1302">
        <v>6</v>
      </c>
      <c r="F1302">
        <v>2</v>
      </c>
      <c r="G1302">
        <v>8</v>
      </c>
      <c r="I1302" s="1">
        <v>46</v>
      </c>
      <c r="J1302" s="1">
        <v>277</v>
      </c>
      <c r="K1302">
        <v>8.8000000000000007</v>
      </c>
    </row>
    <row r="1303" spans="1:11" x14ac:dyDescent="0.25">
      <c r="A1303" t="s">
        <v>168</v>
      </c>
      <c r="B1303" t="s">
        <v>168</v>
      </c>
      <c r="C1303" t="s">
        <v>47</v>
      </c>
      <c r="D1303">
        <v>20</v>
      </c>
      <c r="G1303">
        <v>20</v>
      </c>
      <c r="I1303" s="1">
        <v>46</v>
      </c>
      <c r="J1303" s="1">
        <v>924</v>
      </c>
      <c r="K1303">
        <v>4.7</v>
      </c>
    </row>
    <row r="1304" spans="1:11" x14ac:dyDescent="0.25">
      <c r="A1304" t="s">
        <v>169</v>
      </c>
      <c r="B1304" t="s">
        <v>169</v>
      </c>
      <c r="C1304" t="s">
        <v>47</v>
      </c>
      <c r="D1304">
        <v>12</v>
      </c>
      <c r="F1304">
        <v>3</v>
      </c>
      <c r="G1304">
        <v>15</v>
      </c>
      <c r="I1304" s="1">
        <v>46</v>
      </c>
      <c r="J1304" s="1">
        <v>554</v>
      </c>
      <c r="K1304">
        <v>9.6999999999999993</v>
      </c>
    </row>
    <row r="1305" spans="1:11" x14ac:dyDescent="0.25">
      <c r="A1305" t="s">
        <v>169</v>
      </c>
      <c r="B1305" t="s">
        <v>170</v>
      </c>
      <c r="C1305" t="s">
        <v>47</v>
      </c>
      <c r="D1305">
        <v>9</v>
      </c>
      <c r="F1305">
        <v>5</v>
      </c>
      <c r="G1305">
        <v>14</v>
      </c>
      <c r="I1305" s="1">
        <v>46</v>
      </c>
      <c r="J1305" s="1">
        <v>416</v>
      </c>
      <c r="K1305">
        <v>9.1999999999999993</v>
      </c>
    </row>
    <row r="1306" spans="1:11" x14ac:dyDescent="0.25">
      <c r="A1306" t="s">
        <v>171</v>
      </c>
      <c r="B1306" t="s">
        <v>171</v>
      </c>
      <c r="C1306" t="s">
        <v>47</v>
      </c>
      <c r="D1306">
        <v>11</v>
      </c>
      <c r="F1306">
        <v>2</v>
      </c>
      <c r="G1306">
        <v>13</v>
      </c>
      <c r="I1306" s="1">
        <v>46</v>
      </c>
      <c r="J1306" s="1">
        <v>508</v>
      </c>
      <c r="K1306">
        <v>10.199999999999999</v>
      </c>
    </row>
    <row r="1307" spans="1:11" x14ac:dyDescent="0.25">
      <c r="A1307" t="s">
        <v>193</v>
      </c>
      <c r="B1307" t="s">
        <v>193</v>
      </c>
      <c r="C1307" t="s">
        <v>47</v>
      </c>
      <c r="D1307">
        <v>12</v>
      </c>
      <c r="G1307">
        <v>12</v>
      </c>
      <c r="I1307" s="1">
        <v>46</v>
      </c>
      <c r="J1307" s="1">
        <v>554</v>
      </c>
      <c r="K1307">
        <v>8.5</v>
      </c>
    </row>
    <row r="1308" spans="1:11" x14ac:dyDescent="0.25">
      <c r="A1308" t="s">
        <v>195</v>
      </c>
      <c r="B1308" t="s">
        <v>195</v>
      </c>
      <c r="C1308" t="s">
        <v>47</v>
      </c>
      <c r="D1308">
        <v>9</v>
      </c>
      <c r="F1308">
        <v>5</v>
      </c>
      <c r="G1308">
        <v>14</v>
      </c>
      <c r="I1308" s="1">
        <v>46</v>
      </c>
      <c r="J1308" s="1">
        <v>416</v>
      </c>
      <c r="K1308">
        <v>8.8000000000000007</v>
      </c>
    </row>
    <row r="1309" spans="1:11" x14ac:dyDescent="0.25">
      <c r="A1309" t="s">
        <v>203</v>
      </c>
      <c r="B1309" t="s">
        <v>206</v>
      </c>
      <c r="C1309" t="s">
        <v>47</v>
      </c>
      <c r="D1309">
        <v>36</v>
      </c>
      <c r="G1309">
        <v>36</v>
      </c>
      <c r="H1309">
        <v>1</v>
      </c>
      <c r="I1309" s="1">
        <v>46</v>
      </c>
      <c r="J1309" s="1">
        <v>1663</v>
      </c>
      <c r="K1309">
        <v>6.3</v>
      </c>
    </row>
    <row r="1310" spans="1:11" hidden="1" x14ac:dyDescent="0.25">
      <c r="A1310" t="s">
        <v>207</v>
      </c>
      <c r="B1310" t="s">
        <v>207</v>
      </c>
      <c r="C1310" t="s">
        <v>47</v>
      </c>
      <c r="F1310">
        <v>2</v>
      </c>
      <c r="G1310">
        <v>2</v>
      </c>
      <c r="I1310" s="1">
        <v>46</v>
      </c>
      <c r="J1310" s="1">
        <v>0</v>
      </c>
    </row>
    <row r="1311" spans="1:11" x14ac:dyDescent="0.25">
      <c r="A1311" t="s">
        <v>219</v>
      </c>
      <c r="B1311" t="s">
        <v>228</v>
      </c>
      <c r="C1311" t="s">
        <v>47</v>
      </c>
      <c r="D1311">
        <v>14</v>
      </c>
      <c r="G1311">
        <v>14</v>
      </c>
      <c r="I1311" s="1">
        <v>46</v>
      </c>
      <c r="J1311" s="1">
        <v>647</v>
      </c>
      <c r="K1311">
        <v>5.8</v>
      </c>
    </row>
    <row r="1312" spans="1:11" x14ac:dyDescent="0.25">
      <c r="A1312" t="s">
        <v>232</v>
      </c>
      <c r="B1312" t="s">
        <v>236</v>
      </c>
      <c r="C1312" t="s">
        <v>47</v>
      </c>
      <c r="D1312">
        <v>3</v>
      </c>
      <c r="E1312">
        <v>1</v>
      </c>
      <c r="G1312">
        <v>5</v>
      </c>
      <c r="H1312">
        <v>17</v>
      </c>
      <c r="I1312" s="1">
        <v>46</v>
      </c>
      <c r="J1312" s="1">
        <v>139</v>
      </c>
      <c r="K1312">
        <v>0.4</v>
      </c>
    </row>
    <row r="1313" spans="1:11" x14ac:dyDescent="0.25">
      <c r="A1313" t="s">
        <v>245</v>
      </c>
      <c r="B1313" t="s">
        <v>246</v>
      </c>
      <c r="C1313" t="s">
        <v>47</v>
      </c>
      <c r="D1313">
        <v>60</v>
      </c>
      <c r="F1313">
        <v>4</v>
      </c>
      <c r="G1313">
        <v>64</v>
      </c>
      <c r="H1313">
        <v>24</v>
      </c>
      <c r="I1313" s="1">
        <v>46</v>
      </c>
      <c r="J1313" s="1">
        <v>2772</v>
      </c>
      <c r="K1313">
        <v>8.1999999999999993</v>
      </c>
    </row>
    <row r="1314" spans="1:11" x14ac:dyDescent="0.25">
      <c r="A1314" t="s">
        <v>248</v>
      </c>
      <c r="B1314" t="s">
        <v>248</v>
      </c>
      <c r="C1314" t="s">
        <v>47</v>
      </c>
      <c r="D1314">
        <v>15</v>
      </c>
      <c r="G1314">
        <v>15</v>
      </c>
      <c r="I1314" s="1">
        <v>46</v>
      </c>
      <c r="J1314" s="1">
        <v>693</v>
      </c>
      <c r="K1314">
        <v>4.4000000000000004</v>
      </c>
    </row>
    <row r="1315" spans="1:11" x14ac:dyDescent="0.25">
      <c r="A1315" t="s">
        <v>268</v>
      </c>
      <c r="B1315" t="s">
        <v>268</v>
      </c>
      <c r="C1315" t="s">
        <v>47</v>
      </c>
      <c r="D1315">
        <v>6</v>
      </c>
      <c r="G1315">
        <v>6</v>
      </c>
      <c r="I1315" s="1">
        <v>46</v>
      </c>
      <c r="J1315" s="1">
        <v>277</v>
      </c>
      <c r="K1315">
        <v>5</v>
      </c>
    </row>
    <row r="1316" spans="1:11" x14ac:dyDescent="0.25">
      <c r="A1316" t="s">
        <v>269</v>
      </c>
      <c r="B1316" t="s">
        <v>278</v>
      </c>
      <c r="C1316" t="s">
        <v>47</v>
      </c>
      <c r="D1316">
        <v>10</v>
      </c>
      <c r="F1316">
        <v>1</v>
      </c>
      <c r="G1316">
        <v>11</v>
      </c>
      <c r="I1316" s="1">
        <v>46</v>
      </c>
      <c r="J1316" s="1">
        <v>462</v>
      </c>
      <c r="K1316">
        <v>5.9</v>
      </c>
    </row>
    <row r="1317" spans="1:11" x14ac:dyDescent="0.25">
      <c r="A1317" t="s">
        <v>269</v>
      </c>
      <c r="B1317" t="s">
        <v>270</v>
      </c>
      <c r="C1317" t="s">
        <v>47</v>
      </c>
      <c r="D1317">
        <v>10</v>
      </c>
      <c r="E1317">
        <v>7</v>
      </c>
      <c r="G1317">
        <v>17</v>
      </c>
      <c r="H1317">
        <v>7</v>
      </c>
      <c r="I1317" s="1">
        <v>46</v>
      </c>
      <c r="J1317" s="1">
        <v>462</v>
      </c>
      <c r="K1317">
        <v>5.5</v>
      </c>
    </row>
    <row r="1318" spans="1:11" x14ac:dyDescent="0.25">
      <c r="A1318" t="s">
        <v>269</v>
      </c>
      <c r="B1318" t="s">
        <v>277</v>
      </c>
      <c r="C1318" t="s">
        <v>47</v>
      </c>
      <c r="D1318">
        <v>23</v>
      </c>
      <c r="F1318">
        <v>10</v>
      </c>
      <c r="G1318">
        <v>33</v>
      </c>
      <c r="I1318" s="1">
        <v>46</v>
      </c>
      <c r="J1318" s="1">
        <v>1063</v>
      </c>
      <c r="K1318">
        <v>6.4</v>
      </c>
    </row>
    <row r="1319" spans="1:11" hidden="1" x14ac:dyDescent="0.25">
      <c r="A1319" t="s">
        <v>320</v>
      </c>
      <c r="B1319" t="s">
        <v>321</v>
      </c>
      <c r="C1319" t="s">
        <v>47</v>
      </c>
      <c r="F1319">
        <v>17</v>
      </c>
      <c r="G1319">
        <v>17</v>
      </c>
      <c r="I1319" s="1">
        <v>46</v>
      </c>
      <c r="J1319" s="1">
        <v>0</v>
      </c>
    </row>
    <row r="1320" spans="1:11" x14ac:dyDescent="0.25">
      <c r="A1320" t="s">
        <v>322</v>
      </c>
      <c r="B1320" t="s">
        <v>322</v>
      </c>
      <c r="C1320" t="s">
        <v>47</v>
      </c>
      <c r="D1320">
        <v>4</v>
      </c>
      <c r="F1320">
        <v>2</v>
      </c>
      <c r="G1320">
        <v>6</v>
      </c>
      <c r="I1320" s="1">
        <v>46</v>
      </c>
      <c r="J1320" s="1">
        <v>185</v>
      </c>
      <c r="K1320">
        <v>2.1</v>
      </c>
    </row>
    <row r="1321" spans="1:11" x14ac:dyDescent="0.25">
      <c r="A1321" t="s">
        <v>325</v>
      </c>
      <c r="B1321" t="s">
        <v>325</v>
      </c>
      <c r="C1321" t="s">
        <v>47</v>
      </c>
      <c r="D1321">
        <v>2</v>
      </c>
      <c r="F1321">
        <v>3</v>
      </c>
      <c r="G1321">
        <v>5</v>
      </c>
      <c r="I1321" s="1">
        <v>46</v>
      </c>
      <c r="J1321" s="1">
        <v>92</v>
      </c>
      <c r="K1321">
        <v>9.1999999999999993</v>
      </c>
    </row>
    <row r="1322" spans="1:11" x14ac:dyDescent="0.25">
      <c r="A1322" t="s">
        <v>350</v>
      </c>
      <c r="B1322" t="s">
        <v>351</v>
      </c>
      <c r="C1322" t="s">
        <v>47</v>
      </c>
      <c r="D1322">
        <v>9</v>
      </c>
      <c r="G1322">
        <v>9</v>
      </c>
      <c r="H1322">
        <v>4</v>
      </c>
      <c r="I1322" s="1">
        <v>46</v>
      </c>
      <c r="J1322" s="1">
        <v>416</v>
      </c>
      <c r="K1322">
        <v>5.2</v>
      </c>
    </row>
    <row r="1323" spans="1:11" x14ac:dyDescent="0.25">
      <c r="A1323" t="s">
        <v>359</v>
      </c>
      <c r="B1323" t="s">
        <v>360</v>
      </c>
      <c r="C1323" t="s">
        <v>47</v>
      </c>
      <c r="D1323">
        <v>10</v>
      </c>
      <c r="G1323">
        <v>10</v>
      </c>
      <c r="I1323" s="1">
        <v>46</v>
      </c>
      <c r="J1323" s="1">
        <v>462</v>
      </c>
      <c r="K1323">
        <v>6.1</v>
      </c>
    </row>
    <row r="1324" spans="1:11" x14ac:dyDescent="0.25">
      <c r="A1324" t="s">
        <v>359</v>
      </c>
      <c r="B1324" t="s">
        <v>359</v>
      </c>
      <c r="C1324" t="s">
        <v>47</v>
      </c>
      <c r="D1324">
        <v>48</v>
      </c>
      <c r="F1324">
        <v>10</v>
      </c>
      <c r="G1324">
        <v>58</v>
      </c>
      <c r="H1324">
        <v>20</v>
      </c>
      <c r="I1324" s="1">
        <v>46</v>
      </c>
      <c r="J1324" s="1">
        <v>2218</v>
      </c>
      <c r="K1324">
        <v>5.6</v>
      </c>
    </row>
    <row r="1325" spans="1:11" x14ac:dyDescent="0.25">
      <c r="A1325" t="s">
        <v>365</v>
      </c>
      <c r="B1325" t="s">
        <v>368</v>
      </c>
      <c r="C1325" t="s">
        <v>47</v>
      </c>
      <c r="D1325">
        <v>3</v>
      </c>
      <c r="G1325">
        <v>3</v>
      </c>
      <c r="H1325">
        <v>1</v>
      </c>
      <c r="I1325" s="1">
        <v>46</v>
      </c>
      <c r="J1325" s="1">
        <v>139</v>
      </c>
      <c r="K1325">
        <v>3.1</v>
      </c>
    </row>
    <row r="1326" spans="1:11" hidden="1" x14ac:dyDescent="0.25">
      <c r="A1326" t="s">
        <v>373</v>
      </c>
      <c r="B1326" t="s">
        <v>374</v>
      </c>
      <c r="C1326" t="s">
        <v>47</v>
      </c>
      <c r="F1326">
        <v>6</v>
      </c>
      <c r="G1326">
        <v>6</v>
      </c>
      <c r="I1326" s="1">
        <v>46</v>
      </c>
      <c r="J1326" s="1">
        <v>0</v>
      </c>
    </row>
    <row r="1327" spans="1:11" x14ac:dyDescent="0.25">
      <c r="A1327" t="s">
        <v>393</v>
      </c>
      <c r="B1327" t="s">
        <v>393</v>
      </c>
      <c r="C1327" t="s">
        <v>47</v>
      </c>
      <c r="D1327">
        <v>13</v>
      </c>
      <c r="F1327">
        <v>5</v>
      </c>
      <c r="G1327">
        <v>18</v>
      </c>
      <c r="I1327" s="1">
        <v>46</v>
      </c>
      <c r="J1327" s="1">
        <v>601</v>
      </c>
      <c r="K1327">
        <v>7.6</v>
      </c>
    </row>
    <row r="1328" spans="1:11" x14ac:dyDescent="0.25">
      <c r="A1328" t="s">
        <v>250</v>
      </c>
      <c r="B1328" t="s">
        <v>250</v>
      </c>
      <c r="C1328" t="s">
        <v>254</v>
      </c>
      <c r="D1328">
        <v>5</v>
      </c>
      <c r="G1328">
        <v>5</v>
      </c>
      <c r="J1328" s="1">
        <v>0</v>
      </c>
      <c r="K1328">
        <v>5.9</v>
      </c>
    </row>
    <row r="1329" spans="1:10" hidden="1" x14ac:dyDescent="0.25">
      <c r="A1329" t="s">
        <v>57</v>
      </c>
      <c r="B1329" t="s">
        <v>57</v>
      </c>
      <c r="C1329" t="s">
        <v>58</v>
      </c>
      <c r="F1329">
        <v>6</v>
      </c>
      <c r="G1329">
        <v>6</v>
      </c>
      <c r="I1329" s="1">
        <v>18</v>
      </c>
      <c r="J1329" s="1">
        <v>0</v>
      </c>
    </row>
    <row r="1330" spans="1:10" hidden="1" x14ac:dyDescent="0.25">
      <c r="A1330" t="s">
        <v>85</v>
      </c>
      <c r="B1330" t="s">
        <v>97</v>
      </c>
      <c r="C1330" t="s">
        <v>58</v>
      </c>
      <c r="F1330">
        <v>23</v>
      </c>
      <c r="G1330">
        <v>23</v>
      </c>
      <c r="I1330" s="1">
        <v>18</v>
      </c>
      <c r="J1330" s="1">
        <v>0</v>
      </c>
    </row>
    <row r="1331" spans="1:10" hidden="1" x14ac:dyDescent="0.25">
      <c r="A1331" t="s">
        <v>146</v>
      </c>
      <c r="B1331" t="s">
        <v>146</v>
      </c>
      <c r="C1331" t="s">
        <v>58</v>
      </c>
      <c r="F1331">
        <v>10</v>
      </c>
      <c r="G1331">
        <v>10</v>
      </c>
      <c r="I1331" s="1">
        <v>18</v>
      </c>
      <c r="J1331" s="1">
        <v>0</v>
      </c>
    </row>
    <row r="1332" spans="1:10" hidden="1" x14ac:dyDescent="0.25">
      <c r="A1332" t="s">
        <v>161</v>
      </c>
      <c r="B1332" t="s">
        <v>163</v>
      </c>
      <c r="C1332" t="s">
        <v>58</v>
      </c>
      <c r="F1332">
        <v>7</v>
      </c>
      <c r="G1332">
        <v>7</v>
      </c>
      <c r="I1332" s="1">
        <v>18</v>
      </c>
      <c r="J1332" s="1">
        <v>0</v>
      </c>
    </row>
    <row r="1333" spans="1:10" hidden="1" x14ac:dyDescent="0.25">
      <c r="A1333" t="s">
        <v>184</v>
      </c>
      <c r="B1333" t="s">
        <v>184</v>
      </c>
      <c r="C1333" t="s">
        <v>58</v>
      </c>
      <c r="F1333">
        <v>5</v>
      </c>
      <c r="G1333">
        <v>5</v>
      </c>
      <c r="I1333" s="1">
        <v>18</v>
      </c>
      <c r="J1333" s="1">
        <v>0</v>
      </c>
    </row>
    <row r="1334" spans="1:10" hidden="1" x14ac:dyDescent="0.25">
      <c r="A1334" t="s">
        <v>219</v>
      </c>
      <c r="B1334" t="s">
        <v>223</v>
      </c>
      <c r="C1334" t="s">
        <v>58</v>
      </c>
      <c r="F1334">
        <v>8</v>
      </c>
      <c r="G1334">
        <v>8</v>
      </c>
      <c r="I1334" s="1">
        <v>18</v>
      </c>
      <c r="J1334" s="1">
        <v>0</v>
      </c>
    </row>
    <row r="1335" spans="1:10" hidden="1" x14ac:dyDescent="0.25">
      <c r="A1335" t="s">
        <v>219</v>
      </c>
      <c r="B1335" t="s">
        <v>225</v>
      </c>
      <c r="C1335" t="s">
        <v>58</v>
      </c>
      <c r="F1335">
        <v>37</v>
      </c>
      <c r="G1335">
        <v>37</v>
      </c>
      <c r="I1335" s="1">
        <v>18</v>
      </c>
      <c r="J1335" s="1">
        <v>0</v>
      </c>
    </row>
    <row r="1336" spans="1:10" hidden="1" x14ac:dyDescent="0.25">
      <c r="A1336" t="s">
        <v>248</v>
      </c>
      <c r="B1336" t="s">
        <v>248</v>
      </c>
      <c r="C1336" t="s">
        <v>58</v>
      </c>
      <c r="F1336">
        <v>3</v>
      </c>
      <c r="G1336">
        <v>3</v>
      </c>
      <c r="I1336" s="1">
        <v>18</v>
      </c>
      <c r="J1336" s="1">
        <v>0</v>
      </c>
    </row>
    <row r="1337" spans="1:10" hidden="1" x14ac:dyDescent="0.25">
      <c r="A1337" t="s">
        <v>269</v>
      </c>
      <c r="B1337" t="s">
        <v>277</v>
      </c>
      <c r="C1337" t="s">
        <v>58</v>
      </c>
      <c r="F1337">
        <v>35</v>
      </c>
      <c r="G1337">
        <v>35</v>
      </c>
      <c r="I1337" s="1">
        <v>18</v>
      </c>
      <c r="J1337" s="1">
        <v>0</v>
      </c>
    </row>
    <row r="1338" spans="1:10" hidden="1" x14ac:dyDescent="0.25">
      <c r="A1338" t="s">
        <v>283</v>
      </c>
      <c r="B1338" t="s">
        <v>284</v>
      </c>
      <c r="C1338" t="s">
        <v>58</v>
      </c>
      <c r="F1338">
        <v>3</v>
      </c>
      <c r="G1338">
        <v>3</v>
      </c>
      <c r="I1338" s="1">
        <v>18</v>
      </c>
      <c r="J1338" s="1">
        <v>0</v>
      </c>
    </row>
    <row r="1339" spans="1:10" hidden="1" x14ac:dyDescent="0.25">
      <c r="A1339" t="s">
        <v>283</v>
      </c>
      <c r="B1339" t="s">
        <v>283</v>
      </c>
      <c r="C1339" t="s">
        <v>58</v>
      </c>
      <c r="F1339">
        <v>12</v>
      </c>
      <c r="G1339">
        <v>12</v>
      </c>
      <c r="I1339" s="1">
        <v>18</v>
      </c>
      <c r="J1339" s="1">
        <v>0</v>
      </c>
    </row>
    <row r="1340" spans="1:10" hidden="1" x14ac:dyDescent="0.25">
      <c r="A1340" t="s">
        <v>283</v>
      </c>
      <c r="B1340" t="s">
        <v>285</v>
      </c>
      <c r="C1340" t="s">
        <v>58</v>
      </c>
      <c r="F1340">
        <v>8</v>
      </c>
      <c r="G1340">
        <v>8</v>
      </c>
      <c r="I1340" s="1">
        <v>18</v>
      </c>
      <c r="J1340" s="1">
        <v>0</v>
      </c>
    </row>
    <row r="1341" spans="1:10" hidden="1" x14ac:dyDescent="0.25">
      <c r="A1341" t="s">
        <v>291</v>
      </c>
      <c r="B1341" t="s">
        <v>291</v>
      </c>
      <c r="C1341" t="s">
        <v>58</v>
      </c>
      <c r="F1341">
        <v>7</v>
      </c>
      <c r="G1341">
        <v>7</v>
      </c>
      <c r="I1341" s="1">
        <v>18</v>
      </c>
      <c r="J1341" s="1">
        <v>0</v>
      </c>
    </row>
    <row r="1342" spans="1:10" hidden="1" x14ac:dyDescent="0.25">
      <c r="A1342" t="s">
        <v>298</v>
      </c>
      <c r="B1342" t="s">
        <v>298</v>
      </c>
      <c r="C1342" t="s">
        <v>58</v>
      </c>
      <c r="F1342">
        <v>11</v>
      </c>
      <c r="G1342">
        <v>11</v>
      </c>
      <c r="I1342" s="1">
        <v>18</v>
      </c>
      <c r="J1342" s="1">
        <v>0</v>
      </c>
    </row>
    <row r="1343" spans="1:10" hidden="1" x14ac:dyDescent="0.25">
      <c r="A1343" t="s">
        <v>330</v>
      </c>
      <c r="B1343" t="s">
        <v>331</v>
      </c>
      <c r="C1343" t="s">
        <v>58</v>
      </c>
      <c r="F1343">
        <v>7</v>
      </c>
      <c r="G1343">
        <v>7</v>
      </c>
      <c r="I1343" s="1">
        <v>18</v>
      </c>
      <c r="J1343" s="1">
        <v>0</v>
      </c>
    </row>
    <row r="1344" spans="1:10" hidden="1" x14ac:dyDescent="0.25">
      <c r="A1344" t="s">
        <v>330</v>
      </c>
      <c r="B1344" t="s">
        <v>333</v>
      </c>
      <c r="C1344" t="s">
        <v>58</v>
      </c>
      <c r="F1344">
        <v>4</v>
      </c>
      <c r="G1344">
        <v>4</v>
      </c>
      <c r="I1344" s="1">
        <v>18</v>
      </c>
      <c r="J1344" s="1">
        <v>0</v>
      </c>
    </row>
    <row r="1345" spans="1:11" hidden="1" x14ac:dyDescent="0.25">
      <c r="A1345" t="s">
        <v>393</v>
      </c>
      <c r="B1345" t="s">
        <v>394</v>
      </c>
      <c r="C1345" t="s">
        <v>58</v>
      </c>
      <c r="F1345">
        <v>8</v>
      </c>
      <c r="G1345">
        <v>8</v>
      </c>
      <c r="I1345" s="1">
        <v>18</v>
      </c>
      <c r="J1345" s="1">
        <v>0</v>
      </c>
    </row>
    <row r="1346" spans="1:11" hidden="1" x14ac:dyDescent="0.25">
      <c r="A1346" t="s">
        <v>59</v>
      </c>
      <c r="B1346" t="s">
        <v>59</v>
      </c>
      <c r="C1346" t="s">
        <v>60</v>
      </c>
      <c r="F1346">
        <v>18</v>
      </c>
      <c r="G1346">
        <v>18</v>
      </c>
      <c r="I1346" s="1">
        <v>20</v>
      </c>
      <c r="J1346" s="1">
        <v>0</v>
      </c>
    </row>
    <row r="1347" spans="1:11" hidden="1" x14ac:dyDescent="0.25">
      <c r="A1347" t="s">
        <v>85</v>
      </c>
      <c r="B1347" t="s">
        <v>86</v>
      </c>
      <c r="C1347" t="s">
        <v>60</v>
      </c>
      <c r="F1347">
        <v>5</v>
      </c>
      <c r="G1347">
        <v>5</v>
      </c>
      <c r="I1347" s="1">
        <v>20</v>
      </c>
      <c r="J1347" s="1">
        <v>0</v>
      </c>
    </row>
    <row r="1348" spans="1:11" hidden="1" x14ac:dyDescent="0.25">
      <c r="A1348" t="s">
        <v>85</v>
      </c>
      <c r="B1348" t="s">
        <v>89</v>
      </c>
      <c r="C1348" t="s">
        <v>60</v>
      </c>
      <c r="F1348">
        <v>6</v>
      </c>
      <c r="G1348">
        <v>6</v>
      </c>
      <c r="I1348" s="1">
        <v>20</v>
      </c>
      <c r="J1348" s="1">
        <v>0</v>
      </c>
    </row>
    <row r="1349" spans="1:11" x14ac:dyDescent="0.25">
      <c r="A1349" t="s">
        <v>85</v>
      </c>
      <c r="B1349" t="s">
        <v>97</v>
      </c>
      <c r="C1349" t="s">
        <v>60</v>
      </c>
      <c r="D1349">
        <v>13</v>
      </c>
      <c r="F1349">
        <v>35</v>
      </c>
      <c r="G1349">
        <v>48</v>
      </c>
      <c r="I1349" s="1">
        <v>20</v>
      </c>
      <c r="J1349" s="1">
        <v>260</v>
      </c>
      <c r="K1349">
        <v>20.8</v>
      </c>
    </row>
    <row r="1350" spans="1:11" hidden="1" x14ac:dyDescent="0.25">
      <c r="A1350" t="s">
        <v>135</v>
      </c>
      <c r="B1350" t="s">
        <v>135</v>
      </c>
      <c r="C1350" t="s">
        <v>60</v>
      </c>
      <c r="F1350">
        <v>75</v>
      </c>
      <c r="G1350">
        <v>75</v>
      </c>
      <c r="I1350" s="1">
        <v>20</v>
      </c>
      <c r="J1350" s="1">
        <v>0</v>
      </c>
    </row>
    <row r="1351" spans="1:11" hidden="1" x14ac:dyDescent="0.25">
      <c r="A1351" t="s">
        <v>146</v>
      </c>
      <c r="B1351" t="s">
        <v>146</v>
      </c>
      <c r="C1351" t="s">
        <v>60</v>
      </c>
      <c r="F1351">
        <v>15</v>
      </c>
      <c r="G1351">
        <v>15</v>
      </c>
      <c r="I1351" s="1">
        <v>20</v>
      </c>
      <c r="J1351" s="1">
        <v>0</v>
      </c>
    </row>
    <row r="1352" spans="1:11" hidden="1" x14ac:dyDescent="0.25">
      <c r="A1352" t="s">
        <v>146</v>
      </c>
      <c r="B1352" t="s">
        <v>148</v>
      </c>
      <c r="C1352" t="s">
        <v>60</v>
      </c>
      <c r="F1352">
        <v>14</v>
      </c>
      <c r="G1352">
        <v>14</v>
      </c>
      <c r="I1352" s="1">
        <v>20</v>
      </c>
      <c r="J1352" s="1">
        <v>0</v>
      </c>
    </row>
    <row r="1353" spans="1:11" hidden="1" x14ac:dyDescent="0.25">
      <c r="A1353" t="s">
        <v>161</v>
      </c>
      <c r="B1353" t="s">
        <v>163</v>
      </c>
      <c r="C1353" t="s">
        <v>60</v>
      </c>
      <c r="F1353">
        <v>6</v>
      </c>
      <c r="G1353">
        <v>6</v>
      </c>
      <c r="I1353" s="1">
        <v>20</v>
      </c>
      <c r="J1353" s="1">
        <v>0</v>
      </c>
    </row>
    <row r="1354" spans="1:11" hidden="1" x14ac:dyDescent="0.25">
      <c r="A1354" t="s">
        <v>164</v>
      </c>
      <c r="B1354" t="s">
        <v>164</v>
      </c>
      <c r="C1354" t="s">
        <v>60</v>
      </c>
      <c r="F1354">
        <v>10</v>
      </c>
      <c r="G1354">
        <v>10</v>
      </c>
      <c r="I1354" s="1">
        <v>20</v>
      </c>
      <c r="J1354" s="1">
        <v>0</v>
      </c>
    </row>
    <row r="1355" spans="1:11" hidden="1" x14ac:dyDescent="0.25">
      <c r="A1355" t="s">
        <v>219</v>
      </c>
      <c r="B1355" t="s">
        <v>220</v>
      </c>
      <c r="C1355" t="s">
        <v>60</v>
      </c>
      <c r="F1355">
        <v>6</v>
      </c>
      <c r="G1355">
        <v>6</v>
      </c>
      <c r="I1355" s="1">
        <v>20</v>
      </c>
      <c r="J1355" s="1">
        <v>0</v>
      </c>
    </row>
    <row r="1356" spans="1:11" hidden="1" x14ac:dyDescent="0.25">
      <c r="A1356" t="s">
        <v>250</v>
      </c>
      <c r="B1356" t="s">
        <v>250</v>
      </c>
      <c r="C1356" t="s">
        <v>60</v>
      </c>
      <c r="F1356">
        <v>12</v>
      </c>
      <c r="G1356">
        <v>12</v>
      </c>
      <c r="I1356" s="1">
        <v>20</v>
      </c>
      <c r="J1356" s="1">
        <v>0</v>
      </c>
    </row>
    <row r="1357" spans="1:11" hidden="1" x14ac:dyDescent="0.25">
      <c r="A1357" t="s">
        <v>269</v>
      </c>
      <c r="B1357" t="s">
        <v>278</v>
      </c>
      <c r="C1357" t="s">
        <v>60</v>
      </c>
      <c r="F1357">
        <v>2</v>
      </c>
      <c r="G1357">
        <v>2</v>
      </c>
      <c r="I1357" s="1">
        <v>20</v>
      </c>
      <c r="J1357" s="1">
        <v>0</v>
      </c>
    </row>
    <row r="1358" spans="1:11" x14ac:dyDescent="0.25">
      <c r="A1358" t="s">
        <v>269</v>
      </c>
      <c r="B1358" t="s">
        <v>270</v>
      </c>
      <c r="C1358" t="s">
        <v>60</v>
      </c>
      <c r="D1358">
        <v>11</v>
      </c>
      <c r="F1358">
        <v>19</v>
      </c>
      <c r="G1358">
        <v>30</v>
      </c>
      <c r="I1358" s="1">
        <v>20</v>
      </c>
      <c r="J1358" s="1">
        <v>220</v>
      </c>
      <c r="K1358">
        <v>23.2</v>
      </c>
    </row>
    <row r="1359" spans="1:11" x14ac:dyDescent="0.25">
      <c r="A1359" t="s">
        <v>301</v>
      </c>
      <c r="B1359" t="s">
        <v>310</v>
      </c>
      <c r="C1359" t="s">
        <v>60</v>
      </c>
      <c r="D1359">
        <v>15</v>
      </c>
      <c r="F1359">
        <v>1</v>
      </c>
      <c r="G1359">
        <v>16</v>
      </c>
      <c r="I1359" s="1">
        <v>20</v>
      </c>
      <c r="J1359" s="1">
        <v>300</v>
      </c>
      <c r="K1359">
        <v>23.6</v>
      </c>
    </row>
    <row r="1360" spans="1:11" x14ac:dyDescent="0.25">
      <c r="A1360" t="s">
        <v>301</v>
      </c>
      <c r="B1360" t="s">
        <v>303</v>
      </c>
      <c r="C1360" t="s">
        <v>60</v>
      </c>
      <c r="D1360">
        <v>15</v>
      </c>
      <c r="E1360">
        <v>1</v>
      </c>
      <c r="G1360">
        <v>16</v>
      </c>
      <c r="H1360">
        <v>3</v>
      </c>
      <c r="I1360" s="1">
        <v>20</v>
      </c>
      <c r="J1360" s="1">
        <v>300</v>
      </c>
      <c r="K1360">
        <v>23.6</v>
      </c>
    </row>
    <row r="1361" spans="1:11" hidden="1" x14ac:dyDescent="0.25">
      <c r="A1361" t="s">
        <v>335</v>
      </c>
      <c r="B1361" t="s">
        <v>336</v>
      </c>
      <c r="C1361" t="s">
        <v>60</v>
      </c>
      <c r="F1361">
        <v>2</v>
      </c>
      <c r="G1361">
        <v>2</v>
      </c>
      <c r="I1361" s="1">
        <v>20</v>
      </c>
      <c r="J1361" s="1">
        <v>0</v>
      </c>
    </row>
    <row r="1362" spans="1:11" hidden="1" x14ac:dyDescent="0.25">
      <c r="A1362" t="s">
        <v>387</v>
      </c>
      <c r="B1362" t="s">
        <v>387</v>
      </c>
      <c r="C1362" t="s">
        <v>60</v>
      </c>
      <c r="F1362">
        <v>2</v>
      </c>
      <c r="G1362">
        <v>2</v>
      </c>
      <c r="I1362" s="1">
        <v>20</v>
      </c>
      <c r="J1362" s="1">
        <v>0</v>
      </c>
    </row>
    <row r="1363" spans="1:11" x14ac:dyDescent="0.25">
      <c r="A1363" t="s">
        <v>393</v>
      </c>
      <c r="B1363" t="s">
        <v>394</v>
      </c>
      <c r="C1363" t="s">
        <v>60</v>
      </c>
      <c r="D1363">
        <v>14</v>
      </c>
      <c r="G1363">
        <v>14</v>
      </c>
      <c r="I1363" s="1">
        <v>20</v>
      </c>
      <c r="J1363" s="1">
        <v>280</v>
      </c>
      <c r="K1363">
        <v>24.6</v>
      </c>
    </row>
    <row r="1364" spans="1:11" hidden="1" x14ac:dyDescent="0.25">
      <c r="A1364" t="s">
        <v>208</v>
      </c>
      <c r="B1364" t="s">
        <v>210</v>
      </c>
      <c r="C1364" t="s">
        <v>216</v>
      </c>
      <c r="D1364">
        <v>2</v>
      </c>
      <c r="G1364">
        <v>2</v>
      </c>
      <c r="J1364" s="1">
        <v>0</v>
      </c>
    </row>
    <row r="1365" spans="1:11" hidden="1" x14ac:dyDescent="0.25">
      <c r="A1365" t="s">
        <v>208</v>
      </c>
      <c r="B1365" t="s">
        <v>210</v>
      </c>
      <c r="C1365" t="s">
        <v>215</v>
      </c>
      <c r="D1365">
        <v>1</v>
      </c>
      <c r="G1365">
        <v>1</v>
      </c>
      <c r="J1365" s="1">
        <v>0</v>
      </c>
    </row>
    <row r="1366" spans="1:11" hidden="1" x14ac:dyDescent="0.25">
      <c r="A1366" t="s">
        <v>311</v>
      </c>
      <c r="B1366" t="s">
        <v>313</v>
      </c>
      <c r="C1366" t="s">
        <v>319</v>
      </c>
      <c r="D1366">
        <v>1</v>
      </c>
      <c r="H1366">
        <v>10</v>
      </c>
      <c r="J1366" s="1">
        <v>0</v>
      </c>
    </row>
    <row r="1367" spans="1:11" hidden="1" x14ac:dyDescent="0.25">
      <c r="A1367" t="s">
        <v>208</v>
      </c>
      <c r="B1367" t="s">
        <v>210</v>
      </c>
      <c r="C1367" t="s">
        <v>217</v>
      </c>
      <c r="D1367">
        <v>1</v>
      </c>
      <c r="G1367">
        <v>1</v>
      </c>
      <c r="J1367" s="1">
        <v>0</v>
      </c>
    </row>
    <row r="1368" spans="1:11" hidden="1" x14ac:dyDescent="0.25">
      <c r="A1368" t="s">
        <v>18</v>
      </c>
      <c r="B1368" t="s">
        <v>20</v>
      </c>
      <c r="C1368" t="s">
        <v>31</v>
      </c>
      <c r="F1368">
        <v>1</v>
      </c>
      <c r="G1368">
        <v>1</v>
      </c>
      <c r="I1368" s="1">
        <v>45</v>
      </c>
      <c r="J1368" s="1">
        <v>0</v>
      </c>
    </row>
    <row r="1369" spans="1:11" hidden="1" x14ac:dyDescent="0.25">
      <c r="A1369" t="s">
        <v>18</v>
      </c>
      <c r="B1369" t="s">
        <v>18</v>
      </c>
      <c r="C1369" t="s">
        <v>32</v>
      </c>
      <c r="F1369">
        <v>10</v>
      </c>
      <c r="G1369">
        <v>10</v>
      </c>
      <c r="I1369" s="1">
        <v>45</v>
      </c>
      <c r="J1369" s="1">
        <v>0</v>
      </c>
    </row>
    <row r="1370" spans="1:11" hidden="1" x14ac:dyDescent="0.25">
      <c r="A1370" t="s">
        <v>18</v>
      </c>
      <c r="B1370" t="s">
        <v>20</v>
      </c>
      <c r="C1370" t="s">
        <v>32</v>
      </c>
      <c r="F1370">
        <v>5</v>
      </c>
      <c r="G1370">
        <v>5</v>
      </c>
      <c r="I1370" s="1">
        <v>45</v>
      </c>
      <c r="J1370" s="1">
        <v>0</v>
      </c>
    </row>
    <row r="1371" spans="1:11" hidden="1" x14ac:dyDescent="0.25">
      <c r="A1371" t="s">
        <v>18</v>
      </c>
      <c r="B1371" t="s">
        <v>18</v>
      </c>
      <c r="C1371" t="s">
        <v>33</v>
      </c>
      <c r="H1371">
        <v>50</v>
      </c>
      <c r="I1371" s="1">
        <v>82</v>
      </c>
      <c r="J1371" s="1">
        <v>0</v>
      </c>
    </row>
    <row r="1372" spans="1:11" hidden="1" x14ac:dyDescent="0.25">
      <c r="A1372" t="s">
        <v>98</v>
      </c>
      <c r="B1372" t="s">
        <v>98</v>
      </c>
      <c r="C1372" t="s">
        <v>101</v>
      </c>
      <c r="F1372">
        <v>1</v>
      </c>
      <c r="G1372">
        <v>1</v>
      </c>
      <c r="I1372" s="1">
        <v>190</v>
      </c>
      <c r="J1372" s="1">
        <v>0</v>
      </c>
    </row>
    <row r="1373" spans="1:11" hidden="1" x14ac:dyDescent="0.25">
      <c r="A1373" t="s">
        <v>200</v>
      </c>
      <c r="B1373" t="s">
        <v>200</v>
      </c>
      <c r="C1373" t="s">
        <v>101</v>
      </c>
      <c r="F1373">
        <v>1</v>
      </c>
      <c r="G1373">
        <v>1</v>
      </c>
      <c r="I1373" s="1">
        <v>190</v>
      </c>
      <c r="J1373" s="1">
        <v>0</v>
      </c>
    </row>
    <row r="1374" spans="1:11" hidden="1" x14ac:dyDescent="0.25">
      <c r="A1374" t="s">
        <v>219</v>
      </c>
      <c r="B1374" t="s">
        <v>220</v>
      </c>
      <c r="C1374" t="s">
        <v>101</v>
      </c>
      <c r="F1374">
        <v>6</v>
      </c>
      <c r="G1374">
        <v>6</v>
      </c>
      <c r="I1374" s="1">
        <v>190</v>
      </c>
      <c r="J1374" s="1">
        <v>0</v>
      </c>
    </row>
    <row r="1375" spans="1:11" hidden="1" x14ac:dyDescent="0.25">
      <c r="A1375" t="s">
        <v>325</v>
      </c>
      <c r="B1375" t="s">
        <v>325</v>
      </c>
      <c r="C1375" t="s">
        <v>101</v>
      </c>
      <c r="F1375">
        <v>2</v>
      </c>
      <c r="G1375">
        <v>2</v>
      </c>
      <c r="I1375" s="1">
        <v>190</v>
      </c>
      <c r="J1375" s="1">
        <v>0</v>
      </c>
    </row>
    <row r="1376" spans="1:11" hidden="1" x14ac:dyDescent="0.25">
      <c r="A1376" t="s">
        <v>350</v>
      </c>
      <c r="B1376" t="s">
        <v>350</v>
      </c>
      <c r="C1376" t="s">
        <v>101</v>
      </c>
      <c r="F1376">
        <v>2</v>
      </c>
      <c r="G1376">
        <v>2</v>
      </c>
      <c r="I1376" s="1">
        <v>190</v>
      </c>
      <c r="J1376" s="1">
        <v>0</v>
      </c>
    </row>
    <row r="1377" spans="1:11" hidden="1" x14ac:dyDescent="0.25">
      <c r="A1377" t="s">
        <v>18</v>
      </c>
      <c r="B1377" t="s">
        <v>18</v>
      </c>
      <c r="C1377" t="s">
        <v>34</v>
      </c>
      <c r="F1377">
        <v>3</v>
      </c>
      <c r="G1377">
        <v>3</v>
      </c>
      <c r="I1377" s="1">
        <v>145</v>
      </c>
      <c r="J1377" s="1">
        <v>0</v>
      </c>
    </row>
    <row r="1378" spans="1:11" hidden="1" x14ac:dyDescent="0.25">
      <c r="A1378" t="s">
        <v>50</v>
      </c>
      <c r="B1378" t="s">
        <v>50</v>
      </c>
      <c r="C1378" t="s">
        <v>34</v>
      </c>
      <c r="F1378">
        <v>2</v>
      </c>
      <c r="G1378">
        <v>2</v>
      </c>
      <c r="I1378" s="1">
        <v>145</v>
      </c>
      <c r="J1378" s="1">
        <v>0</v>
      </c>
    </row>
    <row r="1379" spans="1:11" hidden="1" x14ac:dyDescent="0.25">
      <c r="A1379" t="s">
        <v>85</v>
      </c>
      <c r="B1379" t="s">
        <v>86</v>
      </c>
      <c r="C1379" t="s">
        <v>34</v>
      </c>
      <c r="F1379">
        <v>5</v>
      </c>
      <c r="G1379">
        <v>5</v>
      </c>
      <c r="I1379" s="1">
        <v>145</v>
      </c>
      <c r="J1379" s="1">
        <v>0</v>
      </c>
    </row>
    <row r="1380" spans="1:11" hidden="1" x14ac:dyDescent="0.25">
      <c r="A1380" t="s">
        <v>85</v>
      </c>
      <c r="B1380" t="s">
        <v>89</v>
      </c>
      <c r="C1380" t="s">
        <v>34</v>
      </c>
      <c r="F1380">
        <v>12</v>
      </c>
      <c r="G1380">
        <v>12</v>
      </c>
      <c r="I1380" s="1">
        <v>145</v>
      </c>
      <c r="J1380" s="1">
        <v>0</v>
      </c>
    </row>
    <row r="1381" spans="1:11" hidden="1" x14ac:dyDescent="0.25">
      <c r="A1381" t="s">
        <v>85</v>
      </c>
      <c r="B1381" t="s">
        <v>90</v>
      </c>
      <c r="C1381" t="s">
        <v>34</v>
      </c>
      <c r="F1381">
        <v>5</v>
      </c>
      <c r="G1381">
        <v>5</v>
      </c>
      <c r="I1381" s="1">
        <v>145</v>
      </c>
      <c r="J1381" s="1">
        <v>0</v>
      </c>
    </row>
    <row r="1382" spans="1:11" hidden="1" x14ac:dyDescent="0.25">
      <c r="A1382" t="s">
        <v>105</v>
      </c>
      <c r="B1382" t="s">
        <v>105</v>
      </c>
      <c r="C1382" t="s">
        <v>34</v>
      </c>
      <c r="F1382">
        <v>8</v>
      </c>
      <c r="G1382">
        <v>8</v>
      </c>
      <c r="I1382" s="1">
        <v>145</v>
      </c>
      <c r="J1382" s="1">
        <v>0</v>
      </c>
    </row>
    <row r="1383" spans="1:11" hidden="1" x14ac:dyDescent="0.25">
      <c r="A1383" t="s">
        <v>127</v>
      </c>
      <c r="B1383" t="s">
        <v>127</v>
      </c>
      <c r="C1383" t="s">
        <v>34</v>
      </c>
      <c r="F1383">
        <v>8</v>
      </c>
      <c r="G1383">
        <v>8</v>
      </c>
      <c r="I1383" s="1">
        <v>145</v>
      </c>
      <c r="J1383" s="1">
        <v>0</v>
      </c>
    </row>
    <row r="1384" spans="1:11" hidden="1" x14ac:dyDescent="0.25">
      <c r="A1384" t="s">
        <v>135</v>
      </c>
      <c r="B1384" t="s">
        <v>135</v>
      </c>
      <c r="C1384" t="s">
        <v>34</v>
      </c>
      <c r="F1384">
        <v>66</v>
      </c>
      <c r="G1384">
        <v>66</v>
      </c>
      <c r="I1384" s="1">
        <v>145</v>
      </c>
      <c r="J1384" s="1">
        <v>0</v>
      </c>
    </row>
    <row r="1385" spans="1:11" hidden="1" x14ac:dyDescent="0.25">
      <c r="A1385" t="s">
        <v>171</v>
      </c>
      <c r="B1385" t="s">
        <v>171</v>
      </c>
      <c r="C1385" t="s">
        <v>34</v>
      </c>
      <c r="F1385">
        <v>14</v>
      </c>
      <c r="G1385">
        <v>14</v>
      </c>
      <c r="I1385" s="1">
        <v>145</v>
      </c>
      <c r="J1385" s="1">
        <v>0</v>
      </c>
    </row>
    <row r="1386" spans="1:11" x14ac:dyDescent="0.25">
      <c r="A1386" t="s">
        <v>188</v>
      </c>
      <c r="B1386" t="s">
        <v>188</v>
      </c>
      <c r="C1386" t="s">
        <v>34</v>
      </c>
      <c r="D1386">
        <v>40</v>
      </c>
      <c r="F1386">
        <v>52</v>
      </c>
      <c r="G1386">
        <v>92</v>
      </c>
      <c r="I1386" s="1">
        <v>145</v>
      </c>
      <c r="J1386" s="1">
        <v>5800</v>
      </c>
      <c r="K1386">
        <v>39</v>
      </c>
    </row>
    <row r="1387" spans="1:11" hidden="1" x14ac:dyDescent="0.25">
      <c r="A1387" t="s">
        <v>193</v>
      </c>
      <c r="B1387" t="s">
        <v>193</v>
      </c>
      <c r="C1387" t="s">
        <v>34</v>
      </c>
      <c r="F1387">
        <v>5</v>
      </c>
      <c r="G1387">
        <v>5</v>
      </c>
      <c r="I1387" s="1">
        <v>145</v>
      </c>
      <c r="J1387" s="1">
        <v>0</v>
      </c>
    </row>
    <row r="1388" spans="1:11" hidden="1" x14ac:dyDescent="0.25">
      <c r="A1388" t="s">
        <v>200</v>
      </c>
      <c r="B1388" t="s">
        <v>200</v>
      </c>
      <c r="C1388" t="s">
        <v>34</v>
      </c>
      <c r="F1388">
        <v>25</v>
      </c>
      <c r="G1388">
        <v>25</v>
      </c>
      <c r="I1388" s="1">
        <v>145</v>
      </c>
      <c r="J1388" s="1">
        <v>0</v>
      </c>
    </row>
    <row r="1389" spans="1:11" hidden="1" x14ac:dyDescent="0.25">
      <c r="A1389" t="s">
        <v>203</v>
      </c>
      <c r="B1389" t="s">
        <v>205</v>
      </c>
      <c r="C1389" t="s">
        <v>34</v>
      </c>
      <c r="F1389">
        <v>6</v>
      </c>
      <c r="G1389">
        <v>6</v>
      </c>
      <c r="I1389" s="1">
        <v>145</v>
      </c>
      <c r="J1389" s="1">
        <v>0</v>
      </c>
    </row>
    <row r="1390" spans="1:11" hidden="1" x14ac:dyDescent="0.25">
      <c r="A1390" t="s">
        <v>218</v>
      </c>
      <c r="B1390" t="s">
        <v>218</v>
      </c>
      <c r="C1390" t="s">
        <v>34</v>
      </c>
      <c r="F1390">
        <v>25</v>
      </c>
      <c r="G1390">
        <v>25</v>
      </c>
      <c r="I1390" s="1">
        <v>145</v>
      </c>
      <c r="J1390" s="1">
        <v>0</v>
      </c>
    </row>
    <row r="1391" spans="1:11" hidden="1" x14ac:dyDescent="0.25">
      <c r="A1391" t="s">
        <v>219</v>
      </c>
      <c r="B1391" t="s">
        <v>220</v>
      </c>
      <c r="C1391" t="s">
        <v>34</v>
      </c>
      <c r="F1391">
        <v>8</v>
      </c>
      <c r="G1391">
        <v>8</v>
      </c>
      <c r="I1391" s="1">
        <v>145</v>
      </c>
      <c r="J1391" s="1">
        <v>0</v>
      </c>
    </row>
    <row r="1392" spans="1:11" hidden="1" x14ac:dyDescent="0.25">
      <c r="A1392" t="s">
        <v>219</v>
      </c>
      <c r="B1392" t="s">
        <v>221</v>
      </c>
      <c r="C1392" t="s">
        <v>34</v>
      </c>
      <c r="F1392">
        <v>13</v>
      </c>
      <c r="G1392">
        <v>13</v>
      </c>
      <c r="I1392" s="1">
        <v>145</v>
      </c>
      <c r="J1392" s="1">
        <v>0</v>
      </c>
    </row>
    <row r="1393" spans="1:10" hidden="1" x14ac:dyDescent="0.25">
      <c r="A1393" t="s">
        <v>232</v>
      </c>
      <c r="B1393" t="s">
        <v>232</v>
      </c>
      <c r="C1393" t="s">
        <v>34</v>
      </c>
      <c r="F1393">
        <v>20</v>
      </c>
      <c r="G1393">
        <v>20</v>
      </c>
      <c r="I1393" s="1">
        <v>145</v>
      </c>
      <c r="J1393" s="1">
        <v>0</v>
      </c>
    </row>
    <row r="1394" spans="1:10" hidden="1" x14ac:dyDescent="0.25">
      <c r="A1394" t="s">
        <v>250</v>
      </c>
      <c r="B1394" t="s">
        <v>250</v>
      </c>
      <c r="C1394" t="s">
        <v>34</v>
      </c>
      <c r="F1394">
        <v>6</v>
      </c>
      <c r="G1394">
        <v>6</v>
      </c>
      <c r="I1394" s="1">
        <v>145</v>
      </c>
      <c r="J1394" s="1">
        <v>0</v>
      </c>
    </row>
    <row r="1395" spans="1:10" hidden="1" x14ac:dyDescent="0.25">
      <c r="A1395" t="s">
        <v>268</v>
      </c>
      <c r="B1395" t="s">
        <v>268</v>
      </c>
      <c r="C1395" t="s">
        <v>34</v>
      </c>
      <c r="F1395">
        <v>3</v>
      </c>
      <c r="G1395">
        <v>3</v>
      </c>
      <c r="I1395" s="1">
        <v>145</v>
      </c>
      <c r="J1395" s="1">
        <v>0</v>
      </c>
    </row>
    <row r="1396" spans="1:10" hidden="1" x14ac:dyDescent="0.25">
      <c r="A1396" t="s">
        <v>269</v>
      </c>
      <c r="B1396" t="s">
        <v>269</v>
      </c>
      <c r="C1396" t="s">
        <v>34</v>
      </c>
      <c r="F1396">
        <v>12</v>
      </c>
      <c r="G1396">
        <v>12</v>
      </c>
      <c r="I1396" s="1">
        <v>145</v>
      </c>
      <c r="J1396" s="1">
        <v>0</v>
      </c>
    </row>
    <row r="1397" spans="1:10" hidden="1" x14ac:dyDescent="0.25">
      <c r="A1397" t="s">
        <v>269</v>
      </c>
      <c r="B1397" t="s">
        <v>281</v>
      </c>
      <c r="C1397" t="s">
        <v>34</v>
      </c>
      <c r="F1397">
        <v>1</v>
      </c>
      <c r="G1397">
        <v>1</v>
      </c>
      <c r="I1397" s="1">
        <v>145</v>
      </c>
      <c r="J1397" s="1">
        <v>0</v>
      </c>
    </row>
    <row r="1398" spans="1:10" hidden="1" x14ac:dyDescent="0.25">
      <c r="A1398" t="s">
        <v>283</v>
      </c>
      <c r="B1398" t="s">
        <v>283</v>
      </c>
      <c r="C1398" t="s">
        <v>34</v>
      </c>
      <c r="F1398">
        <v>21</v>
      </c>
      <c r="G1398">
        <v>21</v>
      </c>
      <c r="I1398" s="1">
        <v>145</v>
      </c>
      <c r="J1398" s="1">
        <v>0</v>
      </c>
    </row>
    <row r="1399" spans="1:10" hidden="1" x14ac:dyDescent="0.25">
      <c r="A1399" t="s">
        <v>290</v>
      </c>
      <c r="B1399" t="s">
        <v>290</v>
      </c>
      <c r="C1399" t="s">
        <v>34</v>
      </c>
      <c r="F1399">
        <v>1</v>
      </c>
      <c r="G1399">
        <v>1</v>
      </c>
      <c r="I1399" s="1">
        <v>145</v>
      </c>
      <c r="J1399" s="1">
        <v>0</v>
      </c>
    </row>
    <row r="1400" spans="1:10" hidden="1" x14ac:dyDescent="0.25">
      <c r="A1400" t="s">
        <v>296</v>
      </c>
      <c r="B1400" t="s">
        <v>296</v>
      </c>
      <c r="C1400" t="s">
        <v>34</v>
      </c>
      <c r="F1400">
        <v>5</v>
      </c>
      <c r="G1400">
        <v>5</v>
      </c>
      <c r="I1400" s="1">
        <v>145</v>
      </c>
      <c r="J1400" s="1">
        <v>0</v>
      </c>
    </row>
    <row r="1401" spans="1:10" hidden="1" x14ac:dyDescent="0.25">
      <c r="A1401" t="s">
        <v>298</v>
      </c>
      <c r="B1401" t="s">
        <v>298</v>
      </c>
      <c r="C1401" t="s">
        <v>34</v>
      </c>
      <c r="F1401">
        <v>6</v>
      </c>
      <c r="G1401">
        <v>6</v>
      </c>
      <c r="I1401" s="1">
        <v>145</v>
      </c>
      <c r="J1401" s="1">
        <v>0</v>
      </c>
    </row>
    <row r="1402" spans="1:10" hidden="1" x14ac:dyDescent="0.25">
      <c r="A1402" t="s">
        <v>301</v>
      </c>
      <c r="B1402" t="s">
        <v>301</v>
      </c>
      <c r="C1402" t="s">
        <v>34</v>
      </c>
      <c r="F1402">
        <v>1</v>
      </c>
      <c r="G1402">
        <v>1</v>
      </c>
      <c r="I1402" s="1">
        <v>145</v>
      </c>
      <c r="J1402" s="1">
        <v>0</v>
      </c>
    </row>
    <row r="1403" spans="1:10" hidden="1" x14ac:dyDescent="0.25">
      <c r="A1403" t="s">
        <v>330</v>
      </c>
      <c r="B1403" t="s">
        <v>331</v>
      </c>
      <c r="C1403" t="s">
        <v>34</v>
      </c>
      <c r="F1403">
        <v>12</v>
      </c>
      <c r="G1403">
        <v>12</v>
      </c>
      <c r="I1403" s="1">
        <v>145</v>
      </c>
      <c r="J1403" s="1">
        <v>0</v>
      </c>
    </row>
    <row r="1404" spans="1:10" hidden="1" x14ac:dyDescent="0.25">
      <c r="A1404" t="s">
        <v>334</v>
      </c>
      <c r="B1404" t="s">
        <v>334</v>
      </c>
      <c r="C1404" t="s">
        <v>34</v>
      </c>
      <c r="F1404">
        <v>1</v>
      </c>
      <c r="G1404">
        <v>1</v>
      </c>
      <c r="I1404" s="1">
        <v>145</v>
      </c>
      <c r="J1404" s="1">
        <v>0</v>
      </c>
    </row>
    <row r="1405" spans="1:10" hidden="1" x14ac:dyDescent="0.25">
      <c r="A1405" t="s">
        <v>335</v>
      </c>
      <c r="B1405" t="s">
        <v>335</v>
      </c>
      <c r="C1405" t="s">
        <v>34</v>
      </c>
      <c r="F1405">
        <v>8</v>
      </c>
      <c r="G1405">
        <v>8</v>
      </c>
      <c r="I1405" s="1">
        <v>145</v>
      </c>
      <c r="J1405" s="1">
        <v>0</v>
      </c>
    </row>
    <row r="1406" spans="1:10" hidden="1" x14ac:dyDescent="0.25">
      <c r="A1406" t="s">
        <v>352</v>
      </c>
      <c r="B1406" t="s">
        <v>352</v>
      </c>
      <c r="C1406" t="s">
        <v>34</v>
      </c>
      <c r="F1406">
        <v>9</v>
      </c>
      <c r="G1406">
        <v>9</v>
      </c>
      <c r="I1406" s="1">
        <v>145</v>
      </c>
      <c r="J1406" s="1">
        <v>0</v>
      </c>
    </row>
    <row r="1407" spans="1:10" hidden="1" x14ac:dyDescent="0.25">
      <c r="A1407" t="s">
        <v>355</v>
      </c>
      <c r="B1407" t="s">
        <v>356</v>
      </c>
      <c r="C1407" t="s">
        <v>34</v>
      </c>
      <c r="F1407">
        <v>5</v>
      </c>
      <c r="G1407">
        <v>5</v>
      </c>
      <c r="I1407" s="1">
        <v>145</v>
      </c>
      <c r="J1407" s="1">
        <v>0</v>
      </c>
    </row>
    <row r="1408" spans="1:10" hidden="1" x14ac:dyDescent="0.25">
      <c r="A1408" t="s">
        <v>371</v>
      </c>
      <c r="B1408" t="s">
        <v>371</v>
      </c>
      <c r="C1408" t="s">
        <v>34</v>
      </c>
      <c r="F1408">
        <v>2</v>
      </c>
      <c r="G1408">
        <v>2</v>
      </c>
      <c r="I1408" s="1">
        <v>145</v>
      </c>
      <c r="J1408" s="1">
        <v>0</v>
      </c>
    </row>
    <row r="1409" spans="1:10" hidden="1" x14ac:dyDescent="0.25">
      <c r="A1409" t="s">
        <v>373</v>
      </c>
      <c r="B1409" t="s">
        <v>373</v>
      </c>
      <c r="C1409" t="s">
        <v>34</v>
      </c>
      <c r="F1409">
        <v>4</v>
      </c>
      <c r="G1409">
        <v>4</v>
      </c>
      <c r="I1409" s="1">
        <v>145</v>
      </c>
      <c r="J1409" s="1">
        <v>0</v>
      </c>
    </row>
    <row r="1410" spans="1:10" hidden="1" x14ac:dyDescent="0.25">
      <c r="A1410" t="s">
        <v>375</v>
      </c>
      <c r="B1410" t="s">
        <v>375</v>
      </c>
      <c r="C1410" t="s">
        <v>34</v>
      </c>
      <c r="F1410">
        <v>59</v>
      </c>
      <c r="G1410">
        <v>59</v>
      </c>
      <c r="I1410" s="1">
        <v>145</v>
      </c>
      <c r="J1410" s="1">
        <v>0</v>
      </c>
    </row>
    <row r="1411" spans="1:10" hidden="1" x14ac:dyDescent="0.25">
      <c r="A1411" t="s">
        <v>50</v>
      </c>
      <c r="B1411" t="s">
        <v>50</v>
      </c>
      <c r="C1411" t="s">
        <v>52</v>
      </c>
      <c r="F1411">
        <v>24</v>
      </c>
      <c r="G1411">
        <v>24</v>
      </c>
      <c r="I1411" s="1">
        <v>6</v>
      </c>
      <c r="J1411" s="1">
        <v>0</v>
      </c>
    </row>
    <row r="1412" spans="1:10" hidden="1" x14ac:dyDescent="0.25">
      <c r="A1412" t="s">
        <v>61</v>
      </c>
      <c r="B1412" t="s">
        <v>61</v>
      </c>
      <c r="C1412" t="s">
        <v>52</v>
      </c>
      <c r="F1412">
        <v>43</v>
      </c>
      <c r="G1412">
        <v>43</v>
      </c>
      <c r="I1412" s="1">
        <v>6</v>
      </c>
      <c r="J1412" s="1">
        <v>0</v>
      </c>
    </row>
    <row r="1413" spans="1:10" hidden="1" x14ac:dyDescent="0.25">
      <c r="A1413" t="s">
        <v>85</v>
      </c>
      <c r="B1413" t="s">
        <v>86</v>
      </c>
      <c r="C1413" t="s">
        <v>52</v>
      </c>
      <c r="F1413">
        <v>1</v>
      </c>
      <c r="G1413">
        <v>1</v>
      </c>
      <c r="I1413" s="1">
        <v>6</v>
      </c>
      <c r="J1413" s="1">
        <v>0</v>
      </c>
    </row>
    <row r="1414" spans="1:10" hidden="1" x14ac:dyDescent="0.25">
      <c r="A1414" t="s">
        <v>85</v>
      </c>
      <c r="B1414" t="s">
        <v>89</v>
      </c>
      <c r="C1414" t="s">
        <v>52</v>
      </c>
      <c r="F1414">
        <v>37</v>
      </c>
      <c r="G1414">
        <v>37</v>
      </c>
      <c r="I1414" s="1">
        <v>6</v>
      </c>
      <c r="J1414" s="1">
        <v>0</v>
      </c>
    </row>
    <row r="1415" spans="1:10" hidden="1" x14ac:dyDescent="0.25">
      <c r="A1415" t="s">
        <v>85</v>
      </c>
      <c r="B1415" t="s">
        <v>90</v>
      </c>
      <c r="C1415" t="s">
        <v>52</v>
      </c>
      <c r="F1415">
        <v>6</v>
      </c>
      <c r="G1415">
        <v>6</v>
      </c>
      <c r="I1415" s="1">
        <v>6</v>
      </c>
      <c r="J1415" s="1">
        <v>0</v>
      </c>
    </row>
    <row r="1416" spans="1:10" hidden="1" x14ac:dyDescent="0.25">
      <c r="A1416" t="s">
        <v>98</v>
      </c>
      <c r="B1416" t="s">
        <v>98</v>
      </c>
      <c r="C1416" t="s">
        <v>52</v>
      </c>
      <c r="F1416">
        <v>15</v>
      </c>
      <c r="G1416">
        <v>15</v>
      </c>
      <c r="I1416" s="1">
        <v>6</v>
      </c>
      <c r="J1416" s="1">
        <v>0</v>
      </c>
    </row>
    <row r="1417" spans="1:10" hidden="1" x14ac:dyDescent="0.25">
      <c r="A1417" t="s">
        <v>105</v>
      </c>
      <c r="B1417" t="s">
        <v>105</v>
      </c>
      <c r="C1417" t="s">
        <v>52</v>
      </c>
      <c r="F1417">
        <v>8</v>
      </c>
      <c r="G1417">
        <v>8</v>
      </c>
      <c r="I1417" s="1">
        <v>6</v>
      </c>
      <c r="J1417" s="1">
        <v>0</v>
      </c>
    </row>
    <row r="1418" spans="1:10" hidden="1" x14ac:dyDescent="0.25">
      <c r="A1418" t="s">
        <v>109</v>
      </c>
      <c r="B1418" t="s">
        <v>109</v>
      </c>
      <c r="C1418" t="s">
        <v>52</v>
      </c>
      <c r="F1418">
        <v>42</v>
      </c>
      <c r="G1418">
        <v>42</v>
      </c>
      <c r="I1418" s="1">
        <v>6</v>
      </c>
      <c r="J1418" s="1">
        <v>0</v>
      </c>
    </row>
    <row r="1419" spans="1:10" hidden="1" x14ac:dyDescent="0.25">
      <c r="A1419" t="s">
        <v>110</v>
      </c>
      <c r="B1419" t="s">
        <v>111</v>
      </c>
      <c r="C1419" t="s">
        <v>52</v>
      </c>
      <c r="F1419">
        <v>16</v>
      </c>
      <c r="G1419">
        <v>16</v>
      </c>
      <c r="I1419" s="1">
        <v>6</v>
      </c>
      <c r="J1419" s="1">
        <v>0</v>
      </c>
    </row>
    <row r="1420" spans="1:10" hidden="1" x14ac:dyDescent="0.25">
      <c r="A1420" t="s">
        <v>127</v>
      </c>
      <c r="B1420" t="s">
        <v>127</v>
      </c>
      <c r="C1420" t="s">
        <v>52</v>
      </c>
      <c r="F1420">
        <v>27</v>
      </c>
      <c r="G1420">
        <v>27</v>
      </c>
      <c r="I1420" s="1">
        <v>6</v>
      </c>
      <c r="J1420" s="1">
        <v>0</v>
      </c>
    </row>
    <row r="1421" spans="1:10" hidden="1" x14ac:dyDescent="0.25">
      <c r="A1421" t="s">
        <v>135</v>
      </c>
      <c r="B1421" t="s">
        <v>135</v>
      </c>
      <c r="C1421" t="s">
        <v>52</v>
      </c>
      <c r="F1421">
        <v>6</v>
      </c>
      <c r="G1421">
        <v>6</v>
      </c>
      <c r="I1421" s="1">
        <v>6</v>
      </c>
      <c r="J1421" s="1">
        <v>0</v>
      </c>
    </row>
    <row r="1422" spans="1:10" hidden="1" x14ac:dyDescent="0.25">
      <c r="A1422" t="s">
        <v>171</v>
      </c>
      <c r="B1422" t="s">
        <v>171</v>
      </c>
      <c r="C1422" t="s">
        <v>52</v>
      </c>
      <c r="F1422">
        <v>42</v>
      </c>
      <c r="G1422">
        <v>42</v>
      </c>
      <c r="I1422" s="1">
        <v>6</v>
      </c>
      <c r="J1422" s="1">
        <v>0</v>
      </c>
    </row>
    <row r="1423" spans="1:10" hidden="1" x14ac:dyDescent="0.25">
      <c r="A1423" t="s">
        <v>176</v>
      </c>
      <c r="B1423" t="s">
        <v>176</v>
      </c>
      <c r="C1423" t="s">
        <v>52</v>
      </c>
      <c r="F1423">
        <v>7</v>
      </c>
      <c r="G1423">
        <v>7</v>
      </c>
      <c r="I1423" s="1">
        <v>6</v>
      </c>
      <c r="J1423" s="1">
        <v>0</v>
      </c>
    </row>
    <row r="1424" spans="1:10" hidden="1" x14ac:dyDescent="0.25">
      <c r="A1424" t="s">
        <v>180</v>
      </c>
      <c r="B1424" t="s">
        <v>180</v>
      </c>
      <c r="C1424" t="s">
        <v>52</v>
      </c>
      <c r="F1424">
        <v>1</v>
      </c>
      <c r="G1424">
        <v>1</v>
      </c>
      <c r="I1424" s="1">
        <v>6</v>
      </c>
      <c r="J1424" s="1">
        <v>0</v>
      </c>
    </row>
    <row r="1425" spans="1:10" hidden="1" x14ac:dyDescent="0.25">
      <c r="A1425" t="s">
        <v>188</v>
      </c>
      <c r="B1425" t="s">
        <v>188</v>
      </c>
      <c r="C1425" t="s">
        <v>52</v>
      </c>
      <c r="F1425">
        <v>6</v>
      </c>
      <c r="G1425">
        <v>6</v>
      </c>
      <c r="I1425" s="1">
        <v>6</v>
      </c>
      <c r="J1425" s="1">
        <v>0</v>
      </c>
    </row>
    <row r="1426" spans="1:10" hidden="1" x14ac:dyDescent="0.25">
      <c r="A1426" t="s">
        <v>193</v>
      </c>
      <c r="B1426" t="s">
        <v>193</v>
      </c>
      <c r="C1426" t="s">
        <v>52</v>
      </c>
      <c r="F1426">
        <v>4</v>
      </c>
      <c r="G1426">
        <v>4</v>
      </c>
      <c r="I1426" s="1">
        <v>6</v>
      </c>
      <c r="J1426" s="1">
        <v>0</v>
      </c>
    </row>
    <row r="1427" spans="1:10" hidden="1" x14ac:dyDescent="0.25">
      <c r="A1427" t="s">
        <v>200</v>
      </c>
      <c r="B1427" t="s">
        <v>200</v>
      </c>
      <c r="C1427" t="s">
        <v>52</v>
      </c>
      <c r="F1427">
        <v>11</v>
      </c>
      <c r="G1427">
        <v>11</v>
      </c>
      <c r="I1427" s="1">
        <v>6</v>
      </c>
      <c r="J1427" s="1">
        <v>0</v>
      </c>
    </row>
    <row r="1428" spans="1:10" hidden="1" x14ac:dyDescent="0.25">
      <c r="A1428" t="s">
        <v>203</v>
      </c>
      <c r="B1428" t="s">
        <v>205</v>
      </c>
      <c r="C1428" t="s">
        <v>52</v>
      </c>
      <c r="F1428">
        <v>13</v>
      </c>
      <c r="G1428">
        <v>13</v>
      </c>
      <c r="I1428" s="1">
        <v>6</v>
      </c>
      <c r="J1428" s="1">
        <v>0</v>
      </c>
    </row>
    <row r="1429" spans="1:10" hidden="1" x14ac:dyDescent="0.25">
      <c r="A1429" t="s">
        <v>218</v>
      </c>
      <c r="B1429" t="s">
        <v>218</v>
      </c>
      <c r="C1429" t="s">
        <v>52</v>
      </c>
      <c r="F1429">
        <v>11</v>
      </c>
      <c r="G1429">
        <v>11</v>
      </c>
      <c r="I1429" s="1">
        <v>6</v>
      </c>
      <c r="J1429" s="1">
        <v>0</v>
      </c>
    </row>
    <row r="1430" spans="1:10" hidden="1" x14ac:dyDescent="0.25">
      <c r="A1430" t="s">
        <v>219</v>
      </c>
      <c r="B1430" t="s">
        <v>223</v>
      </c>
      <c r="C1430" t="s">
        <v>52</v>
      </c>
      <c r="F1430">
        <v>2</v>
      </c>
      <c r="G1430">
        <v>2</v>
      </c>
      <c r="I1430" s="1">
        <v>6</v>
      </c>
      <c r="J1430" s="1">
        <v>0</v>
      </c>
    </row>
    <row r="1431" spans="1:10" hidden="1" x14ac:dyDescent="0.25">
      <c r="A1431" t="s">
        <v>219</v>
      </c>
      <c r="B1431" t="s">
        <v>221</v>
      </c>
      <c r="C1431" t="s">
        <v>52</v>
      </c>
      <c r="F1431">
        <v>17</v>
      </c>
      <c r="G1431">
        <v>17</v>
      </c>
      <c r="I1431" s="1">
        <v>6</v>
      </c>
      <c r="J1431" s="1">
        <v>0</v>
      </c>
    </row>
    <row r="1432" spans="1:10" hidden="1" x14ac:dyDescent="0.25">
      <c r="A1432" t="s">
        <v>229</v>
      </c>
      <c r="B1432" t="s">
        <v>229</v>
      </c>
      <c r="C1432" t="s">
        <v>52</v>
      </c>
      <c r="F1432">
        <v>17</v>
      </c>
      <c r="G1432">
        <v>17</v>
      </c>
      <c r="I1432" s="1">
        <v>6</v>
      </c>
      <c r="J1432" s="1">
        <v>0</v>
      </c>
    </row>
    <row r="1433" spans="1:10" hidden="1" x14ac:dyDescent="0.25">
      <c r="A1433" t="s">
        <v>232</v>
      </c>
      <c r="B1433" t="s">
        <v>232</v>
      </c>
      <c r="C1433" t="s">
        <v>52</v>
      </c>
      <c r="F1433">
        <v>58</v>
      </c>
      <c r="G1433">
        <v>58</v>
      </c>
      <c r="I1433" s="1">
        <v>6</v>
      </c>
      <c r="J1433" s="1">
        <v>0</v>
      </c>
    </row>
    <row r="1434" spans="1:10" hidden="1" x14ac:dyDescent="0.25">
      <c r="A1434" t="s">
        <v>248</v>
      </c>
      <c r="B1434" t="s">
        <v>248</v>
      </c>
      <c r="C1434" t="s">
        <v>52</v>
      </c>
      <c r="F1434">
        <v>2</v>
      </c>
      <c r="G1434">
        <v>2</v>
      </c>
      <c r="I1434" s="1">
        <v>6</v>
      </c>
      <c r="J1434" s="1">
        <v>0</v>
      </c>
    </row>
    <row r="1435" spans="1:10" hidden="1" x14ac:dyDescent="0.25">
      <c r="A1435" t="s">
        <v>250</v>
      </c>
      <c r="B1435" t="s">
        <v>250</v>
      </c>
      <c r="C1435" t="s">
        <v>52</v>
      </c>
      <c r="F1435">
        <v>6</v>
      </c>
      <c r="G1435">
        <v>6</v>
      </c>
      <c r="I1435" s="1">
        <v>6</v>
      </c>
      <c r="J1435" s="1">
        <v>0</v>
      </c>
    </row>
    <row r="1436" spans="1:10" hidden="1" x14ac:dyDescent="0.25">
      <c r="A1436" t="s">
        <v>268</v>
      </c>
      <c r="B1436" t="s">
        <v>268</v>
      </c>
      <c r="C1436" t="s">
        <v>52</v>
      </c>
      <c r="F1436">
        <v>1</v>
      </c>
      <c r="G1436">
        <v>1</v>
      </c>
      <c r="I1436" s="1">
        <v>6</v>
      </c>
      <c r="J1436" s="1">
        <v>0</v>
      </c>
    </row>
    <row r="1437" spans="1:10" hidden="1" x14ac:dyDescent="0.25">
      <c r="A1437" t="s">
        <v>269</v>
      </c>
      <c r="B1437" t="s">
        <v>269</v>
      </c>
      <c r="C1437" t="s">
        <v>52</v>
      </c>
      <c r="F1437">
        <v>1</v>
      </c>
      <c r="G1437">
        <v>1</v>
      </c>
      <c r="I1437" s="1">
        <v>6</v>
      </c>
      <c r="J1437" s="1">
        <v>0</v>
      </c>
    </row>
    <row r="1438" spans="1:10" hidden="1" x14ac:dyDescent="0.25">
      <c r="A1438" t="s">
        <v>269</v>
      </c>
      <c r="B1438" t="s">
        <v>281</v>
      </c>
      <c r="C1438" t="s">
        <v>52</v>
      </c>
      <c r="F1438">
        <v>5</v>
      </c>
      <c r="G1438">
        <v>5</v>
      </c>
      <c r="I1438" s="1">
        <v>6</v>
      </c>
      <c r="J1438" s="1">
        <v>0</v>
      </c>
    </row>
    <row r="1439" spans="1:10" hidden="1" x14ac:dyDescent="0.25">
      <c r="A1439" t="s">
        <v>296</v>
      </c>
      <c r="B1439" t="s">
        <v>296</v>
      </c>
      <c r="C1439" t="s">
        <v>52</v>
      </c>
      <c r="F1439">
        <v>5</v>
      </c>
      <c r="G1439">
        <v>5</v>
      </c>
      <c r="I1439" s="1">
        <v>6</v>
      </c>
      <c r="J1439" s="1">
        <v>0</v>
      </c>
    </row>
    <row r="1440" spans="1:10" hidden="1" x14ac:dyDescent="0.25">
      <c r="A1440" t="s">
        <v>298</v>
      </c>
      <c r="B1440" t="s">
        <v>298</v>
      </c>
      <c r="C1440" t="s">
        <v>52</v>
      </c>
      <c r="F1440">
        <v>14</v>
      </c>
      <c r="G1440">
        <v>14</v>
      </c>
      <c r="I1440" s="1">
        <v>6</v>
      </c>
      <c r="J1440" s="1">
        <v>0</v>
      </c>
    </row>
    <row r="1441" spans="1:10" hidden="1" x14ac:dyDescent="0.25">
      <c r="A1441" t="s">
        <v>301</v>
      </c>
      <c r="B1441" t="s">
        <v>304</v>
      </c>
      <c r="C1441" t="s">
        <v>52</v>
      </c>
      <c r="F1441">
        <v>2</v>
      </c>
      <c r="G1441">
        <v>2</v>
      </c>
      <c r="I1441" s="1">
        <v>6</v>
      </c>
      <c r="J1441" s="1">
        <v>0</v>
      </c>
    </row>
    <row r="1442" spans="1:10" hidden="1" x14ac:dyDescent="0.25">
      <c r="A1442" t="s">
        <v>330</v>
      </c>
      <c r="B1442" t="s">
        <v>331</v>
      </c>
      <c r="C1442" t="s">
        <v>52</v>
      </c>
      <c r="F1442">
        <v>29</v>
      </c>
      <c r="G1442">
        <v>29</v>
      </c>
      <c r="I1442" s="1">
        <v>6</v>
      </c>
      <c r="J1442" s="1">
        <v>0</v>
      </c>
    </row>
    <row r="1443" spans="1:10" hidden="1" x14ac:dyDescent="0.25">
      <c r="A1443" t="s">
        <v>334</v>
      </c>
      <c r="B1443" t="s">
        <v>334</v>
      </c>
      <c r="C1443" t="s">
        <v>52</v>
      </c>
      <c r="F1443">
        <v>37</v>
      </c>
      <c r="G1443">
        <v>37</v>
      </c>
      <c r="I1443" s="1">
        <v>6</v>
      </c>
      <c r="J1443" s="1">
        <v>0</v>
      </c>
    </row>
    <row r="1444" spans="1:10" hidden="1" x14ac:dyDescent="0.25">
      <c r="A1444" t="s">
        <v>352</v>
      </c>
      <c r="B1444" t="s">
        <v>352</v>
      </c>
      <c r="C1444" t="s">
        <v>52</v>
      </c>
      <c r="F1444">
        <v>15</v>
      </c>
      <c r="G1444">
        <v>15</v>
      </c>
      <c r="I1444" s="1">
        <v>6</v>
      </c>
      <c r="J1444" s="1">
        <v>0</v>
      </c>
    </row>
    <row r="1445" spans="1:10" hidden="1" x14ac:dyDescent="0.25">
      <c r="A1445" t="s">
        <v>355</v>
      </c>
      <c r="B1445" t="s">
        <v>356</v>
      </c>
      <c r="C1445" t="s">
        <v>52</v>
      </c>
      <c r="F1445">
        <v>1</v>
      </c>
      <c r="G1445">
        <v>1</v>
      </c>
      <c r="I1445" s="1">
        <v>6</v>
      </c>
      <c r="J1445" s="1">
        <v>0</v>
      </c>
    </row>
    <row r="1446" spans="1:10" hidden="1" x14ac:dyDescent="0.25">
      <c r="A1446" t="s">
        <v>371</v>
      </c>
      <c r="B1446" t="s">
        <v>371</v>
      </c>
      <c r="C1446" t="s">
        <v>52</v>
      </c>
      <c r="F1446">
        <v>2</v>
      </c>
      <c r="G1446">
        <v>2</v>
      </c>
      <c r="I1446" s="1">
        <v>6</v>
      </c>
      <c r="J1446" s="1">
        <v>0</v>
      </c>
    </row>
    <row r="1447" spans="1:10" hidden="1" x14ac:dyDescent="0.25">
      <c r="A1447" t="s">
        <v>375</v>
      </c>
      <c r="B1447" t="s">
        <v>375</v>
      </c>
      <c r="C1447" t="s">
        <v>52</v>
      </c>
      <c r="F1447">
        <v>117</v>
      </c>
      <c r="G1447">
        <v>117</v>
      </c>
      <c r="I1447" s="1">
        <v>6</v>
      </c>
      <c r="J1447" s="1">
        <v>0</v>
      </c>
    </row>
    <row r="1448" spans="1:10" hidden="1" x14ac:dyDescent="0.25">
      <c r="A1448" t="s">
        <v>376</v>
      </c>
      <c r="B1448" t="s">
        <v>377</v>
      </c>
      <c r="C1448" t="s">
        <v>52</v>
      </c>
      <c r="F1448">
        <v>53</v>
      </c>
      <c r="G1448">
        <v>53</v>
      </c>
      <c r="I1448" s="1">
        <v>6</v>
      </c>
      <c r="J1448" s="1">
        <v>0</v>
      </c>
    </row>
    <row r="1449" spans="1:10" hidden="1" x14ac:dyDescent="0.25">
      <c r="A1449" t="s">
        <v>43</v>
      </c>
      <c r="B1449" t="s">
        <v>45</v>
      </c>
      <c r="C1449" t="s">
        <v>48</v>
      </c>
      <c r="F1449">
        <v>14</v>
      </c>
      <c r="G1449">
        <v>14</v>
      </c>
      <c r="I1449" s="1">
        <v>45</v>
      </c>
      <c r="J1449" s="1">
        <v>0</v>
      </c>
    </row>
    <row r="1450" spans="1:10" hidden="1" x14ac:dyDescent="0.25">
      <c r="A1450" t="s">
        <v>61</v>
      </c>
      <c r="B1450" t="s">
        <v>61</v>
      </c>
      <c r="C1450" t="s">
        <v>48</v>
      </c>
      <c r="F1450">
        <v>64</v>
      </c>
      <c r="G1450">
        <v>64</v>
      </c>
      <c r="I1450" s="1">
        <v>45</v>
      </c>
      <c r="J1450" s="1">
        <v>0</v>
      </c>
    </row>
    <row r="1451" spans="1:10" hidden="1" x14ac:dyDescent="0.25">
      <c r="A1451" t="s">
        <v>85</v>
      </c>
      <c r="B1451" t="s">
        <v>89</v>
      </c>
      <c r="C1451" t="s">
        <v>48</v>
      </c>
      <c r="F1451">
        <v>25</v>
      </c>
      <c r="G1451">
        <v>25</v>
      </c>
      <c r="I1451" s="1">
        <v>45</v>
      </c>
      <c r="J1451" s="1">
        <v>0</v>
      </c>
    </row>
    <row r="1452" spans="1:10" hidden="1" x14ac:dyDescent="0.25">
      <c r="A1452" t="s">
        <v>85</v>
      </c>
      <c r="B1452" t="s">
        <v>90</v>
      </c>
      <c r="C1452" t="s">
        <v>48</v>
      </c>
      <c r="F1452">
        <v>4</v>
      </c>
      <c r="G1452">
        <v>4</v>
      </c>
      <c r="I1452" s="1">
        <v>45</v>
      </c>
      <c r="J1452" s="1">
        <v>0</v>
      </c>
    </row>
    <row r="1453" spans="1:10" hidden="1" x14ac:dyDescent="0.25">
      <c r="A1453" t="s">
        <v>110</v>
      </c>
      <c r="B1453" t="s">
        <v>111</v>
      </c>
      <c r="C1453" t="s">
        <v>48</v>
      </c>
      <c r="F1453">
        <v>74</v>
      </c>
      <c r="G1453">
        <v>74</v>
      </c>
      <c r="I1453" s="1">
        <v>45</v>
      </c>
      <c r="J1453" s="1">
        <v>0</v>
      </c>
    </row>
    <row r="1454" spans="1:10" hidden="1" x14ac:dyDescent="0.25">
      <c r="A1454" t="s">
        <v>127</v>
      </c>
      <c r="B1454" t="s">
        <v>127</v>
      </c>
      <c r="C1454" t="s">
        <v>48</v>
      </c>
      <c r="F1454">
        <v>46</v>
      </c>
      <c r="G1454">
        <v>46</v>
      </c>
      <c r="I1454" s="1">
        <v>45</v>
      </c>
      <c r="J1454" s="1">
        <v>0</v>
      </c>
    </row>
    <row r="1455" spans="1:10" hidden="1" x14ac:dyDescent="0.25">
      <c r="A1455" t="s">
        <v>134</v>
      </c>
      <c r="B1455" t="s">
        <v>134</v>
      </c>
      <c r="C1455" t="s">
        <v>48</v>
      </c>
      <c r="F1455">
        <v>3</v>
      </c>
      <c r="G1455">
        <v>3</v>
      </c>
      <c r="I1455" s="1">
        <v>45</v>
      </c>
      <c r="J1455" s="1">
        <v>0</v>
      </c>
    </row>
    <row r="1456" spans="1:10" hidden="1" x14ac:dyDescent="0.25">
      <c r="A1456" t="s">
        <v>160</v>
      </c>
      <c r="B1456" t="s">
        <v>160</v>
      </c>
      <c r="C1456" t="s">
        <v>48</v>
      </c>
      <c r="F1456">
        <v>19</v>
      </c>
      <c r="G1456">
        <v>19</v>
      </c>
      <c r="I1456" s="1">
        <v>45</v>
      </c>
      <c r="J1456" s="1">
        <v>0</v>
      </c>
    </row>
    <row r="1457" spans="1:10" hidden="1" x14ac:dyDescent="0.25">
      <c r="A1457" t="s">
        <v>171</v>
      </c>
      <c r="B1457" t="s">
        <v>171</v>
      </c>
      <c r="C1457" t="s">
        <v>48</v>
      </c>
      <c r="F1457">
        <v>162</v>
      </c>
      <c r="G1457">
        <v>162</v>
      </c>
      <c r="I1457" s="1">
        <v>45</v>
      </c>
      <c r="J1457" s="1">
        <v>0</v>
      </c>
    </row>
    <row r="1458" spans="1:10" hidden="1" x14ac:dyDescent="0.25">
      <c r="A1458" t="s">
        <v>176</v>
      </c>
      <c r="B1458" t="s">
        <v>176</v>
      </c>
      <c r="C1458" t="s">
        <v>48</v>
      </c>
      <c r="F1458">
        <v>2</v>
      </c>
      <c r="G1458">
        <v>2</v>
      </c>
      <c r="I1458" s="1">
        <v>45</v>
      </c>
      <c r="J1458" s="1">
        <v>0</v>
      </c>
    </row>
    <row r="1459" spans="1:10" hidden="1" x14ac:dyDescent="0.25">
      <c r="A1459" t="s">
        <v>193</v>
      </c>
      <c r="B1459" t="s">
        <v>193</v>
      </c>
      <c r="C1459" t="s">
        <v>48</v>
      </c>
      <c r="F1459">
        <v>27</v>
      </c>
      <c r="G1459">
        <v>27</v>
      </c>
      <c r="I1459" s="1">
        <v>45</v>
      </c>
      <c r="J1459" s="1">
        <v>0</v>
      </c>
    </row>
    <row r="1460" spans="1:10" hidden="1" x14ac:dyDescent="0.25">
      <c r="A1460" t="s">
        <v>200</v>
      </c>
      <c r="B1460" t="s">
        <v>200</v>
      </c>
      <c r="C1460" t="s">
        <v>48</v>
      </c>
      <c r="F1460">
        <v>25</v>
      </c>
      <c r="G1460">
        <v>25</v>
      </c>
      <c r="I1460" s="1">
        <v>45</v>
      </c>
      <c r="J1460" s="1">
        <v>0</v>
      </c>
    </row>
    <row r="1461" spans="1:10" hidden="1" x14ac:dyDescent="0.25">
      <c r="A1461" t="s">
        <v>203</v>
      </c>
      <c r="B1461" t="s">
        <v>205</v>
      </c>
      <c r="C1461" t="s">
        <v>48</v>
      </c>
      <c r="F1461">
        <v>34</v>
      </c>
      <c r="G1461">
        <v>34</v>
      </c>
      <c r="I1461" s="1">
        <v>45</v>
      </c>
      <c r="J1461" s="1">
        <v>0</v>
      </c>
    </row>
    <row r="1462" spans="1:10" hidden="1" x14ac:dyDescent="0.25">
      <c r="A1462" t="s">
        <v>218</v>
      </c>
      <c r="B1462" t="s">
        <v>218</v>
      </c>
      <c r="C1462" t="s">
        <v>48</v>
      </c>
      <c r="F1462">
        <v>38</v>
      </c>
      <c r="G1462">
        <v>38</v>
      </c>
      <c r="I1462" s="1">
        <v>45</v>
      </c>
      <c r="J1462" s="1">
        <v>0</v>
      </c>
    </row>
    <row r="1463" spans="1:10" hidden="1" x14ac:dyDescent="0.25">
      <c r="A1463" t="s">
        <v>219</v>
      </c>
      <c r="B1463" t="s">
        <v>221</v>
      </c>
      <c r="C1463" t="s">
        <v>48</v>
      </c>
      <c r="F1463">
        <v>50</v>
      </c>
      <c r="G1463">
        <v>50</v>
      </c>
      <c r="I1463" s="1">
        <v>45</v>
      </c>
      <c r="J1463" s="1">
        <v>0</v>
      </c>
    </row>
    <row r="1464" spans="1:10" hidden="1" x14ac:dyDescent="0.25">
      <c r="A1464" t="s">
        <v>248</v>
      </c>
      <c r="B1464" t="s">
        <v>248</v>
      </c>
      <c r="C1464" t="s">
        <v>48</v>
      </c>
      <c r="F1464">
        <v>2</v>
      </c>
      <c r="G1464">
        <v>2</v>
      </c>
      <c r="I1464" s="1">
        <v>45</v>
      </c>
      <c r="J1464" s="1">
        <v>0</v>
      </c>
    </row>
    <row r="1465" spans="1:10" hidden="1" x14ac:dyDescent="0.25">
      <c r="A1465" t="s">
        <v>250</v>
      </c>
      <c r="B1465" t="s">
        <v>250</v>
      </c>
      <c r="C1465" t="s">
        <v>48</v>
      </c>
      <c r="F1465">
        <v>2</v>
      </c>
      <c r="G1465">
        <v>2</v>
      </c>
      <c r="I1465" s="1">
        <v>45</v>
      </c>
      <c r="J1465" s="1">
        <v>0</v>
      </c>
    </row>
    <row r="1466" spans="1:10" hidden="1" x14ac:dyDescent="0.25">
      <c r="A1466" t="s">
        <v>269</v>
      </c>
      <c r="B1466" t="s">
        <v>270</v>
      </c>
      <c r="C1466" t="s">
        <v>48</v>
      </c>
      <c r="F1466">
        <v>15</v>
      </c>
      <c r="G1466">
        <v>15</v>
      </c>
      <c r="I1466" s="1">
        <v>45</v>
      </c>
      <c r="J1466" s="1">
        <v>0</v>
      </c>
    </row>
    <row r="1467" spans="1:10" hidden="1" x14ac:dyDescent="0.25">
      <c r="A1467" t="s">
        <v>286</v>
      </c>
      <c r="B1467" t="s">
        <v>287</v>
      </c>
      <c r="C1467" t="s">
        <v>48</v>
      </c>
      <c r="F1467">
        <v>6</v>
      </c>
      <c r="G1467">
        <v>6</v>
      </c>
    </row>
    <row r="1468" spans="1:10" hidden="1" x14ac:dyDescent="0.25">
      <c r="A1468" t="s">
        <v>330</v>
      </c>
      <c r="B1468" t="s">
        <v>331</v>
      </c>
      <c r="C1468" t="s">
        <v>48</v>
      </c>
      <c r="F1468">
        <v>71</v>
      </c>
      <c r="G1468">
        <v>71</v>
      </c>
      <c r="I1468" s="1">
        <v>45</v>
      </c>
      <c r="J1468" s="1">
        <v>0</v>
      </c>
    </row>
    <row r="1469" spans="1:10" hidden="1" x14ac:dyDescent="0.25">
      <c r="A1469" t="s">
        <v>334</v>
      </c>
      <c r="B1469" t="s">
        <v>334</v>
      </c>
      <c r="C1469" t="s">
        <v>48</v>
      </c>
      <c r="F1469">
        <v>3</v>
      </c>
      <c r="G1469">
        <v>3</v>
      </c>
      <c r="I1469" s="1">
        <v>45</v>
      </c>
      <c r="J1469" s="1">
        <v>0</v>
      </c>
    </row>
    <row r="1470" spans="1:10" hidden="1" x14ac:dyDescent="0.25">
      <c r="A1470" t="s">
        <v>346</v>
      </c>
      <c r="B1470" t="s">
        <v>346</v>
      </c>
      <c r="C1470" t="s">
        <v>48</v>
      </c>
      <c r="F1470">
        <v>18</v>
      </c>
      <c r="G1470">
        <v>18</v>
      </c>
      <c r="I1470" s="1">
        <v>45</v>
      </c>
      <c r="J1470" s="1">
        <v>0</v>
      </c>
    </row>
    <row r="1471" spans="1:10" hidden="1" x14ac:dyDescent="0.25">
      <c r="A1471" t="s">
        <v>352</v>
      </c>
      <c r="B1471" t="s">
        <v>352</v>
      </c>
      <c r="C1471" t="s">
        <v>48</v>
      </c>
      <c r="F1471">
        <v>2</v>
      </c>
      <c r="G1471">
        <v>2</v>
      </c>
      <c r="I1471" s="1">
        <v>45</v>
      </c>
      <c r="J1471" s="1">
        <v>0</v>
      </c>
    </row>
    <row r="1472" spans="1:10" hidden="1" x14ac:dyDescent="0.25">
      <c r="A1472" t="s">
        <v>373</v>
      </c>
      <c r="B1472" t="s">
        <v>373</v>
      </c>
      <c r="C1472" t="s">
        <v>48</v>
      </c>
      <c r="F1472">
        <v>11</v>
      </c>
      <c r="G1472">
        <v>11</v>
      </c>
      <c r="I1472" s="1">
        <v>45</v>
      </c>
      <c r="J1472" s="1">
        <v>0</v>
      </c>
    </row>
    <row r="1473" spans="1:10" hidden="1" x14ac:dyDescent="0.25">
      <c r="A1473" t="s">
        <v>18</v>
      </c>
      <c r="B1473" t="s">
        <v>18</v>
      </c>
      <c r="C1473" t="s">
        <v>35</v>
      </c>
      <c r="F1473">
        <v>3</v>
      </c>
      <c r="G1473">
        <v>3</v>
      </c>
      <c r="I1473" s="1">
        <v>175</v>
      </c>
      <c r="J1473" s="1">
        <v>0</v>
      </c>
    </row>
    <row r="1474" spans="1:10" hidden="1" x14ac:dyDescent="0.25">
      <c r="A1474" t="s">
        <v>85</v>
      </c>
      <c r="B1474" t="s">
        <v>89</v>
      </c>
      <c r="C1474" t="s">
        <v>35</v>
      </c>
      <c r="F1474">
        <v>10</v>
      </c>
      <c r="G1474">
        <v>10</v>
      </c>
      <c r="I1474" s="1">
        <v>175</v>
      </c>
      <c r="J1474" s="1">
        <v>0</v>
      </c>
    </row>
    <row r="1475" spans="1:10" hidden="1" x14ac:dyDescent="0.25">
      <c r="A1475" t="s">
        <v>85</v>
      </c>
      <c r="B1475" t="s">
        <v>90</v>
      </c>
      <c r="C1475" t="s">
        <v>35</v>
      </c>
      <c r="F1475">
        <v>7</v>
      </c>
      <c r="G1475">
        <v>7</v>
      </c>
      <c r="I1475" s="1">
        <v>175</v>
      </c>
      <c r="J1475" s="1">
        <v>0</v>
      </c>
    </row>
    <row r="1476" spans="1:10" hidden="1" x14ac:dyDescent="0.25">
      <c r="A1476" t="s">
        <v>104</v>
      </c>
      <c r="B1476" t="s">
        <v>104</v>
      </c>
      <c r="C1476" t="s">
        <v>35</v>
      </c>
      <c r="F1476">
        <v>2</v>
      </c>
      <c r="G1476">
        <v>2</v>
      </c>
    </row>
    <row r="1477" spans="1:10" hidden="1" x14ac:dyDescent="0.25">
      <c r="A1477" t="s">
        <v>115</v>
      </c>
      <c r="B1477" t="s">
        <v>115</v>
      </c>
      <c r="C1477" t="s">
        <v>35</v>
      </c>
      <c r="F1477">
        <v>1</v>
      </c>
      <c r="G1477">
        <v>1</v>
      </c>
      <c r="I1477" s="1">
        <v>175</v>
      </c>
      <c r="J1477" s="1">
        <v>0</v>
      </c>
    </row>
    <row r="1478" spans="1:10" hidden="1" x14ac:dyDescent="0.25">
      <c r="A1478" t="s">
        <v>127</v>
      </c>
      <c r="B1478" t="s">
        <v>127</v>
      </c>
      <c r="C1478" t="s">
        <v>35</v>
      </c>
      <c r="F1478">
        <v>8</v>
      </c>
      <c r="G1478">
        <v>8</v>
      </c>
      <c r="I1478" s="1">
        <v>175</v>
      </c>
      <c r="J1478" s="1">
        <v>0</v>
      </c>
    </row>
    <row r="1479" spans="1:10" hidden="1" x14ac:dyDescent="0.25">
      <c r="A1479" t="s">
        <v>135</v>
      </c>
      <c r="B1479" t="s">
        <v>135</v>
      </c>
      <c r="C1479" t="s">
        <v>35</v>
      </c>
      <c r="F1479">
        <v>19</v>
      </c>
      <c r="G1479">
        <v>19</v>
      </c>
      <c r="I1479" s="1">
        <v>175</v>
      </c>
      <c r="J1479" s="1">
        <v>0</v>
      </c>
    </row>
    <row r="1480" spans="1:10" hidden="1" x14ac:dyDescent="0.25">
      <c r="A1480" t="s">
        <v>146</v>
      </c>
      <c r="B1480" t="s">
        <v>146</v>
      </c>
      <c r="C1480" t="s">
        <v>35</v>
      </c>
      <c r="F1480">
        <v>1</v>
      </c>
      <c r="G1480">
        <v>1</v>
      </c>
      <c r="I1480" s="1">
        <v>175</v>
      </c>
      <c r="J1480" s="1">
        <v>0</v>
      </c>
    </row>
    <row r="1481" spans="1:10" hidden="1" x14ac:dyDescent="0.25">
      <c r="A1481" t="s">
        <v>161</v>
      </c>
      <c r="B1481" t="s">
        <v>161</v>
      </c>
      <c r="C1481" t="s">
        <v>35</v>
      </c>
      <c r="F1481">
        <v>5</v>
      </c>
      <c r="G1481">
        <v>5</v>
      </c>
      <c r="I1481" s="1">
        <v>175</v>
      </c>
      <c r="J1481" s="1">
        <v>0</v>
      </c>
    </row>
    <row r="1482" spans="1:10" hidden="1" x14ac:dyDescent="0.25">
      <c r="A1482" t="s">
        <v>161</v>
      </c>
      <c r="B1482" t="s">
        <v>163</v>
      </c>
      <c r="C1482" t="s">
        <v>35</v>
      </c>
      <c r="F1482">
        <v>5</v>
      </c>
      <c r="G1482">
        <v>5</v>
      </c>
      <c r="I1482" s="1">
        <v>175</v>
      </c>
      <c r="J1482" s="1">
        <v>0</v>
      </c>
    </row>
    <row r="1483" spans="1:10" hidden="1" x14ac:dyDescent="0.25">
      <c r="A1483" t="s">
        <v>164</v>
      </c>
      <c r="B1483" t="s">
        <v>167</v>
      </c>
      <c r="C1483" t="s">
        <v>35</v>
      </c>
      <c r="F1483">
        <v>9</v>
      </c>
      <c r="G1483">
        <v>9</v>
      </c>
      <c r="I1483" s="1">
        <v>175</v>
      </c>
      <c r="J1483" s="1">
        <v>0</v>
      </c>
    </row>
    <row r="1484" spans="1:10" hidden="1" x14ac:dyDescent="0.25">
      <c r="A1484" t="s">
        <v>164</v>
      </c>
      <c r="B1484" t="s">
        <v>164</v>
      </c>
      <c r="C1484" t="s">
        <v>35</v>
      </c>
      <c r="F1484">
        <v>6</v>
      </c>
      <c r="G1484">
        <v>6</v>
      </c>
      <c r="I1484" s="1">
        <v>175</v>
      </c>
      <c r="J1484" s="1">
        <v>0</v>
      </c>
    </row>
    <row r="1485" spans="1:10" hidden="1" x14ac:dyDescent="0.25">
      <c r="A1485" t="s">
        <v>164</v>
      </c>
      <c r="B1485" t="s">
        <v>166</v>
      </c>
      <c r="C1485" t="s">
        <v>35</v>
      </c>
      <c r="F1485">
        <v>4</v>
      </c>
      <c r="G1485">
        <v>4</v>
      </c>
      <c r="I1485" s="1">
        <v>175</v>
      </c>
      <c r="J1485" s="1">
        <v>0</v>
      </c>
    </row>
    <row r="1486" spans="1:10" hidden="1" x14ac:dyDescent="0.25">
      <c r="A1486" t="s">
        <v>171</v>
      </c>
      <c r="B1486" t="s">
        <v>171</v>
      </c>
      <c r="C1486" t="s">
        <v>35</v>
      </c>
      <c r="F1486">
        <v>17</v>
      </c>
      <c r="G1486">
        <v>17</v>
      </c>
      <c r="I1486" s="1">
        <v>175</v>
      </c>
      <c r="J1486" s="1">
        <v>0</v>
      </c>
    </row>
    <row r="1487" spans="1:10" hidden="1" x14ac:dyDescent="0.25">
      <c r="A1487" t="s">
        <v>180</v>
      </c>
      <c r="B1487" t="s">
        <v>180</v>
      </c>
      <c r="C1487" t="s">
        <v>35</v>
      </c>
      <c r="F1487">
        <v>1</v>
      </c>
      <c r="G1487">
        <v>1</v>
      </c>
      <c r="I1487" s="1">
        <v>175</v>
      </c>
      <c r="J1487" s="1">
        <v>0</v>
      </c>
    </row>
    <row r="1488" spans="1:10" hidden="1" x14ac:dyDescent="0.25">
      <c r="A1488" t="s">
        <v>184</v>
      </c>
      <c r="B1488" t="s">
        <v>184</v>
      </c>
      <c r="C1488" t="s">
        <v>35</v>
      </c>
      <c r="F1488">
        <v>3</v>
      </c>
      <c r="G1488">
        <v>3</v>
      </c>
      <c r="I1488" s="1">
        <v>175</v>
      </c>
      <c r="J1488" s="1">
        <v>0</v>
      </c>
    </row>
    <row r="1489" spans="1:11" hidden="1" x14ac:dyDescent="0.25">
      <c r="A1489" t="s">
        <v>186</v>
      </c>
      <c r="B1489" t="s">
        <v>186</v>
      </c>
      <c r="C1489" t="s">
        <v>35</v>
      </c>
      <c r="F1489">
        <v>12</v>
      </c>
      <c r="G1489">
        <v>12</v>
      </c>
      <c r="I1489" s="1">
        <v>175</v>
      </c>
      <c r="J1489" s="1">
        <v>0</v>
      </c>
    </row>
    <row r="1490" spans="1:11" x14ac:dyDescent="0.25">
      <c r="A1490" t="s">
        <v>188</v>
      </c>
      <c r="B1490" t="s">
        <v>188</v>
      </c>
      <c r="C1490" t="s">
        <v>35</v>
      </c>
      <c r="D1490">
        <v>59</v>
      </c>
      <c r="F1490">
        <v>12</v>
      </c>
      <c r="G1490">
        <v>71</v>
      </c>
      <c r="I1490" s="1">
        <v>175</v>
      </c>
      <c r="J1490" s="1">
        <v>10325</v>
      </c>
      <c r="K1490">
        <v>23.5</v>
      </c>
    </row>
    <row r="1491" spans="1:11" hidden="1" x14ac:dyDescent="0.25">
      <c r="A1491" t="s">
        <v>193</v>
      </c>
      <c r="B1491" t="s">
        <v>193</v>
      </c>
      <c r="C1491" t="s">
        <v>35</v>
      </c>
      <c r="F1491">
        <v>7</v>
      </c>
      <c r="G1491">
        <v>7</v>
      </c>
      <c r="I1491" s="1">
        <v>175</v>
      </c>
      <c r="J1491" s="1">
        <v>0</v>
      </c>
    </row>
    <row r="1492" spans="1:11" hidden="1" x14ac:dyDescent="0.25">
      <c r="A1492" t="s">
        <v>200</v>
      </c>
      <c r="B1492" t="s">
        <v>200</v>
      </c>
      <c r="C1492" t="s">
        <v>35</v>
      </c>
      <c r="F1492">
        <v>18</v>
      </c>
      <c r="G1492">
        <v>18</v>
      </c>
      <c r="I1492" s="1">
        <v>175</v>
      </c>
      <c r="J1492" s="1">
        <v>0</v>
      </c>
    </row>
    <row r="1493" spans="1:11" hidden="1" x14ac:dyDescent="0.25">
      <c r="A1493" t="s">
        <v>219</v>
      </c>
      <c r="B1493" t="s">
        <v>223</v>
      </c>
      <c r="C1493" t="s">
        <v>35</v>
      </c>
      <c r="F1493">
        <v>1</v>
      </c>
      <c r="G1493">
        <v>1</v>
      </c>
      <c r="I1493" s="1">
        <v>175</v>
      </c>
      <c r="J1493" s="1">
        <v>0</v>
      </c>
    </row>
    <row r="1494" spans="1:11" hidden="1" x14ac:dyDescent="0.25">
      <c r="A1494" t="s">
        <v>232</v>
      </c>
      <c r="B1494" t="s">
        <v>232</v>
      </c>
      <c r="C1494" t="s">
        <v>35</v>
      </c>
      <c r="F1494">
        <v>10</v>
      </c>
      <c r="G1494">
        <v>10</v>
      </c>
      <c r="I1494" s="1">
        <v>175</v>
      </c>
      <c r="J1494" s="1">
        <v>0</v>
      </c>
    </row>
    <row r="1495" spans="1:11" hidden="1" x14ac:dyDescent="0.25">
      <c r="A1495" t="s">
        <v>250</v>
      </c>
      <c r="B1495" t="s">
        <v>250</v>
      </c>
      <c r="C1495" t="s">
        <v>35</v>
      </c>
      <c r="F1495">
        <v>5</v>
      </c>
      <c r="G1495">
        <v>5</v>
      </c>
      <c r="I1495" s="1">
        <v>175</v>
      </c>
      <c r="J1495" s="1">
        <v>0</v>
      </c>
    </row>
    <row r="1496" spans="1:11" x14ac:dyDescent="0.25">
      <c r="A1496" t="s">
        <v>269</v>
      </c>
      <c r="B1496" t="s">
        <v>281</v>
      </c>
      <c r="C1496" t="s">
        <v>35</v>
      </c>
      <c r="D1496">
        <v>12</v>
      </c>
      <c r="F1496">
        <v>7</v>
      </c>
      <c r="G1496">
        <v>19</v>
      </c>
      <c r="I1496" s="1">
        <v>175</v>
      </c>
      <c r="J1496" s="1">
        <v>2100</v>
      </c>
      <c r="K1496">
        <v>17.600000000000001</v>
      </c>
    </row>
    <row r="1497" spans="1:11" hidden="1" x14ac:dyDescent="0.25">
      <c r="A1497" t="s">
        <v>269</v>
      </c>
      <c r="B1497" t="s">
        <v>273</v>
      </c>
      <c r="C1497" t="s">
        <v>35</v>
      </c>
      <c r="F1497">
        <v>16</v>
      </c>
      <c r="G1497">
        <v>16</v>
      </c>
      <c r="I1497" s="1">
        <v>175</v>
      </c>
      <c r="J1497" s="1">
        <v>0</v>
      </c>
    </row>
    <row r="1498" spans="1:11" hidden="1" x14ac:dyDescent="0.25">
      <c r="A1498" t="s">
        <v>283</v>
      </c>
      <c r="B1498" t="s">
        <v>283</v>
      </c>
      <c r="C1498" t="s">
        <v>35</v>
      </c>
      <c r="F1498">
        <v>6</v>
      </c>
      <c r="G1498">
        <v>6</v>
      </c>
      <c r="I1498" s="1">
        <v>175</v>
      </c>
      <c r="J1498" s="1">
        <v>0</v>
      </c>
    </row>
    <row r="1499" spans="1:11" hidden="1" x14ac:dyDescent="0.25">
      <c r="A1499" t="s">
        <v>290</v>
      </c>
      <c r="B1499" t="s">
        <v>290</v>
      </c>
      <c r="C1499" t="s">
        <v>35</v>
      </c>
      <c r="F1499">
        <v>2</v>
      </c>
      <c r="G1499">
        <v>2</v>
      </c>
      <c r="I1499" s="1">
        <v>175</v>
      </c>
      <c r="J1499" s="1">
        <v>0</v>
      </c>
    </row>
    <row r="1500" spans="1:11" hidden="1" x14ac:dyDescent="0.25">
      <c r="A1500" t="s">
        <v>298</v>
      </c>
      <c r="B1500" t="s">
        <v>298</v>
      </c>
      <c r="C1500" t="s">
        <v>35</v>
      </c>
      <c r="F1500">
        <v>4</v>
      </c>
      <c r="G1500">
        <v>4</v>
      </c>
      <c r="I1500" s="1">
        <v>175</v>
      </c>
      <c r="J1500" s="1">
        <v>0</v>
      </c>
    </row>
    <row r="1501" spans="1:11" hidden="1" x14ac:dyDescent="0.25">
      <c r="A1501" t="s">
        <v>334</v>
      </c>
      <c r="B1501" t="s">
        <v>334</v>
      </c>
      <c r="C1501" t="s">
        <v>35</v>
      </c>
      <c r="F1501">
        <v>5</v>
      </c>
      <c r="G1501">
        <v>5</v>
      </c>
      <c r="I1501" s="1">
        <v>175</v>
      </c>
      <c r="J1501" s="1">
        <v>0</v>
      </c>
    </row>
    <row r="1502" spans="1:11" hidden="1" x14ac:dyDescent="0.25">
      <c r="A1502" t="s">
        <v>352</v>
      </c>
      <c r="B1502" t="s">
        <v>352</v>
      </c>
      <c r="C1502" t="s">
        <v>35</v>
      </c>
      <c r="F1502">
        <v>4</v>
      </c>
      <c r="G1502">
        <v>4</v>
      </c>
      <c r="I1502" s="1">
        <v>175</v>
      </c>
      <c r="J1502" s="1">
        <v>0</v>
      </c>
    </row>
    <row r="1503" spans="1:11" x14ac:dyDescent="0.25">
      <c r="A1503" t="s">
        <v>376</v>
      </c>
      <c r="B1503" t="s">
        <v>377</v>
      </c>
      <c r="C1503" t="s">
        <v>35</v>
      </c>
      <c r="D1503">
        <v>37</v>
      </c>
      <c r="F1503">
        <v>1</v>
      </c>
      <c r="G1503">
        <v>38</v>
      </c>
      <c r="I1503" s="1">
        <v>175</v>
      </c>
      <c r="J1503" s="1">
        <v>6475</v>
      </c>
      <c r="K1503">
        <v>23.2</v>
      </c>
    </row>
    <row r="1504" spans="1:11" hidden="1" x14ac:dyDescent="0.25">
      <c r="A1504" t="s">
        <v>43</v>
      </c>
      <c r="B1504" t="s">
        <v>43</v>
      </c>
      <c r="C1504" t="s">
        <v>49</v>
      </c>
      <c r="F1504">
        <v>7</v>
      </c>
      <c r="G1504">
        <v>7</v>
      </c>
      <c r="I1504" s="1">
        <v>45</v>
      </c>
      <c r="J1504" s="1">
        <v>0</v>
      </c>
    </row>
    <row r="1505" spans="1:11" hidden="1" x14ac:dyDescent="0.25">
      <c r="A1505" t="s">
        <v>43</v>
      </c>
      <c r="B1505" t="s">
        <v>45</v>
      </c>
      <c r="C1505" t="s">
        <v>49</v>
      </c>
      <c r="F1505">
        <v>28</v>
      </c>
      <c r="G1505">
        <v>28</v>
      </c>
      <c r="I1505" s="1">
        <v>45</v>
      </c>
      <c r="J1505" s="1">
        <v>0</v>
      </c>
    </row>
    <row r="1506" spans="1:11" hidden="1" x14ac:dyDescent="0.25">
      <c r="A1506" t="s">
        <v>59</v>
      </c>
      <c r="B1506" t="s">
        <v>59</v>
      </c>
      <c r="C1506" t="s">
        <v>49</v>
      </c>
      <c r="F1506">
        <v>1</v>
      </c>
      <c r="G1506">
        <v>1</v>
      </c>
      <c r="I1506" s="1">
        <v>45</v>
      </c>
      <c r="J1506" s="1">
        <v>0</v>
      </c>
    </row>
    <row r="1507" spans="1:11" hidden="1" x14ac:dyDescent="0.25">
      <c r="A1507" t="s">
        <v>83</v>
      </c>
      <c r="B1507" t="s">
        <v>83</v>
      </c>
      <c r="C1507" t="s">
        <v>49</v>
      </c>
      <c r="F1507">
        <v>1</v>
      </c>
      <c r="G1507">
        <v>1</v>
      </c>
      <c r="I1507" s="1">
        <v>45</v>
      </c>
      <c r="J1507" s="1">
        <v>0</v>
      </c>
    </row>
    <row r="1508" spans="1:11" hidden="1" x14ac:dyDescent="0.25">
      <c r="A1508" t="s">
        <v>85</v>
      </c>
      <c r="B1508" t="s">
        <v>90</v>
      </c>
      <c r="C1508" t="s">
        <v>49</v>
      </c>
      <c r="F1508">
        <v>3</v>
      </c>
      <c r="G1508">
        <v>3</v>
      </c>
      <c r="I1508" s="1">
        <v>45</v>
      </c>
      <c r="J1508" s="1">
        <v>0</v>
      </c>
    </row>
    <row r="1509" spans="1:11" hidden="1" x14ac:dyDescent="0.25">
      <c r="A1509" t="s">
        <v>124</v>
      </c>
      <c r="B1509" t="s">
        <v>124</v>
      </c>
      <c r="C1509" t="s">
        <v>49</v>
      </c>
      <c r="F1509">
        <v>48</v>
      </c>
      <c r="G1509">
        <v>48</v>
      </c>
      <c r="I1509" s="1">
        <v>45</v>
      </c>
    </row>
    <row r="1510" spans="1:11" hidden="1" x14ac:dyDescent="0.25">
      <c r="A1510" t="s">
        <v>127</v>
      </c>
      <c r="B1510" t="s">
        <v>127</v>
      </c>
      <c r="C1510" t="s">
        <v>49</v>
      </c>
      <c r="F1510">
        <v>90</v>
      </c>
      <c r="G1510">
        <v>90</v>
      </c>
      <c r="I1510" s="1">
        <v>45</v>
      </c>
      <c r="J1510" s="1">
        <v>0</v>
      </c>
    </row>
    <row r="1511" spans="1:11" x14ac:dyDescent="0.25">
      <c r="A1511" t="s">
        <v>134</v>
      </c>
      <c r="B1511" t="s">
        <v>134</v>
      </c>
      <c r="C1511" t="s">
        <v>49</v>
      </c>
      <c r="D1511">
        <v>48</v>
      </c>
      <c r="F1511">
        <v>13</v>
      </c>
      <c r="G1511">
        <v>61</v>
      </c>
      <c r="I1511" s="1">
        <v>45</v>
      </c>
      <c r="J1511" s="1">
        <v>2160</v>
      </c>
      <c r="K1511">
        <v>26.9</v>
      </c>
    </row>
    <row r="1512" spans="1:11" x14ac:dyDescent="0.25">
      <c r="A1512" t="s">
        <v>135</v>
      </c>
      <c r="B1512" t="s">
        <v>135</v>
      </c>
      <c r="C1512" t="s">
        <v>49</v>
      </c>
      <c r="D1512">
        <v>58</v>
      </c>
      <c r="F1512">
        <v>325</v>
      </c>
      <c r="G1512">
        <v>383</v>
      </c>
      <c r="I1512" s="1">
        <v>45</v>
      </c>
      <c r="J1512" s="1">
        <v>2610</v>
      </c>
      <c r="K1512">
        <v>22.2</v>
      </c>
    </row>
    <row r="1513" spans="1:11" hidden="1" x14ac:dyDescent="0.25">
      <c r="A1513" t="s">
        <v>146</v>
      </c>
      <c r="B1513" t="s">
        <v>146</v>
      </c>
      <c r="C1513" t="s">
        <v>49</v>
      </c>
      <c r="F1513">
        <v>18</v>
      </c>
      <c r="G1513">
        <v>18</v>
      </c>
      <c r="I1513" s="1">
        <v>45</v>
      </c>
      <c r="J1513" s="1">
        <v>0</v>
      </c>
    </row>
    <row r="1514" spans="1:11" hidden="1" x14ac:dyDescent="0.25">
      <c r="A1514" t="s">
        <v>164</v>
      </c>
      <c r="B1514" t="s">
        <v>164</v>
      </c>
      <c r="C1514" t="s">
        <v>49</v>
      </c>
      <c r="F1514">
        <v>16</v>
      </c>
      <c r="G1514">
        <v>16</v>
      </c>
      <c r="I1514" s="1">
        <v>45</v>
      </c>
      <c r="J1514" s="1">
        <v>0</v>
      </c>
    </row>
    <row r="1515" spans="1:11" hidden="1" x14ac:dyDescent="0.25">
      <c r="A1515" t="s">
        <v>168</v>
      </c>
      <c r="B1515" t="s">
        <v>168</v>
      </c>
      <c r="C1515" t="s">
        <v>49</v>
      </c>
      <c r="F1515">
        <v>23</v>
      </c>
      <c r="G1515">
        <v>23</v>
      </c>
      <c r="I1515" s="1">
        <v>45</v>
      </c>
      <c r="J1515" s="1">
        <v>0</v>
      </c>
    </row>
    <row r="1516" spans="1:11" x14ac:dyDescent="0.25">
      <c r="A1516" t="s">
        <v>171</v>
      </c>
      <c r="B1516" t="s">
        <v>171</v>
      </c>
      <c r="C1516" t="s">
        <v>49</v>
      </c>
      <c r="D1516">
        <v>116</v>
      </c>
      <c r="F1516">
        <v>50</v>
      </c>
      <c r="G1516">
        <v>166</v>
      </c>
      <c r="I1516" s="1">
        <v>45</v>
      </c>
      <c r="J1516" s="1">
        <v>5220</v>
      </c>
      <c r="K1516">
        <v>26.4</v>
      </c>
    </row>
    <row r="1517" spans="1:11" hidden="1" x14ac:dyDescent="0.25">
      <c r="A1517" t="s">
        <v>193</v>
      </c>
      <c r="B1517" t="s">
        <v>193</v>
      </c>
      <c r="C1517" t="s">
        <v>49</v>
      </c>
      <c r="F1517">
        <v>26</v>
      </c>
      <c r="G1517">
        <v>26</v>
      </c>
      <c r="I1517" s="1">
        <v>45</v>
      </c>
      <c r="J1517" s="1">
        <v>0</v>
      </c>
    </row>
    <row r="1518" spans="1:11" hidden="1" x14ac:dyDescent="0.25">
      <c r="A1518" t="s">
        <v>203</v>
      </c>
      <c r="B1518" t="s">
        <v>205</v>
      </c>
      <c r="C1518" t="s">
        <v>49</v>
      </c>
      <c r="F1518">
        <v>53</v>
      </c>
      <c r="G1518">
        <v>53</v>
      </c>
      <c r="I1518" s="1">
        <v>45</v>
      </c>
      <c r="J1518" s="1">
        <v>0</v>
      </c>
    </row>
    <row r="1519" spans="1:11" hidden="1" x14ac:dyDescent="0.25">
      <c r="A1519" t="s">
        <v>218</v>
      </c>
      <c r="B1519" t="s">
        <v>218</v>
      </c>
      <c r="C1519" t="s">
        <v>49</v>
      </c>
      <c r="F1519">
        <v>6</v>
      </c>
      <c r="G1519">
        <v>6</v>
      </c>
      <c r="I1519" s="1">
        <v>45</v>
      </c>
      <c r="J1519" s="1">
        <v>0</v>
      </c>
    </row>
    <row r="1520" spans="1:11" hidden="1" x14ac:dyDescent="0.25">
      <c r="A1520" t="s">
        <v>219</v>
      </c>
      <c r="B1520" t="s">
        <v>221</v>
      </c>
      <c r="C1520" t="s">
        <v>49</v>
      </c>
      <c r="F1520">
        <v>39</v>
      </c>
      <c r="G1520">
        <v>39</v>
      </c>
      <c r="I1520" s="1">
        <v>45</v>
      </c>
      <c r="J1520" s="1">
        <v>0</v>
      </c>
    </row>
    <row r="1521" spans="1:11" hidden="1" x14ac:dyDescent="0.25">
      <c r="A1521" t="s">
        <v>232</v>
      </c>
      <c r="B1521" t="s">
        <v>232</v>
      </c>
      <c r="C1521" t="s">
        <v>49</v>
      </c>
      <c r="F1521">
        <v>19</v>
      </c>
      <c r="G1521">
        <v>19</v>
      </c>
      <c r="I1521" s="1">
        <v>45</v>
      </c>
      <c r="J1521" s="1">
        <v>0</v>
      </c>
    </row>
    <row r="1522" spans="1:11" hidden="1" x14ac:dyDescent="0.25">
      <c r="A1522" t="s">
        <v>250</v>
      </c>
      <c r="B1522" t="s">
        <v>250</v>
      </c>
      <c r="C1522" t="s">
        <v>49</v>
      </c>
      <c r="F1522">
        <v>16</v>
      </c>
      <c r="G1522">
        <v>16</v>
      </c>
      <c r="I1522" s="1">
        <v>45</v>
      </c>
      <c r="J1522" s="1">
        <v>0</v>
      </c>
    </row>
    <row r="1523" spans="1:11" hidden="1" x14ac:dyDescent="0.25">
      <c r="A1523" t="s">
        <v>263</v>
      </c>
      <c r="B1523" t="s">
        <v>263</v>
      </c>
      <c r="C1523" t="s">
        <v>49</v>
      </c>
      <c r="F1523">
        <v>20</v>
      </c>
      <c r="G1523">
        <v>20</v>
      </c>
      <c r="I1523" s="1">
        <v>45</v>
      </c>
      <c r="J1523" s="1">
        <v>0</v>
      </c>
    </row>
    <row r="1524" spans="1:11" hidden="1" x14ac:dyDescent="0.25">
      <c r="A1524" t="s">
        <v>263</v>
      </c>
      <c r="B1524" t="s">
        <v>266</v>
      </c>
      <c r="C1524" t="s">
        <v>49</v>
      </c>
      <c r="F1524">
        <v>16</v>
      </c>
      <c r="G1524">
        <v>16</v>
      </c>
      <c r="I1524" s="1">
        <v>45</v>
      </c>
      <c r="J1524" s="1">
        <v>0</v>
      </c>
    </row>
    <row r="1525" spans="1:11" hidden="1" x14ac:dyDescent="0.25">
      <c r="A1525" t="s">
        <v>269</v>
      </c>
      <c r="B1525" t="s">
        <v>270</v>
      </c>
      <c r="C1525" t="s">
        <v>49</v>
      </c>
      <c r="F1525">
        <v>29</v>
      </c>
      <c r="G1525">
        <v>29</v>
      </c>
      <c r="I1525" s="1">
        <v>45</v>
      </c>
      <c r="J1525" s="1">
        <v>0</v>
      </c>
    </row>
    <row r="1526" spans="1:11" hidden="1" x14ac:dyDescent="0.25">
      <c r="A1526" t="s">
        <v>269</v>
      </c>
      <c r="B1526" t="s">
        <v>276</v>
      </c>
      <c r="C1526" t="s">
        <v>49</v>
      </c>
      <c r="F1526">
        <v>3</v>
      </c>
      <c r="G1526">
        <v>3</v>
      </c>
      <c r="I1526" s="1">
        <v>45</v>
      </c>
      <c r="J1526" s="1">
        <v>0</v>
      </c>
    </row>
    <row r="1527" spans="1:11" hidden="1" x14ac:dyDescent="0.25">
      <c r="A1527" t="s">
        <v>269</v>
      </c>
      <c r="B1527" t="s">
        <v>272</v>
      </c>
      <c r="C1527" t="s">
        <v>49</v>
      </c>
      <c r="F1527">
        <v>4</v>
      </c>
      <c r="G1527">
        <v>4</v>
      </c>
      <c r="I1527" s="1">
        <v>45</v>
      </c>
      <c r="J1527" s="1">
        <v>0</v>
      </c>
    </row>
    <row r="1528" spans="1:11" hidden="1" x14ac:dyDescent="0.25">
      <c r="A1528" t="s">
        <v>269</v>
      </c>
      <c r="B1528" t="s">
        <v>273</v>
      </c>
      <c r="C1528" t="s">
        <v>49</v>
      </c>
      <c r="F1528">
        <v>11</v>
      </c>
      <c r="G1528">
        <v>11</v>
      </c>
      <c r="I1528" s="1">
        <v>45</v>
      </c>
      <c r="J1528" s="1">
        <v>0</v>
      </c>
    </row>
    <row r="1529" spans="1:11" x14ac:dyDescent="0.25">
      <c r="A1529" t="s">
        <v>286</v>
      </c>
      <c r="B1529" t="s">
        <v>287</v>
      </c>
      <c r="C1529" t="s">
        <v>49</v>
      </c>
      <c r="D1529">
        <v>7</v>
      </c>
      <c r="F1529">
        <v>14</v>
      </c>
      <c r="G1529">
        <v>21</v>
      </c>
      <c r="K1529">
        <v>27.1</v>
      </c>
    </row>
    <row r="1530" spans="1:11" hidden="1" x14ac:dyDescent="0.25">
      <c r="A1530" t="s">
        <v>291</v>
      </c>
      <c r="B1530" t="s">
        <v>291</v>
      </c>
      <c r="C1530" t="s">
        <v>49</v>
      </c>
      <c r="F1530">
        <v>8</v>
      </c>
      <c r="G1530">
        <v>8</v>
      </c>
      <c r="I1530" s="1">
        <v>45</v>
      </c>
      <c r="J1530" s="1">
        <v>0</v>
      </c>
    </row>
    <row r="1531" spans="1:11" hidden="1" x14ac:dyDescent="0.25">
      <c r="A1531" t="s">
        <v>330</v>
      </c>
      <c r="B1531" t="s">
        <v>331</v>
      </c>
      <c r="C1531" t="s">
        <v>49</v>
      </c>
      <c r="F1531">
        <v>82</v>
      </c>
      <c r="G1531">
        <v>82</v>
      </c>
      <c r="I1531" s="1">
        <v>45</v>
      </c>
      <c r="J1531" s="1">
        <v>0</v>
      </c>
    </row>
    <row r="1532" spans="1:11" hidden="1" x14ac:dyDescent="0.25">
      <c r="A1532" t="s">
        <v>342</v>
      </c>
      <c r="B1532" t="s">
        <v>342</v>
      </c>
      <c r="C1532" t="s">
        <v>49</v>
      </c>
      <c r="F1532">
        <v>2</v>
      </c>
      <c r="G1532">
        <v>2</v>
      </c>
      <c r="I1532" s="1">
        <v>45</v>
      </c>
      <c r="J1532" s="1">
        <v>0</v>
      </c>
    </row>
    <row r="1533" spans="1:11" hidden="1" x14ac:dyDescent="0.25">
      <c r="A1533" t="s">
        <v>346</v>
      </c>
      <c r="B1533" t="s">
        <v>346</v>
      </c>
      <c r="C1533" t="s">
        <v>49</v>
      </c>
      <c r="F1533">
        <v>37</v>
      </c>
      <c r="G1533">
        <v>37</v>
      </c>
      <c r="I1533" s="1">
        <v>45</v>
      </c>
      <c r="J1533" s="1">
        <v>0</v>
      </c>
    </row>
    <row r="1534" spans="1:11" hidden="1" x14ac:dyDescent="0.25">
      <c r="A1534" t="s">
        <v>373</v>
      </c>
      <c r="B1534" t="s">
        <v>373</v>
      </c>
      <c r="C1534" t="s">
        <v>49</v>
      </c>
      <c r="F1534">
        <v>3</v>
      </c>
      <c r="G1534">
        <v>3</v>
      </c>
      <c r="I1534" s="1">
        <v>45</v>
      </c>
      <c r="J1534" s="1">
        <v>0</v>
      </c>
    </row>
    <row r="1535" spans="1:11" hidden="1" x14ac:dyDescent="0.25">
      <c r="A1535" t="s">
        <v>135</v>
      </c>
      <c r="B1535" t="s">
        <v>135</v>
      </c>
      <c r="C1535" t="s">
        <v>141</v>
      </c>
      <c r="F1535">
        <v>5</v>
      </c>
      <c r="G1535">
        <v>5</v>
      </c>
      <c r="I1535" s="1">
        <v>45</v>
      </c>
      <c r="J1535" s="1">
        <v>0</v>
      </c>
    </row>
    <row r="1536" spans="1:11" hidden="1" x14ac:dyDescent="0.25">
      <c r="A1536" t="s">
        <v>164</v>
      </c>
      <c r="B1536" t="s">
        <v>164</v>
      </c>
      <c r="C1536" t="s">
        <v>141</v>
      </c>
      <c r="F1536">
        <v>9</v>
      </c>
      <c r="G1536">
        <v>9</v>
      </c>
      <c r="I1536" s="1">
        <v>45</v>
      </c>
      <c r="J1536" s="1">
        <v>0</v>
      </c>
    </row>
    <row r="1537" spans="1:11" hidden="1" x14ac:dyDescent="0.25">
      <c r="A1537" t="s">
        <v>168</v>
      </c>
      <c r="B1537" t="s">
        <v>168</v>
      </c>
      <c r="C1537" t="s">
        <v>141</v>
      </c>
      <c r="F1537">
        <v>13</v>
      </c>
      <c r="G1537">
        <v>13</v>
      </c>
      <c r="I1537" s="1">
        <v>45</v>
      </c>
      <c r="J1537" s="1">
        <v>0</v>
      </c>
    </row>
    <row r="1538" spans="1:11" x14ac:dyDescent="0.25">
      <c r="A1538" t="s">
        <v>171</v>
      </c>
      <c r="B1538" t="s">
        <v>171</v>
      </c>
      <c r="C1538" t="s">
        <v>141</v>
      </c>
      <c r="D1538">
        <v>65</v>
      </c>
      <c r="F1538">
        <v>12</v>
      </c>
      <c r="G1538">
        <v>77</v>
      </c>
      <c r="I1538" s="1">
        <v>45</v>
      </c>
      <c r="J1538" s="1">
        <v>2925</v>
      </c>
      <c r="K1538">
        <v>19.8</v>
      </c>
    </row>
    <row r="1539" spans="1:11" hidden="1" x14ac:dyDescent="0.25">
      <c r="A1539" t="s">
        <v>186</v>
      </c>
      <c r="B1539" t="s">
        <v>186</v>
      </c>
      <c r="C1539" t="s">
        <v>141</v>
      </c>
      <c r="F1539">
        <v>7</v>
      </c>
      <c r="G1539">
        <v>7</v>
      </c>
      <c r="I1539" s="1">
        <v>45</v>
      </c>
      <c r="J1539" s="1">
        <v>0</v>
      </c>
    </row>
    <row r="1540" spans="1:11" hidden="1" x14ac:dyDescent="0.25">
      <c r="A1540" t="s">
        <v>186</v>
      </c>
      <c r="B1540" t="s">
        <v>187</v>
      </c>
      <c r="C1540" t="s">
        <v>141</v>
      </c>
      <c r="F1540">
        <v>14</v>
      </c>
      <c r="G1540">
        <v>14</v>
      </c>
      <c r="I1540" s="1">
        <v>45</v>
      </c>
      <c r="J1540" s="1">
        <v>0</v>
      </c>
    </row>
    <row r="1541" spans="1:11" hidden="1" x14ac:dyDescent="0.25">
      <c r="A1541" t="s">
        <v>232</v>
      </c>
      <c r="B1541" t="s">
        <v>232</v>
      </c>
      <c r="C1541" t="s">
        <v>141</v>
      </c>
      <c r="F1541">
        <v>16</v>
      </c>
      <c r="G1541">
        <v>16</v>
      </c>
      <c r="I1541" s="1">
        <v>45</v>
      </c>
      <c r="J1541" s="1">
        <v>0</v>
      </c>
    </row>
    <row r="1542" spans="1:11" hidden="1" x14ac:dyDescent="0.25">
      <c r="A1542" t="s">
        <v>263</v>
      </c>
      <c r="B1542" t="s">
        <v>263</v>
      </c>
      <c r="C1542" t="s">
        <v>141</v>
      </c>
      <c r="F1542">
        <v>5</v>
      </c>
      <c r="G1542">
        <v>5</v>
      </c>
      <c r="I1542" s="1">
        <v>45</v>
      </c>
      <c r="J1542" s="1">
        <v>0</v>
      </c>
    </row>
    <row r="1543" spans="1:11" hidden="1" x14ac:dyDescent="0.25">
      <c r="A1543" t="s">
        <v>330</v>
      </c>
      <c r="B1543" t="s">
        <v>331</v>
      </c>
      <c r="C1543" t="s">
        <v>141</v>
      </c>
      <c r="F1543">
        <v>8</v>
      </c>
      <c r="G1543">
        <v>8</v>
      </c>
      <c r="I1543" s="1">
        <v>45</v>
      </c>
      <c r="J1543" s="1">
        <v>0</v>
      </c>
    </row>
    <row r="1544" spans="1:11" hidden="1" x14ac:dyDescent="0.25">
      <c r="A1544" t="s">
        <v>334</v>
      </c>
      <c r="B1544" t="s">
        <v>334</v>
      </c>
      <c r="C1544" t="s">
        <v>141</v>
      </c>
      <c r="F1544">
        <v>29</v>
      </c>
      <c r="G1544">
        <v>29</v>
      </c>
      <c r="I1544" s="1">
        <v>45</v>
      </c>
      <c r="J1544" s="1">
        <v>0</v>
      </c>
    </row>
    <row r="1545" spans="1:11" hidden="1" x14ac:dyDescent="0.25">
      <c r="A1545" t="s">
        <v>371</v>
      </c>
      <c r="B1545" t="s">
        <v>371</v>
      </c>
      <c r="C1545" t="s">
        <v>141</v>
      </c>
      <c r="F1545">
        <v>1</v>
      </c>
      <c r="G1545">
        <v>1</v>
      </c>
      <c r="I1545" s="1">
        <v>45</v>
      </c>
      <c r="J1545" s="1">
        <v>0</v>
      </c>
    </row>
    <row r="1546" spans="1:11" hidden="1" x14ac:dyDescent="0.25">
      <c r="A1546" t="s">
        <v>373</v>
      </c>
      <c r="B1546" t="s">
        <v>373</v>
      </c>
      <c r="C1546" t="s">
        <v>141</v>
      </c>
      <c r="F1546">
        <v>2</v>
      </c>
      <c r="G1546">
        <v>2</v>
      </c>
      <c r="I1546" s="1">
        <v>45</v>
      </c>
      <c r="J1546" s="1">
        <v>0</v>
      </c>
    </row>
    <row r="1547" spans="1:11" hidden="1" x14ac:dyDescent="0.25">
      <c r="A1547" t="s">
        <v>378</v>
      </c>
      <c r="B1547" t="s">
        <v>381</v>
      </c>
      <c r="C1547" t="s">
        <v>385</v>
      </c>
      <c r="D1547">
        <v>9</v>
      </c>
      <c r="J1547" s="1">
        <v>0</v>
      </c>
    </row>
    <row r="1548" spans="1:11" hidden="1" x14ac:dyDescent="0.25">
      <c r="A1548" t="s">
        <v>378</v>
      </c>
      <c r="B1548" t="s">
        <v>381</v>
      </c>
      <c r="C1548" t="s">
        <v>386</v>
      </c>
      <c r="D1548">
        <v>6</v>
      </c>
      <c r="J1548" s="1">
        <v>0</v>
      </c>
    </row>
    <row r="1549" spans="1:11" hidden="1" x14ac:dyDescent="0.25">
      <c r="A1549" t="s">
        <v>130</v>
      </c>
      <c r="B1549" t="s">
        <v>130</v>
      </c>
      <c r="C1549" t="s">
        <v>133</v>
      </c>
      <c r="H1549">
        <v>15</v>
      </c>
      <c r="I1549" s="1">
        <v>47</v>
      </c>
      <c r="J1549" s="1">
        <v>0</v>
      </c>
    </row>
    <row r="1550" spans="1:11" hidden="1" x14ac:dyDescent="0.25">
      <c r="A1550" t="s">
        <v>130</v>
      </c>
      <c r="B1550" t="s">
        <v>132</v>
      </c>
      <c r="C1550" t="s">
        <v>133</v>
      </c>
      <c r="H1550">
        <v>15</v>
      </c>
      <c r="I1550" s="1">
        <v>47</v>
      </c>
      <c r="J1550" s="1">
        <v>0</v>
      </c>
    </row>
    <row r="1551" spans="1:11" hidden="1" x14ac:dyDescent="0.25">
      <c r="A1551" t="s">
        <v>232</v>
      </c>
      <c r="B1551" t="s">
        <v>236</v>
      </c>
      <c r="C1551" t="s">
        <v>133</v>
      </c>
      <c r="H1551">
        <v>35</v>
      </c>
      <c r="I1551" s="1">
        <v>47</v>
      </c>
      <c r="J1551" s="1">
        <v>0</v>
      </c>
    </row>
    <row r="1552" spans="1:11" hidden="1" x14ac:dyDescent="0.25">
      <c r="A1552" t="s">
        <v>232</v>
      </c>
      <c r="B1552" t="s">
        <v>232</v>
      </c>
      <c r="C1552" t="s">
        <v>133</v>
      </c>
      <c r="H1552">
        <v>35</v>
      </c>
      <c r="I1552" s="1">
        <v>47</v>
      </c>
      <c r="J1552" s="1">
        <v>0</v>
      </c>
    </row>
    <row r="1553" spans="1:11" hidden="1" x14ac:dyDescent="0.25">
      <c r="A1553" t="s">
        <v>339</v>
      </c>
      <c r="B1553" t="s">
        <v>339</v>
      </c>
      <c r="C1553" t="s">
        <v>133</v>
      </c>
      <c r="H1553">
        <v>100</v>
      </c>
      <c r="I1553" s="1">
        <v>47</v>
      </c>
      <c r="J1553" s="1">
        <v>0</v>
      </c>
    </row>
    <row r="1554" spans="1:11" hidden="1" x14ac:dyDescent="0.25">
      <c r="A1554" t="s">
        <v>361</v>
      </c>
      <c r="B1554" t="s">
        <v>361</v>
      </c>
      <c r="C1554" t="s">
        <v>133</v>
      </c>
      <c r="H1554">
        <v>20</v>
      </c>
      <c r="I1554" s="1">
        <v>47</v>
      </c>
      <c r="J1554" s="1">
        <v>0</v>
      </c>
    </row>
    <row r="1555" spans="1:11" hidden="1" x14ac:dyDescent="0.25">
      <c r="A1555" t="s">
        <v>298</v>
      </c>
      <c r="B1555" t="s">
        <v>299</v>
      </c>
      <c r="C1555" t="s">
        <v>300</v>
      </c>
      <c r="H1555">
        <v>12</v>
      </c>
      <c r="I1555" s="1">
        <v>31</v>
      </c>
      <c r="J1555" s="1">
        <v>0</v>
      </c>
    </row>
    <row r="1556" spans="1:11" x14ac:dyDescent="0.25">
      <c r="A1556" t="s">
        <v>195</v>
      </c>
      <c r="B1556" t="s">
        <v>195</v>
      </c>
      <c r="C1556" t="s">
        <v>197</v>
      </c>
      <c r="D1556">
        <v>3</v>
      </c>
      <c r="G1556">
        <v>3</v>
      </c>
      <c r="I1556" s="1">
        <v>12</v>
      </c>
      <c r="J1556" s="1">
        <v>36</v>
      </c>
      <c r="K1556">
        <v>22.4</v>
      </c>
    </row>
    <row r="1557" spans="1:11" x14ac:dyDescent="0.25">
      <c r="A1557" t="s">
        <v>219</v>
      </c>
      <c r="B1557" t="s">
        <v>228</v>
      </c>
      <c r="C1557" t="s">
        <v>197</v>
      </c>
      <c r="D1557">
        <v>2</v>
      </c>
      <c r="F1557">
        <v>1</v>
      </c>
      <c r="G1557">
        <v>3</v>
      </c>
      <c r="I1557" s="1">
        <v>12</v>
      </c>
      <c r="J1557" s="1">
        <v>24</v>
      </c>
      <c r="K1557">
        <v>22.1</v>
      </c>
    </row>
    <row r="1558" spans="1:11" hidden="1" x14ac:dyDescent="0.25">
      <c r="A1558" t="s">
        <v>269</v>
      </c>
      <c r="B1558" t="s">
        <v>273</v>
      </c>
      <c r="C1558" t="s">
        <v>197</v>
      </c>
      <c r="F1558">
        <v>31</v>
      </c>
      <c r="G1558">
        <v>31</v>
      </c>
      <c r="I1558" s="1">
        <v>12</v>
      </c>
      <c r="J1558" s="1">
        <v>0</v>
      </c>
    </row>
    <row r="1559" spans="1:11" hidden="1" x14ac:dyDescent="0.25">
      <c r="A1559" t="s">
        <v>330</v>
      </c>
      <c r="B1559" t="s">
        <v>331</v>
      </c>
      <c r="C1559" t="s">
        <v>197</v>
      </c>
      <c r="F1559">
        <v>7</v>
      </c>
      <c r="G1559">
        <v>7</v>
      </c>
      <c r="I1559" s="1">
        <v>12</v>
      </c>
      <c r="J1559" s="1">
        <v>0</v>
      </c>
    </row>
    <row r="1560" spans="1:11" hidden="1" x14ac:dyDescent="0.25">
      <c r="A1560" t="s">
        <v>70</v>
      </c>
      <c r="B1560" t="s">
        <v>74</v>
      </c>
      <c r="C1560" t="s">
        <v>82</v>
      </c>
      <c r="F1560">
        <v>1</v>
      </c>
      <c r="G1560">
        <v>1</v>
      </c>
      <c r="I1560" s="1">
        <v>8</v>
      </c>
      <c r="J1560" s="1">
        <v>0</v>
      </c>
    </row>
    <row r="1561" spans="1:11" hidden="1" x14ac:dyDescent="0.25">
      <c r="A1561" t="s">
        <v>85</v>
      </c>
      <c r="B1561" t="s">
        <v>97</v>
      </c>
      <c r="C1561" t="s">
        <v>82</v>
      </c>
      <c r="F1561">
        <v>1</v>
      </c>
      <c r="G1561">
        <v>1</v>
      </c>
      <c r="I1561" s="1">
        <v>8</v>
      </c>
      <c r="J1561" s="1">
        <v>0</v>
      </c>
    </row>
    <row r="1562" spans="1:11" hidden="1" x14ac:dyDescent="0.25">
      <c r="A1562" t="s">
        <v>135</v>
      </c>
      <c r="B1562" t="s">
        <v>136</v>
      </c>
      <c r="C1562" t="s">
        <v>82</v>
      </c>
      <c r="F1562">
        <v>52</v>
      </c>
      <c r="G1562">
        <v>52</v>
      </c>
      <c r="I1562" s="1">
        <v>8</v>
      </c>
      <c r="J1562" s="1">
        <v>0</v>
      </c>
    </row>
    <row r="1563" spans="1:11" hidden="1" x14ac:dyDescent="0.25">
      <c r="A1563" t="s">
        <v>161</v>
      </c>
      <c r="B1563" t="s">
        <v>163</v>
      </c>
      <c r="C1563" t="s">
        <v>82</v>
      </c>
      <c r="F1563">
        <v>1</v>
      </c>
      <c r="G1563">
        <v>1</v>
      </c>
      <c r="I1563" s="1">
        <v>8</v>
      </c>
      <c r="J1563" s="1">
        <v>0</v>
      </c>
    </row>
    <row r="1564" spans="1:11" hidden="1" x14ac:dyDescent="0.25">
      <c r="A1564" t="s">
        <v>193</v>
      </c>
      <c r="B1564" t="s">
        <v>193</v>
      </c>
      <c r="C1564" t="s">
        <v>82</v>
      </c>
      <c r="F1564">
        <v>3</v>
      </c>
      <c r="G1564">
        <v>3</v>
      </c>
      <c r="I1564" s="1">
        <v>8</v>
      </c>
      <c r="J1564" s="1">
        <v>0</v>
      </c>
    </row>
    <row r="1565" spans="1:11" x14ac:dyDescent="0.25">
      <c r="A1565" t="s">
        <v>195</v>
      </c>
      <c r="B1565" t="s">
        <v>195</v>
      </c>
      <c r="C1565" t="s">
        <v>82</v>
      </c>
      <c r="D1565">
        <v>12</v>
      </c>
      <c r="F1565">
        <v>2</v>
      </c>
      <c r="G1565">
        <v>14</v>
      </c>
      <c r="I1565" s="1">
        <v>8</v>
      </c>
      <c r="J1565" s="1">
        <v>96</v>
      </c>
      <c r="K1565">
        <v>26.2</v>
      </c>
    </row>
    <row r="1566" spans="1:11" hidden="1" x14ac:dyDescent="0.25">
      <c r="A1566" t="s">
        <v>219</v>
      </c>
      <c r="B1566" t="s">
        <v>220</v>
      </c>
      <c r="C1566" t="s">
        <v>82</v>
      </c>
      <c r="F1566">
        <v>11</v>
      </c>
      <c r="G1566">
        <v>11</v>
      </c>
      <c r="I1566" s="1">
        <v>8</v>
      </c>
      <c r="J1566" s="1">
        <v>0</v>
      </c>
    </row>
    <row r="1567" spans="1:11" x14ac:dyDescent="0.25">
      <c r="A1567" t="s">
        <v>232</v>
      </c>
      <c r="B1567" t="s">
        <v>238</v>
      </c>
      <c r="C1567" t="s">
        <v>82</v>
      </c>
      <c r="D1567">
        <v>3</v>
      </c>
      <c r="G1567">
        <v>3</v>
      </c>
      <c r="H1567">
        <v>2</v>
      </c>
      <c r="I1567" s="1">
        <v>8</v>
      </c>
      <c r="J1567" s="1">
        <v>24</v>
      </c>
      <c r="K1567">
        <v>18.3</v>
      </c>
    </row>
    <row r="1568" spans="1:11" x14ac:dyDescent="0.25">
      <c r="A1568" t="s">
        <v>232</v>
      </c>
      <c r="B1568" t="s">
        <v>233</v>
      </c>
      <c r="C1568" t="s">
        <v>82</v>
      </c>
      <c r="D1568">
        <v>9</v>
      </c>
      <c r="F1568">
        <v>2</v>
      </c>
      <c r="G1568">
        <v>11</v>
      </c>
      <c r="I1568" s="1">
        <v>8</v>
      </c>
      <c r="J1568" s="1">
        <v>72</v>
      </c>
      <c r="K1568">
        <v>21.3</v>
      </c>
    </row>
    <row r="1569" spans="1:11" hidden="1" x14ac:dyDescent="0.25">
      <c r="A1569" t="s">
        <v>301</v>
      </c>
      <c r="B1569" t="s">
        <v>306</v>
      </c>
      <c r="C1569" t="s">
        <v>82</v>
      </c>
      <c r="D1569">
        <v>1</v>
      </c>
      <c r="I1569" s="1">
        <v>8</v>
      </c>
      <c r="J1569" s="1">
        <v>8</v>
      </c>
    </row>
    <row r="1570" spans="1:11" x14ac:dyDescent="0.25">
      <c r="A1570" t="s">
        <v>18</v>
      </c>
      <c r="B1570" t="s">
        <v>18</v>
      </c>
      <c r="C1570" t="s">
        <v>36</v>
      </c>
      <c r="D1570">
        <v>30</v>
      </c>
      <c r="F1570">
        <v>10</v>
      </c>
      <c r="G1570">
        <v>40</v>
      </c>
      <c r="H1570">
        <v>20</v>
      </c>
      <c r="I1570" s="1">
        <v>28</v>
      </c>
      <c r="J1570" s="1">
        <v>825</v>
      </c>
      <c r="K1570">
        <v>2.2000000000000002</v>
      </c>
    </row>
    <row r="1571" spans="1:11" hidden="1" x14ac:dyDescent="0.25">
      <c r="A1571" t="s">
        <v>18</v>
      </c>
      <c r="B1571" t="s">
        <v>20</v>
      </c>
      <c r="C1571" t="s">
        <v>36</v>
      </c>
      <c r="H1571">
        <v>20</v>
      </c>
      <c r="I1571" s="1">
        <v>28</v>
      </c>
      <c r="J1571" s="1">
        <v>0</v>
      </c>
    </row>
    <row r="1572" spans="1:11" x14ac:dyDescent="0.25">
      <c r="A1572" t="s">
        <v>231</v>
      </c>
      <c r="B1572" t="s">
        <v>231</v>
      </c>
      <c r="C1572" t="s">
        <v>36</v>
      </c>
      <c r="D1572">
        <v>22</v>
      </c>
      <c r="E1572">
        <v>3</v>
      </c>
      <c r="G1572">
        <v>25</v>
      </c>
      <c r="H1572">
        <v>8</v>
      </c>
      <c r="I1572" s="1">
        <v>28</v>
      </c>
      <c r="J1572" s="1">
        <v>605</v>
      </c>
      <c r="K1572">
        <v>2.8</v>
      </c>
    </row>
    <row r="1573" spans="1:11" hidden="1" x14ac:dyDescent="0.25">
      <c r="A1573" t="s">
        <v>18</v>
      </c>
      <c r="B1573" t="s">
        <v>18</v>
      </c>
      <c r="C1573" t="s">
        <v>37</v>
      </c>
      <c r="F1573">
        <v>1</v>
      </c>
      <c r="G1573">
        <v>1</v>
      </c>
      <c r="I1573" s="1">
        <v>16</v>
      </c>
      <c r="J1573" s="1">
        <v>0</v>
      </c>
    </row>
    <row r="1574" spans="1:11" hidden="1" x14ac:dyDescent="0.25">
      <c r="A1574" t="s">
        <v>378</v>
      </c>
      <c r="B1574" t="s">
        <v>378</v>
      </c>
      <c r="C1574" t="s">
        <v>37</v>
      </c>
      <c r="F1574">
        <v>1</v>
      </c>
      <c r="G1574">
        <v>1</v>
      </c>
      <c r="I1574" s="1">
        <v>16</v>
      </c>
      <c r="J1574" s="1">
        <v>0</v>
      </c>
    </row>
    <row r="1575" spans="1:11" hidden="1" x14ac:dyDescent="0.25">
      <c r="A1575" t="s">
        <v>18</v>
      </c>
      <c r="B1575" t="s">
        <v>20</v>
      </c>
      <c r="C1575" t="s">
        <v>38</v>
      </c>
      <c r="F1575">
        <v>1</v>
      </c>
      <c r="G1575">
        <v>1</v>
      </c>
      <c r="I1575" s="1">
        <v>16</v>
      </c>
      <c r="J1575" s="1">
        <v>0</v>
      </c>
    </row>
    <row r="1576" spans="1:11" hidden="1" x14ac:dyDescent="0.25">
      <c r="A1576" t="s">
        <v>268</v>
      </c>
      <c r="B1576" t="s">
        <v>268</v>
      </c>
      <c r="C1576" t="s">
        <v>38</v>
      </c>
      <c r="F1576">
        <v>1</v>
      </c>
      <c r="G1576">
        <v>1</v>
      </c>
      <c r="I1576" s="1">
        <v>16</v>
      </c>
      <c r="J1576" s="1">
        <v>0</v>
      </c>
    </row>
    <row r="1577" spans="1:11" hidden="1" x14ac:dyDescent="0.25">
      <c r="A1577" t="s">
        <v>378</v>
      </c>
      <c r="B1577" t="s">
        <v>378</v>
      </c>
      <c r="C1577" t="s">
        <v>38</v>
      </c>
      <c r="F1577">
        <v>2</v>
      </c>
      <c r="G1577">
        <v>2</v>
      </c>
      <c r="I1577" s="1">
        <v>16</v>
      </c>
      <c r="J1577" s="1">
        <v>0</v>
      </c>
    </row>
    <row r="1578" spans="1:11" hidden="1" x14ac:dyDescent="0.25">
      <c r="A1578" t="s">
        <v>18</v>
      </c>
      <c r="B1578" t="s">
        <v>18</v>
      </c>
      <c r="C1578" t="s">
        <v>39</v>
      </c>
      <c r="F1578">
        <v>3</v>
      </c>
      <c r="G1578">
        <v>3</v>
      </c>
      <c r="I1578" s="1">
        <v>16</v>
      </c>
      <c r="J1578" s="1">
        <v>0</v>
      </c>
    </row>
    <row r="1579" spans="1:11" hidden="1" x14ac:dyDescent="0.25">
      <c r="A1579" t="s">
        <v>18</v>
      </c>
      <c r="B1579" t="s">
        <v>20</v>
      </c>
      <c r="C1579" t="s">
        <v>39</v>
      </c>
      <c r="F1579">
        <v>2</v>
      </c>
      <c r="G1579">
        <v>2</v>
      </c>
      <c r="I1579" s="1">
        <v>16</v>
      </c>
      <c r="J1579" s="1">
        <v>0</v>
      </c>
    </row>
    <row r="1580" spans="1:11" hidden="1" x14ac:dyDescent="0.25">
      <c r="A1580" t="s">
        <v>70</v>
      </c>
      <c r="B1580" t="s">
        <v>78</v>
      </c>
      <c r="C1580" t="s">
        <v>39</v>
      </c>
      <c r="F1580">
        <v>1</v>
      </c>
      <c r="G1580">
        <v>1</v>
      </c>
      <c r="H1580">
        <v>4</v>
      </c>
      <c r="I1580" s="1">
        <v>16</v>
      </c>
      <c r="J1580" s="1">
        <v>0</v>
      </c>
    </row>
    <row r="1581" spans="1:11" hidden="1" x14ac:dyDescent="0.25">
      <c r="A1581" t="s">
        <v>329</v>
      </c>
      <c r="B1581" t="s">
        <v>329</v>
      </c>
      <c r="C1581" t="s">
        <v>39</v>
      </c>
      <c r="F1581">
        <v>2</v>
      </c>
      <c r="G1581">
        <v>2</v>
      </c>
      <c r="I1581" s="1">
        <v>16</v>
      </c>
      <c r="J1581" s="1">
        <v>0</v>
      </c>
    </row>
    <row r="1582" spans="1:11" hidden="1" x14ac:dyDescent="0.25">
      <c r="A1582" t="s">
        <v>18</v>
      </c>
      <c r="B1582" t="s">
        <v>20</v>
      </c>
      <c r="C1582" t="s">
        <v>40</v>
      </c>
      <c r="F1582">
        <v>3</v>
      </c>
      <c r="G1582">
        <v>3</v>
      </c>
      <c r="I1582" s="1">
        <v>16</v>
      </c>
      <c r="J1582" s="1">
        <v>0</v>
      </c>
    </row>
    <row r="1583" spans="1:11" hidden="1" x14ac:dyDescent="0.25">
      <c r="A1583" t="s">
        <v>18</v>
      </c>
      <c r="B1583" t="s">
        <v>21</v>
      </c>
      <c r="C1583" t="s">
        <v>41</v>
      </c>
      <c r="D1583">
        <v>2</v>
      </c>
      <c r="I1583" s="1">
        <v>7</v>
      </c>
      <c r="J1583" s="1">
        <v>13</v>
      </c>
    </row>
    <row r="1584" spans="1:11" hidden="1" x14ac:dyDescent="0.25">
      <c r="A1584" t="s">
        <v>18</v>
      </c>
      <c r="B1584" t="s">
        <v>18</v>
      </c>
      <c r="C1584" t="s">
        <v>42</v>
      </c>
      <c r="F1584">
        <v>1</v>
      </c>
      <c r="G1584">
        <v>1</v>
      </c>
      <c r="J1584" s="1">
        <v>0</v>
      </c>
    </row>
  </sheetData>
  <autoFilter ref="A1:K1584">
    <filterColumn colId="10">
      <customFilters>
        <customFilter operator="notEqual" val=" "/>
      </customFilters>
    </filterColumn>
    <sortState ref="A2:K1584">
      <sortCondition ref="C1:C158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584"/>
  <sheetViews>
    <sheetView topLeftCell="K1" zoomScaleNormal="100" workbookViewId="0">
      <selection activeCell="O31" sqref="O31"/>
    </sheetView>
  </sheetViews>
  <sheetFormatPr defaultRowHeight="15" x14ac:dyDescent="0.25"/>
  <cols>
    <col min="1" max="1" width="28.28515625" bestFit="1" customWidth="1"/>
    <col min="2" max="4" width="15.7109375" customWidth="1"/>
    <col min="5" max="5" width="25.7109375" customWidth="1"/>
    <col min="6" max="6" width="20.42578125" style="8" customWidth="1"/>
    <col min="7" max="7" width="25.7109375" customWidth="1"/>
    <col min="8" max="10" width="25.7109375" style="7" customWidth="1"/>
    <col min="11" max="11" width="41.42578125" style="7" customWidth="1"/>
    <col min="12" max="13" width="25.7109375" style="7" customWidth="1"/>
    <col min="14" max="14" width="35.5703125" style="7" bestFit="1" customWidth="1"/>
    <col min="15" max="15" width="35.5703125" style="7" customWidth="1"/>
    <col min="16" max="17" width="25.7109375" style="7" customWidth="1"/>
    <col min="18" max="24" width="25.7109375" customWidth="1"/>
    <col min="25" max="25" width="28.140625" style="10" customWidth="1"/>
    <col min="26" max="26" width="32.7109375" style="10" customWidth="1"/>
    <col min="27" max="29" width="25.7109375" customWidth="1"/>
    <col min="30" max="32" width="20.7109375" customWidth="1"/>
    <col min="33" max="33" width="25.28515625" customWidth="1"/>
  </cols>
  <sheetData>
    <row r="1" spans="1:135" x14ac:dyDescent="0.25">
      <c r="A1" s="6" t="s">
        <v>0</v>
      </c>
      <c r="B1" s="3" t="s">
        <v>408</v>
      </c>
      <c r="C1" s="3" t="s">
        <v>407</v>
      </c>
      <c r="E1" t="s">
        <v>1</v>
      </c>
      <c r="F1" t="s">
        <v>409</v>
      </c>
      <c r="G1" s="3" t="s">
        <v>425</v>
      </c>
      <c r="H1" s="3" t="s">
        <v>8</v>
      </c>
      <c r="I1" s="3"/>
      <c r="J1" t="s">
        <v>2</v>
      </c>
      <c r="K1" s="3" t="s">
        <v>423</v>
      </c>
      <c r="L1" s="3" t="s">
        <v>424</v>
      </c>
      <c r="M1" s="3"/>
      <c r="N1" t="s">
        <v>2</v>
      </c>
      <c r="O1" s="3" t="s">
        <v>429</v>
      </c>
      <c r="P1" s="3" t="s">
        <v>427</v>
      </c>
      <c r="Q1" s="3" t="s">
        <v>428</v>
      </c>
      <c r="R1" s="3" t="s">
        <v>426</v>
      </c>
      <c r="S1" s="3"/>
      <c r="T1" t="s">
        <v>1</v>
      </c>
      <c r="U1" s="5" t="s">
        <v>415</v>
      </c>
      <c r="V1" s="5" t="s">
        <v>417</v>
      </c>
      <c r="W1" t="s">
        <v>416</v>
      </c>
      <c r="X1" t="s">
        <v>420</v>
      </c>
      <c r="Y1" t="s">
        <v>418</v>
      </c>
      <c r="Z1" t="s">
        <v>419</v>
      </c>
      <c r="AC1" t="s">
        <v>1</v>
      </c>
      <c r="AD1" t="s">
        <v>2</v>
      </c>
      <c r="AE1" t="s">
        <v>404</v>
      </c>
      <c r="AF1" t="s">
        <v>8</v>
      </c>
      <c r="AG1" t="s">
        <v>3</v>
      </c>
      <c r="AH1" t="s">
        <v>402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</row>
    <row r="2" spans="1:135" x14ac:dyDescent="0.25">
      <c r="A2" s="6" t="s">
        <v>195</v>
      </c>
      <c r="B2" s="5">
        <f>SUMIF('Chart Data Group'!$A$2:$A$841,$A2,'Chart Data Group'!$D$2:$D$841)</f>
        <v>102</v>
      </c>
      <c r="C2" s="4">
        <f>AVERAGEIF('Chart Data Group'!$A$2:$A$841,$A2,'Chart Data Group'!$C$2:$C$841)</f>
        <v>21.671212121212122</v>
      </c>
      <c r="E2" t="s">
        <v>294</v>
      </c>
      <c r="F2" s="8">
        <f>G2/H2</f>
        <v>530</v>
      </c>
      <c r="G2" s="4">
        <f>SUMIF($AB$2:$AB$841,$E2,$AD$2:$AD$841)</f>
        <v>265</v>
      </c>
      <c r="H2" s="7">
        <f>AVERAGEIF($AB$2:$AB$841,$E2,$AE$2:$AE$841)</f>
        <v>0.5</v>
      </c>
      <c r="J2" t="s">
        <v>10</v>
      </c>
      <c r="K2" s="7">
        <f>IF(MAX(SUMIF('Raw data'!$C$2:$C$1584,'Data Transformations'!$J2,'Raw data'!$E$2:$E$1584),SUMIF('Raw data'!$C$2:$C$1584,'Data Transformations'!$J2,'Raw data'!$H$2:$H$1584))&gt;0,MAX(SUMIF('Raw data'!$C$2:$C$1584,'Data Transformations'!$J2,'Raw data'!$E$2:$E$1584),SUMIF('Raw data'!$C$2:$C$1584,'Data Transformations'!$J2,'Raw data'!$H$2:$H$1584)), NA())</f>
        <v>91</v>
      </c>
      <c r="L2" s="7">
        <f>IF(SUMIF('Raw data'!$C$2:$C$1584,'Data Transformations'!$J2,'Raw data'!$I$2:$I$1584) &gt; 0, AVERAGEIF('Raw data'!$C$2:$C$1584,'Data Transformations'!$J2,'Raw data'!$I$2:$I$1584), NA())</f>
        <v>90</v>
      </c>
      <c r="N2" t="s">
        <v>51</v>
      </c>
      <c r="O2">
        <f>(Q2/P2)</f>
        <v>3.2981530343007912</v>
      </c>
      <c r="P2" s="7">
        <f>AVERAGEIF('Chart Data Group'!$Q$2:$Q$1584,'Data Transformations'!$N2,'Chart Data Group'!$R$2:$R$1584)</f>
        <v>22.740000000000002</v>
      </c>
      <c r="Q2" s="7">
        <f>IF(SUMIF('Raw data'!$C$2:$C$1584,'Data Transformations'!$N2,'Raw data'!$I$2:$I$1584) &gt; 0, AVERAGEIF('Raw data'!$C$2:$C$1584,'Data Transformations'!$N2,'Raw data'!$I$2:$I$1584), NA())</f>
        <v>75</v>
      </c>
      <c r="R2" s="7">
        <f>IF(SUMIF('Raw data'!$C$2:$C$1584,'Data Transformations'!$N2,'Raw data'!$D$2:$D$1584)&gt;0,SUMIF('Raw data'!$C$2:$C$1584,'Data Transformations'!$N2,'Raw data'!$D$2:$D$1584),NA())</f>
        <v>138</v>
      </c>
      <c r="S2" s="7"/>
      <c r="T2" t="s">
        <v>111</v>
      </c>
      <c r="U2" s="7">
        <f>SUMIF('Raw data'!$B$2:$B$1584,'Data Transformations'!$T2,'Raw data'!$D$2:$D$1584)</f>
        <v>28</v>
      </c>
      <c r="V2" s="7">
        <f>SUMIF('Raw data'!$B$2:$B$1584,'Data Transformations'!$T2,'Raw data'!$F$2:$F$1584)</f>
        <v>117</v>
      </c>
      <c r="W2" s="7">
        <f>MAX(SUMIF('Raw data'!$B$2:$B$1584,'Data Transformations'!$T2,'Raw data'!$E$2:$E$1584),SUMIF('Raw data'!$B$2:$B$1584,'Data Transformations'!$T2,'Raw data'!$H$2:$H$1584))</f>
        <v>0</v>
      </c>
      <c r="X2" s="7"/>
      <c r="Y2" s="9">
        <f>((W2-U2)/U2)</f>
        <v>-1</v>
      </c>
      <c r="Z2" s="9">
        <f>IF(V2&gt;0, (U2-V2)/V2, 0)</f>
        <v>-0.76068376068376065</v>
      </c>
      <c r="AB2" t="s">
        <v>111</v>
      </c>
      <c r="AC2" t="s">
        <v>28</v>
      </c>
      <c r="AD2" s="1">
        <f>AG2/AF2</f>
        <v>186.875</v>
      </c>
      <c r="AE2">
        <v>20.3</v>
      </c>
      <c r="AF2">
        <v>8</v>
      </c>
      <c r="AG2" s="1">
        <v>1495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</row>
    <row r="3" spans="1:135" x14ac:dyDescent="0.25">
      <c r="A3" s="6" t="s">
        <v>112</v>
      </c>
      <c r="B3" s="5">
        <f>SUMIF('Chart Data Group'!$A$2:$A$841,$A3,'Chart Data Group'!$D$2:$D$841)</f>
        <v>66</v>
      </c>
      <c r="C3" s="4">
        <f>AVERAGEIF('Chart Data Group'!$A$2:$A$841,$A3,'Chart Data Group'!$C$2:$C$841)</f>
        <v>31.848484848484848</v>
      </c>
      <c r="E3" t="s">
        <v>352</v>
      </c>
      <c r="F3" s="8">
        <f>G3/H3</f>
        <v>291.15065387968622</v>
      </c>
      <c r="G3" s="4">
        <f>SUMIF($AB$2:$AB$841,$E3,$AD$2:$AD$841)</f>
        <v>1934.0722007722009</v>
      </c>
      <c r="H3" s="7">
        <f>AVERAGEIF($AB$2:$AB$841,$E3,$AE$2:$AE$841)</f>
        <v>6.6428571428571415</v>
      </c>
      <c r="J3" t="s">
        <v>12</v>
      </c>
      <c r="K3" s="7">
        <f>IF(MAX(SUMIF('Raw data'!$C$2:$C$1584,'Data Transformations'!$J3,'Raw data'!$E$2:$E$1584),SUMIF('Raw data'!$C$2:$C$1584,'Data Transformations'!$J3,'Raw data'!$H$2:$H$1584))&gt;0,MAX(SUMIF('Raw data'!$C$2:$C$1584,'Data Transformations'!$J3,'Raw data'!$E$2:$E$1584),SUMIF('Raw data'!$C$2:$C$1584,'Data Transformations'!$J3,'Raw data'!$H$2:$H$1584)), NA())</f>
        <v>2506</v>
      </c>
      <c r="L3" s="7">
        <f>IF(SUMIF('Raw data'!$C$2:$C$1584,'Data Transformations'!$J3,'Raw data'!$I$2:$I$1584) &gt; 0, AVERAGEIF('Raw data'!$C$2:$C$1584,'Data Transformations'!$J3,'Raw data'!$I$2:$I$1584), NA())</f>
        <v>98</v>
      </c>
      <c r="N3" t="s">
        <v>19</v>
      </c>
      <c r="O3">
        <f t="shared" ref="O3:O45" si="0">(Q3/P3)</f>
        <v>2.7958993476234855</v>
      </c>
      <c r="P3" s="7">
        <f>AVERAGEIF('Chart Data Group'!$Q$2:$Q$1584,'Data Transformations'!$N3,'Chart Data Group'!$R$2:$R$1584)</f>
        <v>26.825000000000003</v>
      </c>
      <c r="Q3" s="7">
        <f>IF(SUMIF('Raw data'!$C$2:$C$1584,'Data Transformations'!$N3,'Raw data'!$I$2:$I$1584) &gt; 0, AVERAGEIF('Raw data'!$C$2:$C$1584,'Data Transformations'!$N3,'Raw data'!$I$2:$I$1584), NA())</f>
        <v>75</v>
      </c>
      <c r="R3" s="7">
        <f>IF(SUMIF('Raw data'!$C$2:$C$1584,'Data Transformations'!$N3,'Raw data'!$D$2:$D$1584)&gt;0,SUMIF('Raw data'!$C$2:$C$1584,'Data Transformations'!$N3,'Raw data'!$D$2:$D$1584),NA())</f>
        <v>23</v>
      </c>
      <c r="S3" s="7"/>
      <c r="T3" t="s">
        <v>9</v>
      </c>
      <c r="U3" s="7">
        <f>SUMIF('Raw data'!$B$2:$B$1584,'Data Transformations'!$T3,'Raw data'!$D$2:$D$1584)</f>
        <v>47</v>
      </c>
      <c r="V3" s="7">
        <f>SUMIF('Raw data'!$B$2:$B$1584,'Data Transformations'!$T3,'Raw data'!$F$2:$F$1584)</f>
        <v>35</v>
      </c>
      <c r="W3" s="7">
        <f>MAX(SUMIF('Raw data'!$B$2:$B$1584,'Data Transformations'!$T3,'Raw data'!$E$2:$E$1584),SUMIF('Raw data'!$B$2:$B$1584,'Data Transformations'!$T3,'Raw data'!$H$2:$H$1584))</f>
        <v>0</v>
      </c>
      <c r="X3" s="7"/>
      <c r="Y3" s="9">
        <f>((W3-U3)/U3)</f>
        <v>-1</v>
      </c>
      <c r="Z3" s="9">
        <f>IF(V3&gt;0, (U3-V3)/V3, 0)</f>
        <v>0.34285714285714286</v>
      </c>
      <c r="AB3" t="s">
        <v>9</v>
      </c>
      <c r="AC3" t="s">
        <v>10</v>
      </c>
      <c r="AD3" s="1">
        <f>AG3/AF3</f>
        <v>89.666666666666671</v>
      </c>
      <c r="AE3">
        <v>7</v>
      </c>
      <c r="AF3">
        <v>6</v>
      </c>
      <c r="AG3" s="1">
        <v>538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</row>
    <row r="4" spans="1:135" x14ac:dyDescent="0.25">
      <c r="A4" s="6" t="s">
        <v>341</v>
      </c>
      <c r="B4" s="5">
        <f>SUMIF('Chart Data Group'!$A$2:$A$841,$A4,'Chart Data Group'!$D$2:$D$841)</f>
        <v>166</v>
      </c>
      <c r="C4" s="4">
        <f>AVERAGEIF('Chart Data Group'!$A$2:$A$841,$A4,'Chart Data Group'!$C$2:$C$841)</f>
        <v>31.849397590361445</v>
      </c>
      <c r="E4" t="s">
        <v>157</v>
      </c>
      <c r="F4" s="8">
        <f>G4/H4</f>
        <v>253.13277176093058</v>
      </c>
      <c r="G4" s="4">
        <f>SUMIF($AB$2:$AB$841,$E4,$AD$2:$AD$841)</f>
        <v>1402.3555555555554</v>
      </c>
      <c r="H4" s="7">
        <f>AVERAGEIF($AB$2:$AB$841,$E4,$AE$2:$AE$841)</f>
        <v>5.54</v>
      </c>
      <c r="J4" t="s">
        <v>13</v>
      </c>
      <c r="K4" s="7">
        <f>IF(MAX(SUMIF('Raw data'!$C$2:$C$1584,'Data Transformations'!$J4,'Raw data'!$E$2:$E$1584),SUMIF('Raw data'!$C$2:$C$1584,'Data Transformations'!$J4,'Raw data'!$H$2:$H$1584))&gt;0,MAX(SUMIF('Raw data'!$C$2:$C$1584,'Data Transformations'!$J4,'Raw data'!$E$2:$E$1584),SUMIF('Raw data'!$C$2:$C$1584,'Data Transformations'!$J4,'Raw data'!$H$2:$H$1584)), NA())</f>
        <v>1090</v>
      </c>
      <c r="L4" s="7">
        <f>IF(SUMIF('Raw data'!$C$2:$C$1584,'Data Transformations'!$J4,'Raw data'!$I$2:$I$1584) &gt; 0, AVERAGEIF('Raw data'!$C$2:$C$1584,'Data Transformations'!$J4,'Raw data'!$I$2:$I$1584), NA())</f>
        <v>115</v>
      </c>
      <c r="N4" t="s">
        <v>91</v>
      </c>
      <c r="O4">
        <f t="shared" si="0"/>
        <v>6.7005076142131994</v>
      </c>
      <c r="P4" s="7">
        <f>AVERAGEIF('Chart Data Group'!$Q$2:$Q$1584,'Data Transformations'!$N4,'Chart Data Group'!$R$2:$R$1584)</f>
        <v>9.8499999999999979</v>
      </c>
      <c r="Q4" s="7">
        <f>IF(SUMIF('Raw data'!$C$2:$C$1584,'Data Transformations'!$N4,'Raw data'!$I$2:$I$1584) &gt; 0, AVERAGEIF('Raw data'!$C$2:$C$1584,'Data Transformations'!$N4,'Raw data'!$I$2:$I$1584), NA())</f>
        <v>66</v>
      </c>
      <c r="R4" s="7">
        <f>IF(SUMIF('Raw data'!$C$2:$C$1584,'Data Transformations'!$N4,'Raw data'!$D$2:$D$1584)&gt;0,SUMIF('Raw data'!$C$2:$C$1584,'Data Transformations'!$N4,'Raw data'!$D$2:$D$1584),NA())</f>
        <v>43</v>
      </c>
      <c r="S4" s="7"/>
      <c r="T4" t="s">
        <v>223</v>
      </c>
      <c r="U4" s="7">
        <f>SUMIF('Raw data'!$B$2:$B$1584,'Data Transformations'!$T4,'Raw data'!$D$2:$D$1584)</f>
        <v>51</v>
      </c>
      <c r="V4" s="7">
        <f>SUMIF('Raw data'!$B$2:$B$1584,'Data Transformations'!$T4,'Raw data'!$F$2:$F$1584)</f>
        <v>86</v>
      </c>
      <c r="W4" s="7">
        <f>MAX(SUMIF('Raw data'!$B$2:$B$1584,'Data Transformations'!$T4,'Raw data'!$E$2:$E$1584),SUMIF('Raw data'!$B$2:$B$1584,'Data Transformations'!$T4,'Raw data'!$H$2:$H$1584))</f>
        <v>11</v>
      </c>
      <c r="X4" s="7"/>
      <c r="Y4" s="9">
        <f>((W4-U4)/U4)</f>
        <v>-0.78431372549019607</v>
      </c>
      <c r="Z4" s="9">
        <f>IF(V4&gt;0, (U4-V4)/V4, 0)</f>
        <v>-0.40697674418604651</v>
      </c>
      <c r="AB4" t="s">
        <v>9</v>
      </c>
      <c r="AC4" t="s">
        <v>12</v>
      </c>
      <c r="AD4" s="1">
        <f>AG4/AF4</f>
        <v>98</v>
      </c>
      <c r="AE4">
        <v>7.6</v>
      </c>
      <c r="AF4">
        <v>54</v>
      </c>
      <c r="AG4" s="1">
        <v>5292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5" x14ac:dyDescent="0.25">
      <c r="A5" s="6" t="s">
        <v>239</v>
      </c>
      <c r="B5" s="5">
        <f>SUMIF('Chart Data Group'!$A$2:$A$841,$A5,'Chart Data Group'!$D$2:$D$841)</f>
        <v>116</v>
      </c>
      <c r="C5" s="4">
        <f>AVERAGEIF('Chart Data Group'!$A$2:$A$841,$A5,'Chart Data Group'!$C$2:$C$841)</f>
        <v>33.865676876315177</v>
      </c>
      <c r="E5" t="s">
        <v>335</v>
      </c>
      <c r="F5" s="8">
        <f>G5/H5</f>
        <v>251.85918234912396</v>
      </c>
      <c r="G5" s="4">
        <f>SUMIF($AB$2:$AB$841,$E5,$AD$2:$AD$841)</f>
        <v>1158.5522388059701</v>
      </c>
      <c r="H5" s="7">
        <f>AVERAGEIF($AB$2:$AB$841,$E5,$AE$2:$AE$841)</f>
        <v>4.5999999999999996</v>
      </c>
      <c r="J5" t="s">
        <v>14</v>
      </c>
      <c r="K5" s="7">
        <f>IF(MAX(SUMIF('Raw data'!$C$2:$C$1584,'Data Transformations'!$J5,'Raw data'!$E$2:$E$1584),SUMIF('Raw data'!$C$2:$C$1584,'Data Transformations'!$J5,'Raw data'!$H$2:$H$1584))&gt;0,MAX(SUMIF('Raw data'!$C$2:$C$1584,'Data Transformations'!$J5,'Raw data'!$E$2:$E$1584),SUMIF('Raw data'!$C$2:$C$1584,'Data Transformations'!$J5,'Raw data'!$H$2:$H$1584)), NA())</f>
        <v>59</v>
      </c>
      <c r="L5" s="7">
        <f>IF(SUMIF('Raw data'!$C$2:$C$1584,'Data Transformations'!$J5,'Raw data'!$I$2:$I$1584) &gt; 0, AVERAGEIF('Raw data'!$C$2:$C$1584,'Data Transformations'!$J5,'Raw data'!$I$2:$I$1584), NA())</f>
        <v>22</v>
      </c>
      <c r="N5" t="s">
        <v>10</v>
      </c>
      <c r="O5">
        <f t="shared" si="0"/>
        <v>7.8947368421052619</v>
      </c>
      <c r="P5" s="7">
        <f>AVERAGEIF('Chart Data Group'!$Q$2:$Q$1584,'Data Transformations'!$N5,'Chart Data Group'!$R$2:$R$1584)</f>
        <v>11.400000000000002</v>
      </c>
      <c r="Q5" s="7">
        <f>IF(SUMIF('Raw data'!$C$2:$C$1584,'Data Transformations'!$N5,'Raw data'!$I$2:$I$1584) &gt; 0, AVERAGEIF('Raw data'!$C$2:$C$1584,'Data Transformations'!$N5,'Raw data'!$I$2:$I$1584), NA())</f>
        <v>90</v>
      </c>
      <c r="R5" s="7">
        <f>IF(SUMIF('Raw data'!$C$2:$C$1584,'Data Transformations'!$N5,'Raw data'!$D$2:$D$1584)&gt;0,SUMIF('Raw data'!$C$2:$C$1584,'Data Transformations'!$N5,'Raw data'!$D$2:$D$1584),NA())</f>
        <v>1188</v>
      </c>
      <c r="S5" s="7"/>
      <c r="T5" t="s">
        <v>226</v>
      </c>
      <c r="U5" s="7">
        <f>SUMIF('Raw data'!$B$2:$B$1584,'Data Transformations'!$T5,'Raw data'!$D$2:$D$1584)</f>
        <v>11</v>
      </c>
      <c r="V5" s="7">
        <f>SUMIF('Raw data'!$B$2:$B$1584,'Data Transformations'!$T5,'Raw data'!$F$2:$F$1584)</f>
        <v>12</v>
      </c>
      <c r="W5" s="7">
        <f>MAX(SUMIF('Raw data'!$B$2:$B$1584,'Data Transformations'!$T5,'Raw data'!$E$2:$E$1584),SUMIF('Raw data'!$B$2:$B$1584,'Data Transformations'!$T5,'Raw data'!$H$2:$H$1584))</f>
        <v>0</v>
      </c>
      <c r="X5" s="7"/>
      <c r="Y5" s="9">
        <f>((W5-U5)/U5)</f>
        <v>-1</v>
      </c>
      <c r="Z5" s="9">
        <f>IF(V5&gt;0, (U5-V5)/V5, 0)</f>
        <v>-8.3333333333333329E-2</v>
      </c>
      <c r="AB5" t="s">
        <v>9</v>
      </c>
      <c r="AC5" t="s">
        <v>13</v>
      </c>
      <c r="AD5" s="1">
        <f>AG5/AF5</f>
        <v>114.875</v>
      </c>
      <c r="AE5">
        <v>14.7</v>
      </c>
      <c r="AF5">
        <v>8</v>
      </c>
      <c r="AG5" s="1">
        <v>919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</row>
    <row r="6" spans="1:135" x14ac:dyDescent="0.25">
      <c r="A6" s="6" t="s">
        <v>361</v>
      </c>
      <c r="B6" s="5">
        <f>SUMIF('Chart Data Group'!$A$2:$A$841,$A6,'Chart Data Group'!$D$2:$D$841)</f>
        <v>170</v>
      </c>
      <c r="C6" s="4">
        <f>AVERAGEIF('Chart Data Group'!$A$2:$A$841,$A6,'Chart Data Group'!$C$2:$C$841)</f>
        <v>36.323387096774191</v>
      </c>
      <c r="E6" t="s">
        <v>168</v>
      </c>
      <c r="F6" s="8">
        <f>G6/H6</f>
        <v>231.00911371742941</v>
      </c>
      <c r="G6" s="4">
        <f>SUMIF($AB$2:$AB$841,$E6,$AD$2:$AD$841)</f>
        <v>2043.380614973262</v>
      </c>
      <c r="H6" s="7">
        <f>AVERAGEIF($AB$2:$AB$841,$E6,$AE$2:$AE$841)</f>
        <v>8.8454545454545457</v>
      </c>
      <c r="J6" t="s">
        <v>15</v>
      </c>
      <c r="K6" s="7">
        <f>IF(MAX(SUMIF('Raw data'!$C$2:$C$1584,'Data Transformations'!$J6,'Raw data'!$E$2:$E$1584),SUMIF('Raw data'!$C$2:$C$1584,'Data Transformations'!$J6,'Raw data'!$H$2:$H$1584))&gt;0,MAX(SUMIF('Raw data'!$C$2:$C$1584,'Data Transformations'!$J6,'Raw data'!$E$2:$E$1584),SUMIF('Raw data'!$C$2:$C$1584,'Data Transformations'!$J6,'Raw data'!$H$2:$H$1584)), NA())</f>
        <v>2300</v>
      </c>
      <c r="L6" s="7">
        <f>IF(SUMIF('Raw data'!$C$2:$C$1584,'Data Transformations'!$J6,'Raw data'!$I$2:$I$1584) &gt; 0, AVERAGEIF('Raw data'!$C$2:$C$1584,'Data Transformations'!$J6,'Raw data'!$I$2:$I$1584), NA())</f>
        <v>74</v>
      </c>
      <c r="N6" t="s">
        <v>12</v>
      </c>
      <c r="O6">
        <f t="shared" si="0"/>
        <v>11.400258509263248</v>
      </c>
      <c r="P6" s="7">
        <f>AVERAGEIF('Chart Data Group'!$Q$2:$Q$1584,'Data Transformations'!$N6,'Chart Data Group'!$R$2:$R$1584)</f>
        <v>8.5962962962962965</v>
      </c>
      <c r="Q6" s="7">
        <f>IF(SUMIF('Raw data'!$C$2:$C$1584,'Data Transformations'!$N6,'Raw data'!$I$2:$I$1584) &gt; 0, AVERAGEIF('Raw data'!$C$2:$C$1584,'Data Transformations'!$N6,'Raw data'!$I$2:$I$1584), NA())</f>
        <v>98</v>
      </c>
      <c r="R6" s="7">
        <f>IF(SUMIF('Raw data'!$C$2:$C$1584,'Data Transformations'!$N6,'Raw data'!$D$2:$D$1584)&gt;0,SUMIF('Raw data'!$C$2:$C$1584,'Data Transformations'!$N6,'Raw data'!$D$2:$D$1584),NA())</f>
        <v>3299</v>
      </c>
      <c r="S6" s="7"/>
      <c r="T6" t="s">
        <v>18</v>
      </c>
      <c r="U6" s="7">
        <f>SUMIF('Raw data'!$B$2:$B$1584,'Data Transformations'!$T6,'Raw data'!$D$2:$D$1584)</f>
        <v>189</v>
      </c>
      <c r="V6" s="7">
        <f>SUMIF('Raw data'!$B$2:$B$1584,'Data Transformations'!$T6,'Raw data'!$F$2:$F$1584)</f>
        <v>105</v>
      </c>
      <c r="W6" s="7">
        <f>MAX(SUMIF('Raw data'!$B$2:$B$1584,'Data Transformations'!$T6,'Raw data'!$E$2:$E$1584),SUMIF('Raw data'!$B$2:$B$1584,'Data Transformations'!$T6,'Raw data'!$H$2:$H$1584))</f>
        <v>161</v>
      </c>
      <c r="X6" s="7"/>
      <c r="Y6" s="9">
        <f>((W6-U6)/U6)</f>
        <v>-0.14814814814814814</v>
      </c>
      <c r="Z6" s="9">
        <f>IF(V6&gt;0, (U6-V6)/V6, 0)</f>
        <v>0.8</v>
      </c>
      <c r="AB6" t="s">
        <v>223</v>
      </c>
      <c r="AC6" t="s">
        <v>12</v>
      </c>
      <c r="AD6" s="1">
        <f>AG6/AF6</f>
        <v>98</v>
      </c>
      <c r="AE6">
        <v>11.3</v>
      </c>
      <c r="AF6">
        <v>130</v>
      </c>
      <c r="AG6" s="1">
        <v>12740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</row>
    <row r="7" spans="1:135" x14ac:dyDescent="0.25">
      <c r="A7" s="6" t="s">
        <v>320</v>
      </c>
      <c r="B7" s="5">
        <f>SUMIF('Chart Data Group'!$A$2:$A$841,$A7,'Chart Data Group'!$D$2:$D$841)</f>
        <v>118</v>
      </c>
      <c r="C7" s="4">
        <f>AVERAGEIF('Chart Data Group'!$A$2:$A$841,$A7,'Chart Data Group'!$C$2:$C$841)</f>
        <v>38.703389830508478</v>
      </c>
      <c r="E7" t="s">
        <v>185</v>
      </c>
      <c r="F7" s="8">
        <f>G7/H7</f>
        <v>209.88590374072885</v>
      </c>
      <c r="G7" s="4">
        <f>SUMIF($AB$2:$AB$841,$E7,$AD$2:$AD$841)</f>
        <v>2066.2101190476192</v>
      </c>
      <c r="H7" s="7">
        <f>AVERAGEIF($AB$2:$AB$841,$E7,$AE$2:$AE$841)</f>
        <v>9.8444444444444432</v>
      </c>
      <c r="J7" t="s">
        <v>16</v>
      </c>
      <c r="K7" s="7" t="e">
        <f>IF(MAX(SUMIF('Raw data'!$C$2:$C$1584,'Data Transformations'!$J7,'Raw data'!$E$2:$E$1584),SUMIF('Raw data'!$C$2:$C$1584,'Data Transformations'!$J7,'Raw data'!$H$2:$H$1584))&gt;0,MAX(SUMIF('Raw data'!$C$2:$C$1584,'Data Transformations'!$J7,'Raw data'!$E$2:$E$1584),SUMIF('Raw data'!$C$2:$C$1584,'Data Transformations'!$J7,'Raw data'!$H$2:$H$1584)), NA())</f>
        <v>#N/A</v>
      </c>
      <c r="L7" s="7">
        <f>IF(SUMIF('Raw data'!$C$2:$C$1584,'Data Transformations'!$J7,'Raw data'!$I$2:$I$1584) &gt; 0, AVERAGEIF('Raw data'!$C$2:$C$1584,'Data Transformations'!$J7,'Raw data'!$I$2:$I$1584), NA())</f>
        <v>14</v>
      </c>
      <c r="N7" t="s">
        <v>13</v>
      </c>
      <c r="O7">
        <f t="shared" si="0"/>
        <v>16.306369130636909</v>
      </c>
      <c r="P7" s="7">
        <f>AVERAGEIF('Chart Data Group'!$Q$2:$Q$1584,'Data Transformations'!$N7,'Chart Data Group'!$R$2:$R$1584)</f>
        <v>7.0524590163934437</v>
      </c>
      <c r="Q7" s="7">
        <f>IF(SUMIF('Raw data'!$C$2:$C$1584,'Data Transformations'!$N7,'Raw data'!$I$2:$I$1584) &gt; 0, AVERAGEIF('Raw data'!$C$2:$C$1584,'Data Transformations'!$N7,'Raw data'!$I$2:$I$1584), NA())</f>
        <v>115</v>
      </c>
      <c r="R7" s="7">
        <f>IF(SUMIF('Raw data'!$C$2:$C$1584,'Data Transformations'!$N7,'Raw data'!$D$2:$D$1584)&gt;0,SUMIF('Raw data'!$C$2:$C$1584,'Data Transformations'!$N7,'Raw data'!$D$2:$D$1584),NA())</f>
        <v>1231</v>
      </c>
      <c r="S7" s="7"/>
      <c r="T7" t="s">
        <v>43</v>
      </c>
      <c r="U7" s="7">
        <f>SUMIF('Raw data'!$B$2:$B$1584,'Data Transformations'!$T7,'Raw data'!$D$2:$D$1584)</f>
        <v>54</v>
      </c>
      <c r="V7" s="7">
        <f>SUMIF('Raw data'!$B$2:$B$1584,'Data Transformations'!$T7,'Raw data'!$F$2:$F$1584)</f>
        <v>117</v>
      </c>
      <c r="W7" s="7">
        <f>MAX(SUMIF('Raw data'!$B$2:$B$1584,'Data Transformations'!$T7,'Raw data'!$E$2:$E$1584),SUMIF('Raw data'!$B$2:$B$1584,'Data Transformations'!$T7,'Raw data'!$H$2:$H$1584))</f>
        <v>2</v>
      </c>
      <c r="X7" s="7"/>
      <c r="Y7" s="9">
        <f>((W7-U7)/U7)</f>
        <v>-0.96296296296296291</v>
      </c>
      <c r="Z7" s="9">
        <f>IF(V7&gt;0, (U7-V7)/V7, 0)</f>
        <v>-0.53846153846153844</v>
      </c>
      <c r="AB7" t="s">
        <v>223</v>
      </c>
      <c r="AC7" t="s">
        <v>13</v>
      </c>
      <c r="AD7" s="1">
        <f>AG7/AF7</f>
        <v>114.93333333333334</v>
      </c>
      <c r="AE7">
        <v>4.9000000000000004</v>
      </c>
      <c r="AF7">
        <v>15</v>
      </c>
      <c r="AG7" s="1">
        <v>1724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</row>
    <row r="8" spans="1:135" x14ac:dyDescent="0.25">
      <c r="A8" s="6" t="s">
        <v>288</v>
      </c>
      <c r="B8" s="5">
        <f>SUMIF('Chart Data Group'!$A$2:$A$841,$A8,'Chart Data Group'!$D$2:$D$841)</f>
        <v>133</v>
      </c>
      <c r="C8" s="4">
        <f>AVERAGEIF('Chart Data Group'!$A$2:$A$841,$A8,'Chart Data Group'!$C$2:$C$841)</f>
        <v>39.427083333333336</v>
      </c>
      <c r="E8" t="s">
        <v>373</v>
      </c>
      <c r="F8" s="8">
        <f>G8/H8</f>
        <v>208.72993667242372</v>
      </c>
      <c r="G8" s="4">
        <f>SUMIF($AB$2:$AB$841,$E8,$AD$2:$AD$841)</f>
        <v>1150.9965079365079</v>
      </c>
      <c r="H8" s="7">
        <f>AVERAGEIF($AB$2:$AB$841,$E8,$AE$2:$AE$841)</f>
        <v>5.5142857142857142</v>
      </c>
      <c r="J8" t="s">
        <v>17</v>
      </c>
      <c r="K8" s="7">
        <f>IF(MAX(SUMIF('Raw data'!$C$2:$C$1584,'Data Transformations'!$J8,'Raw data'!$E$2:$E$1584),SUMIF('Raw data'!$C$2:$C$1584,'Data Transformations'!$J8,'Raw data'!$H$2:$H$1584))&gt;0,MAX(SUMIF('Raw data'!$C$2:$C$1584,'Data Transformations'!$J8,'Raw data'!$E$2:$E$1584),SUMIF('Raw data'!$C$2:$C$1584,'Data Transformations'!$J8,'Raw data'!$H$2:$H$1584)), NA())</f>
        <v>27</v>
      </c>
      <c r="L8" s="7">
        <f>IF(SUMIF('Raw data'!$C$2:$C$1584,'Data Transformations'!$J8,'Raw data'!$I$2:$I$1584) &gt; 0, AVERAGEIF('Raw data'!$C$2:$C$1584,'Data Transformations'!$J8,'Raw data'!$I$2:$I$1584), NA())</f>
        <v>24.05263157894737</v>
      </c>
      <c r="N8" t="s">
        <v>22</v>
      </c>
      <c r="O8">
        <f t="shared" si="0"/>
        <v>28.408826182269973</v>
      </c>
      <c r="P8" s="7">
        <f>AVERAGEIF('Chart Data Group'!$Q$2:$Q$1584,'Data Transformations'!$N8,'Chart Data Group'!$R$2:$R$1584)</f>
        <v>8.289041095890413</v>
      </c>
      <c r="Q8" s="7">
        <f>IF(SUMIF('Raw data'!$C$2:$C$1584,'Data Transformations'!$N8,'Raw data'!$I$2:$I$1584) &gt; 0, AVERAGEIF('Raw data'!$C$2:$C$1584,'Data Transformations'!$N8,'Raw data'!$I$2:$I$1584), NA())</f>
        <v>235.48192771084337</v>
      </c>
      <c r="R8" s="7">
        <f>IF(SUMIF('Raw data'!$C$2:$C$1584,'Data Transformations'!$N8,'Raw data'!$D$2:$D$1584)&gt;0,SUMIF('Raw data'!$C$2:$C$1584,'Data Transformations'!$N8,'Raw data'!$D$2:$D$1584),NA())</f>
        <v>1083</v>
      </c>
      <c r="S8" s="7"/>
      <c r="T8" t="s">
        <v>205</v>
      </c>
      <c r="U8" s="7">
        <f>SUMIF('Raw data'!$B$2:$B$1584,'Data Transformations'!$T8,'Raw data'!$D$2:$D$1584)</f>
        <v>69</v>
      </c>
      <c r="V8" s="7">
        <f>SUMIF('Raw data'!$B$2:$B$1584,'Data Transformations'!$T8,'Raw data'!$F$2:$F$1584)</f>
        <v>154</v>
      </c>
      <c r="W8" s="7">
        <f>MAX(SUMIF('Raw data'!$B$2:$B$1584,'Data Transformations'!$T8,'Raw data'!$E$2:$E$1584),SUMIF('Raw data'!$B$2:$B$1584,'Data Transformations'!$T8,'Raw data'!$H$2:$H$1584))</f>
        <v>85</v>
      </c>
      <c r="X8" s="7"/>
      <c r="Y8" s="9">
        <f>((W8-U8)/U8)</f>
        <v>0.2318840579710145</v>
      </c>
      <c r="Z8" s="9">
        <f>IF(V8&gt;0, (U8-V8)/V8, 0)</f>
        <v>-0.55194805194805197</v>
      </c>
      <c r="AB8" t="s">
        <v>223</v>
      </c>
      <c r="AC8" t="s">
        <v>22</v>
      </c>
      <c r="AD8" s="1">
        <f>AG8/AF8</f>
        <v>240</v>
      </c>
      <c r="AE8">
        <v>9.4</v>
      </c>
      <c r="AF8">
        <v>40</v>
      </c>
      <c r="AG8" s="1">
        <v>9600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</row>
    <row r="9" spans="1:135" x14ac:dyDescent="0.25">
      <c r="A9" s="6" t="s">
        <v>339</v>
      </c>
      <c r="B9" s="5">
        <f>SUMIF('Chart Data Group'!$A$2:$A$841,$A9,'Chart Data Group'!$D$2:$D$841)</f>
        <v>209</v>
      </c>
      <c r="C9" s="4">
        <f>AVERAGEIF('Chart Data Group'!$A$2:$A$841,$A9,'Chart Data Group'!$C$2:$C$841)</f>
        <v>41.898734177215189</v>
      </c>
      <c r="E9" t="s">
        <v>311</v>
      </c>
      <c r="F9" s="8">
        <f>G9/H9</f>
        <v>202.19166820276499</v>
      </c>
      <c r="G9" s="4">
        <f>SUMIF($AB$2:$AB$841,$E9,$AD$2:$AD$841)</f>
        <v>1965.7523297491039</v>
      </c>
      <c r="H9" s="7">
        <f>AVERAGEIF($AB$2:$AB$841,$E9,$AE$2:$AE$841)</f>
        <v>9.7222222222222214</v>
      </c>
      <c r="J9" t="s">
        <v>19</v>
      </c>
      <c r="K9" s="7" t="e">
        <f>IF(MAX(SUMIF('Raw data'!$C$2:$C$1584,'Data Transformations'!$J9,'Raw data'!$E$2:$E$1584),SUMIF('Raw data'!$C$2:$C$1584,'Data Transformations'!$J9,'Raw data'!$H$2:$H$1584))&gt;0,MAX(SUMIF('Raw data'!$C$2:$C$1584,'Data Transformations'!$J9,'Raw data'!$E$2:$E$1584),SUMIF('Raw data'!$C$2:$C$1584,'Data Transformations'!$J9,'Raw data'!$H$2:$H$1584)), NA())</f>
        <v>#N/A</v>
      </c>
      <c r="L9" s="7">
        <f>IF(SUMIF('Raw data'!$C$2:$C$1584,'Data Transformations'!$J9,'Raw data'!$I$2:$I$1584) &gt; 0, AVERAGEIF('Raw data'!$C$2:$C$1584,'Data Transformations'!$J9,'Raw data'!$I$2:$I$1584), NA())</f>
        <v>75</v>
      </c>
      <c r="N9" t="s">
        <v>44</v>
      </c>
      <c r="O9">
        <f t="shared" si="0"/>
        <v>14.699432892249527</v>
      </c>
      <c r="P9" s="7">
        <f>AVERAGEIF('Chart Data Group'!$Q$2:$Q$1584,'Data Transformations'!$N9,'Chart Data Group'!$R$2:$R$1584)</f>
        <v>14.694444444444445</v>
      </c>
      <c r="Q9" s="7">
        <f>IF(SUMIF('Raw data'!$C$2:$C$1584,'Data Transformations'!$N9,'Raw data'!$I$2:$I$1584) &gt; 0, AVERAGEIF('Raw data'!$C$2:$C$1584,'Data Transformations'!$N9,'Raw data'!$I$2:$I$1584), NA())</f>
        <v>216</v>
      </c>
      <c r="R9" s="7">
        <f>IF(SUMIF('Raw data'!$C$2:$C$1584,'Data Transformations'!$N9,'Raw data'!$D$2:$D$1584)&gt;0,SUMIF('Raw data'!$C$2:$C$1584,'Data Transformations'!$N9,'Raw data'!$D$2:$D$1584),NA())</f>
        <v>168</v>
      </c>
      <c r="S9" s="7"/>
      <c r="T9" t="s">
        <v>206</v>
      </c>
      <c r="U9" s="7">
        <f>SUMIF('Raw data'!$B$2:$B$1584,'Data Transformations'!$T9,'Raw data'!$D$2:$D$1584)</f>
        <v>69</v>
      </c>
      <c r="V9" s="7">
        <f>SUMIF('Raw data'!$B$2:$B$1584,'Data Transformations'!$T9,'Raw data'!$F$2:$F$1584)</f>
        <v>23</v>
      </c>
      <c r="W9" s="7">
        <f>MAX(SUMIF('Raw data'!$B$2:$B$1584,'Data Transformations'!$T9,'Raw data'!$E$2:$E$1584),SUMIF('Raw data'!$B$2:$B$1584,'Data Transformations'!$T9,'Raw data'!$H$2:$H$1584))</f>
        <v>3</v>
      </c>
      <c r="X9" s="7"/>
      <c r="Y9" s="9">
        <f>((W9-U9)/U9)</f>
        <v>-0.95652173913043481</v>
      </c>
      <c r="Z9" s="9">
        <f>IF(V9&gt;0, (U9-V9)/V9, 0)</f>
        <v>2</v>
      </c>
      <c r="AB9" t="s">
        <v>223</v>
      </c>
      <c r="AC9" t="s">
        <v>46</v>
      </c>
      <c r="AD9" s="1">
        <f>AG9/AF9</f>
        <v>72.5</v>
      </c>
      <c r="AE9">
        <v>23.6</v>
      </c>
      <c r="AF9">
        <v>4</v>
      </c>
      <c r="AG9" s="1">
        <v>290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</row>
    <row r="10" spans="1:135" x14ac:dyDescent="0.25">
      <c r="A10" s="6" t="s">
        <v>378</v>
      </c>
      <c r="B10" s="5">
        <f>SUMIF('Chart Data Group'!$A$2:$A$841,$A10,'Chart Data Group'!$D$2:$D$841)</f>
        <v>90</v>
      </c>
      <c r="C10" s="4">
        <f>AVERAGEIF('Chart Data Group'!$A$2:$A$841,$A10,'Chart Data Group'!$C$2:$C$841)</f>
        <v>43.974882564244275</v>
      </c>
      <c r="E10" t="s">
        <v>334</v>
      </c>
      <c r="F10" s="8">
        <f>G10/H10</f>
        <v>195.84369973978292</v>
      </c>
      <c r="G10" s="4">
        <f>SUMIF($AB$2:$AB$841,$E10,$AD$2:$AD$841)</f>
        <v>1456.5875168146354</v>
      </c>
      <c r="H10" s="7">
        <f>AVERAGEIF($AB$2:$AB$841,$E10,$AE$2:$AE$841)</f>
        <v>7.4375</v>
      </c>
      <c r="J10" t="s">
        <v>22</v>
      </c>
      <c r="K10" s="7">
        <f>IF(MAX(SUMIF('Raw data'!$C$2:$C$1584,'Data Transformations'!$J10,'Raw data'!$E$2:$E$1584),SUMIF('Raw data'!$C$2:$C$1584,'Data Transformations'!$J10,'Raw data'!$H$2:$H$1584))&gt;0,MAX(SUMIF('Raw data'!$C$2:$C$1584,'Data Transformations'!$J10,'Raw data'!$E$2:$E$1584),SUMIF('Raw data'!$C$2:$C$1584,'Data Transformations'!$J10,'Raw data'!$H$2:$H$1584)), NA())</f>
        <v>250</v>
      </c>
      <c r="L10" s="7">
        <f>IF(SUMIF('Raw data'!$C$2:$C$1584,'Data Transformations'!$J10,'Raw data'!$I$2:$I$1584) &gt; 0, AVERAGEIF('Raw data'!$C$2:$C$1584,'Data Transformations'!$J10,'Raw data'!$I$2:$I$1584), NA())</f>
        <v>235.48192771084337</v>
      </c>
      <c r="N10" t="s">
        <v>73</v>
      </c>
      <c r="O10">
        <f t="shared" si="0"/>
        <v>529.81132075471692</v>
      </c>
      <c r="P10" s="7">
        <f>AVERAGEIF('Chart Data Group'!$Q$2:$Q$1584,'Data Transformations'!$N10,'Chart Data Group'!$R$2:$R$1584)</f>
        <v>0.58888888888888902</v>
      </c>
      <c r="Q10" s="7">
        <f>IF(SUMIF('Raw data'!$C$2:$C$1584,'Data Transformations'!$N10,'Raw data'!$I$2:$I$1584) &gt; 0, AVERAGEIF('Raw data'!$C$2:$C$1584,'Data Transformations'!$N10,'Raw data'!$I$2:$I$1584), NA())</f>
        <v>312</v>
      </c>
      <c r="R10" s="7">
        <f>IF(SUMIF('Raw data'!$C$2:$C$1584,'Data Transformations'!$N10,'Raw data'!$D$2:$D$1584)&gt;0,SUMIF('Raw data'!$C$2:$C$1584,'Data Transformations'!$N10,'Raw data'!$D$2:$D$1584),NA())</f>
        <v>53</v>
      </c>
      <c r="S10" s="7"/>
      <c r="T10" t="s">
        <v>204</v>
      </c>
      <c r="U10" s="7">
        <f>SUMIF('Raw data'!$B$2:$B$1584,'Data Transformations'!$T10,'Raw data'!$D$2:$D$1584)</f>
        <v>2</v>
      </c>
      <c r="V10" s="7">
        <f>SUMIF('Raw data'!$B$2:$B$1584,'Data Transformations'!$T10,'Raw data'!$F$2:$F$1584)</f>
        <v>0</v>
      </c>
      <c r="W10" s="7">
        <f>MAX(SUMIF('Raw data'!$B$2:$B$1584,'Data Transformations'!$T10,'Raw data'!$E$2:$E$1584),SUMIF('Raw data'!$B$2:$B$1584,'Data Transformations'!$T10,'Raw data'!$H$2:$H$1584))</f>
        <v>0</v>
      </c>
      <c r="X10" s="7"/>
      <c r="Y10" s="9">
        <f>((W10-U10)/U10)</f>
        <v>-1</v>
      </c>
      <c r="Z10" s="9">
        <f>IF(V10&gt;0, (U10-V10)/V10, 0)</f>
        <v>0</v>
      </c>
      <c r="AB10" t="s">
        <v>226</v>
      </c>
      <c r="AC10" t="s">
        <v>14</v>
      </c>
      <c r="AD10" s="1">
        <f>AG10/AF10</f>
        <v>22.076923076923077</v>
      </c>
      <c r="AE10">
        <v>3</v>
      </c>
      <c r="AF10">
        <v>13</v>
      </c>
      <c r="AG10" s="1">
        <v>287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</row>
    <row r="11" spans="1:135" x14ac:dyDescent="0.25">
      <c r="A11" s="6" t="s">
        <v>124</v>
      </c>
      <c r="B11" s="5">
        <f>SUMIF('Chart Data Group'!$A$2:$A$841,$A11,'Chart Data Group'!$D$2:$D$841)</f>
        <v>225</v>
      </c>
      <c r="C11" s="4">
        <f>AVERAGEIF('Chart Data Group'!$A$2:$A$841,$A11,'Chart Data Group'!$C$2:$C$841)</f>
        <v>46.255479340192721</v>
      </c>
      <c r="E11" t="s">
        <v>220</v>
      </c>
      <c r="F11" s="8">
        <f>G11/H11</f>
        <v>195.04910641683898</v>
      </c>
      <c r="G11" s="4">
        <f>SUMIF($AB$2:$AB$841,$E11,$AD$2:$AD$841)</f>
        <v>1863.8025724275724</v>
      </c>
      <c r="H11" s="7">
        <f>AVERAGEIF($AB$2:$AB$841,$E11,$AE$2:$AE$841)</f>
        <v>9.5555555555555554</v>
      </c>
      <c r="J11" t="s">
        <v>23</v>
      </c>
      <c r="K11" s="7">
        <f>IF(MAX(SUMIF('Raw data'!$C$2:$C$1584,'Data Transformations'!$J11,'Raw data'!$E$2:$E$1584),SUMIF('Raw data'!$C$2:$C$1584,'Data Transformations'!$J11,'Raw data'!$H$2:$H$1584))&gt;0,MAX(SUMIF('Raw data'!$C$2:$C$1584,'Data Transformations'!$J11,'Raw data'!$E$2:$E$1584),SUMIF('Raw data'!$C$2:$C$1584,'Data Transformations'!$J11,'Raw data'!$H$2:$H$1584)), NA())</f>
        <v>188</v>
      </c>
      <c r="L11" s="7">
        <f>IF(SUMIF('Raw data'!$C$2:$C$1584,'Data Transformations'!$J11,'Raw data'!$I$2:$I$1584) &gt; 0, AVERAGEIF('Raw data'!$C$2:$C$1584,'Data Transformations'!$J11,'Raw data'!$I$2:$I$1584), NA())</f>
        <v>312</v>
      </c>
      <c r="N11" t="s">
        <v>94</v>
      </c>
      <c r="O11">
        <f t="shared" si="0"/>
        <v>98.237347294938928</v>
      </c>
      <c r="P11" s="7">
        <f>AVERAGEIF('Chart Data Group'!$Q$2:$Q$1584,'Data Transformations'!$N11,'Chart Data Group'!$R$2:$R$1584)</f>
        <v>4.4076923076923071</v>
      </c>
      <c r="Q11" s="7">
        <f>IF(SUMIF('Raw data'!$C$2:$C$1584,'Data Transformations'!$N11,'Raw data'!$I$2:$I$1584) &gt; 0, AVERAGEIF('Raw data'!$C$2:$C$1584,'Data Transformations'!$N11,'Raw data'!$I$2:$I$1584), NA())</f>
        <v>433</v>
      </c>
      <c r="R11" s="7">
        <f>IF(SUMIF('Raw data'!$C$2:$C$1584,'Data Transformations'!$N11,'Raw data'!$D$2:$D$1584)&gt;0,SUMIF('Raw data'!$C$2:$C$1584,'Data Transformations'!$N11,'Raw data'!$D$2:$D$1584),NA())</f>
        <v>200</v>
      </c>
      <c r="S11" s="7"/>
      <c r="T11" t="s">
        <v>147</v>
      </c>
      <c r="U11" s="7">
        <f>SUMIF('Raw data'!$B$2:$B$1584,'Data Transformations'!$T11,'Raw data'!$D$2:$D$1584)</f>
        <v>7</v>
      </c>
      <c r="V11" s="7">
        <f>SUMIF('Raw data'!$B$2:$B$1584,'Data Transformations'!$T11,'Raw data'!$F$2:$F$1584)</f>
        <v>2</v>
      </c>
      <c r="W11" s="7">
        <f>MAX(SUMIF('Raw data'!$B$2:$B$1584,'Data Transformations'!$T11,'Raw data'!$E$2:$E$1584),SUMIF('Raw data'!$B$2:$B$1584,'Data Transformations'!$T11,'Raw data'!$H$2:$H$1584))</f>
        <v>0</v>
      </c>
      <c r="X11" s="7"/>
      <c r="Y11" s="9">
        <f>((W11-U11)/U11)</f>
        <v>-1</v>
      </c>
      <c r="Z11" s="9">
        <f>IF(V11&gt;0, (U11-V11)/V11, 0)</f>
        <v>2.5</v>
      </c>
      <c r="AB11" t="s">
        <v>18</v>
      </c>
      <c r="AC11" t="s">
        <v>12</v>
      </c>
      <c r="AD11" s="1">
        <f>AG11/AF11</f>
        <v>98</v>
      </c>
      <c r="AE11">
        <v>6</v>
      </c>
      <c r="AF11">
        <v>17</v>
      </c>
      <c r="AG11" s="1">
        <v>1666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</row>
    <row r="12" spans="1:135" x14ac:dyDescent="0.25">
      <c r="A12" s="6" t="s">
        <v>345</v>
      </c>
      <c r="B12" s="5">
        <f>SUMIF('Chart Data Group'!$A$2:$A$841,$A12,'Chart Data Group'!$D$2:$D$841)</f>
        <v>46</v>
      </c>
      <c r="C12" s="4">
        <f>AVERAGEIF('Chart Data Group'!$A$2:$A$841,$A12,'Chart Data Group'!$C$2:$C$841)</f>
        <v>52.621031746031747</v>
      </c>
      <c r="E12" t="s">
        <v>86</v>
      </c>
      <c r="F12" s="8">
        <f>G12/H12</f>
        <v>189.86965056766078</v>
      </c>
      <c r="G12" s="4">
        <f>SUMIF($AB$2:$AB$841,$E12,$AD$2:$AD$841)</f>
        <v>1816.4196570972886</v>
      </c>
      <c r="H12" s="7">
        <f>AVERAGEIF($AB$2:$AB$841,$E12,$AE$2:$AE$841)</f>
        <v>9.5666666666666682</v>
      </c>
      <c r="J12" t="s">
        <v>24</v>
      </c>
      <c r="K12" s="7" t="e">
        <f>IF(MAX(SUMIF('Raw data'!$C$2:$C$1584,'Data Transformations'!$J12,'Raw data'!$E$2:$E$1584),SUMIF('Raw data'!$C$2:$C$1584,'Data Transformations'!$J12,'Raw data'!$H$2:$H$1584))&gt;0,MAX(SUMIF('Raw data'!$C$2:$C$1584,'Data Transformations'!$J12,'Raw data'!$E$2:$E$1584),SUMIF('Raw data'!$C$2:$C$1584,'Data Transformations'!$J12,'Raw data'!$H$2:$H$1584)), NA())</f>
        <v>#N/A</v>
      </c>
      <c r="L12" s="7">
        <f>IF(SUMIF('Raw data'!$C$2:$C$1584,'Data Transformations'!$J12,'Raw data'!$I$2:$I$1584) &gt; 0, AVERAGEIF('Raw data'!$C$2:$C$1584,'Data Transformations'!$J12,'Raw data'!$I$2:$I$1584), NA())</f>
        <v>75</v>
      </c>
      <c r="N12" t="s">
        <v>14</v>
      </c>
      <c r="O12">
        <f t="shared" si="0"/>
        <v>3.2792634809294166</v>
      </c>
      <c r="P12" s="7">
        <f>AVERAGEIF('Chart Data Group'!$Q$2:$Q$1584,'Data Transformations'!$N12,'Chart Data Group'!$R$2:$R$1584)</f>
        <v>6.7088235294117657</v>
      </c>
      <c r="Q12" s="7">
        <f>IF(SUMIF('Raw data'!$C$2:$C$1584,'Data Transformations'!$N12,'Raw data'!$I$2:$I$1584) &gt; 0, AVERAGEIF('Raw data'!$C$2:$C$1584,'Data Transformations'!$N12,'Raw data'!$I$2:$I$1584), NA())</f>
        <v>22</v>
      </c>
      <c r="R12" s="7">
        <f>IF(SUMIF('Raw data'!$C$2:$C$1584,'Data Transformations'!$N12,'Raw data'!$D$2:$D$1584)&gt;0,SUMIF('Raw data'!$C$2:$C$1584,'Data Transformations'!$N12,'Raw data'!$D$2:$D$1584),NA())</f>
        <v>439</v>
      </c>
      <c r="S12" s="7"/>
      <c r="T12" t="s">
        <v>50</v>
      </c>
      <c r="U12" s="7">
        <f>SUMIF('Raw data'!$B$2:$B$1584,'Data Transformations'!$T12,'Raw data'!$D$2:$D$1584)</f>
        <v>56</v>
      </c>
      <c r="V12" s="7">
        <f>SUMIF('Raw data'!$B$2:$B$1584,'Data Transformations'!$T12,'Raw data'!$F$2:$F$1584)</f>
        <v>106</v>
      </c>
      <c r="W12" s="7">
        <f>MAX(SUMIF('Raw data'!$B$2:$B$1584,'Data Transformations'!$T12,'Raw data'!$E$2:$E$1584),SUMIF('Raw data'!$B$2:$B$1584,'Data Transformations'!$T12,'Raw data'!$H$2:$H$1584))</f>
        <v>10</v>
      </c>
      <c r="X12" s="7"/>
      <c r="Y12" s="9">
        <f>((W12-U12)/U12)</f>
        <v>-0.8214285714285714</v>
      </c>
      <c r="Z12" s="9">
        <f>IF(V12&gt;0, (U12-V12)/V12, 0)</f>
        <v>-0.47169811320754718</v>
      </c>
      <c r="AB12" t="s">
        <v>18</v>
      </c>
      <c r="AC12" t="s">
        <v>13</v>
      </c>
      <c r="AD12" s="1">
        <f>AG12/AF12</f>
        <v>114.9</v>
      </c>
      <c r="AE12">
        <v>1.8</v>
      </c>
      <c r="AF12">
        <v>10</v>
      </c>
      <c r="AG12" s="1">
        <v>1149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</row>
    <row r="13" spans="1:135" x14ac:dyDescent="0.25">
      <c r="A13" s="6" t="s">
        <v>169</v>
      </c>
      <c r="B13" s="5">
        <f>SUMIF('Chart Data Group'!$A$2:$A$841,$A13,'Chart Data Group'!$D$2:$D$841)</f>
        <v>98</v>
      </c>
      <c r="C13" s="4">
        <f>AVERAGEIF('Chart Data Group'!$A$2:$A$841,$A13,'Chart Data Group'!$C$2:$C$841)</f>
        <v>60.090643274853797</v>
      </c>
      <c r="E13" t="s">
        <v>273</v>
      </c>
      <c r="F13" s="8">
        <f>G13/H13</f>
        <v>171.8194975535545</v>
      </c>
      <c r="G13" s="4">
        <f>SUMIF($AB$2:$AB$841,$E13,$AD$2:$AD$841)</f>
        <v>1582.8871212121212</v>
      </c>
      <c r="H13" s="7">
        <f>AVERAGEIF($AB$2:$AB$841,$E13,$AE$2:$AE$841)</f>
        <v>9.2125000000000021</v>
      </c>
      <c r="J13" t="s">
        <v>28</v>
      </c>
      <c r="K13" s="7">
        <f>IF(MAX(SUMIF('Raw data'!$C$2:$C$1584,'Data Transformations'!$J13,'Raw data'!$E$2:$E$1584),SUMIF('Raw data'!$C$2:$C$1584,'Data Transformations'!$J13,'Raw data'!$H$2:$H$1584))&gt;0,MAX(SUMIF('Raw data'!$C$2:$C$1584,'Data Transformations'!$J13,'Raw data'!$E$2:$E$1584),SUMIF('Raw data'!$C$2:$C$1584,'Data Transformations'!$J13,'Raw data'!$H$2:$H$1584)), NA())</f>
        <v>96</v>
      </c>
      <c r="L13" s="7">
        <f>IF(SUMIF('Raw data'!$C$2:$C$1584,'Data Transformations'!$J13,'Raw data'!$I$2:$I$1584) &gt; 0, AVERAGEIF('Raw data'!$C$2:$C$1584,'Data Transformations'!$J13,'Raw data'!$I$2:$I$1584), NA())</f>
        <v>187</v>
      </c>
      <c r="N13" t="s">
        <v>324</v>
      </c>
      <c r="O13">
        <f t="shared" si="0"/>
        <v>5.5555555555555554</v>
      </c>
      <c r="P13" s="7">
        <f>AVERAGEIF('Chart Data Group'!$Q$2:$Q$1584,'Data Transformations'!$N13,'Chart Data Group'!$R$2:$R$1584)</f>
        <v>4.5</v>
      </c>
      <c r="Q13" s="7">
        <f>IF(SUMIF('Raw data'!$C$2:$C$1584,'Data Transformations'!$N13,'Raw data'!$I$2:$I$1584) &gt; 0, AVERAGEIF('Raw data'!$C$2:$C$1584,'Data Transformations'!$N13,'Raw data'!$I$2:$I$1584), NA())</f>
        <v>25</v>
      </c>
      <c r="R13" s="7">
        <f>IF(SUMIF('Raw data'!$C$2:$C$1584,'Data Transformations'!$N13,'Raw data'!$D$2:$D$1584)&gt;0,SUMIF('Raw data'!$C$2:$C$1584,'Data Transformations'!$N13,'Raw data'!$D$2:$D$1584),NA())</f>
        <v>5</v>
      </c>
      <c r="S13" s="7"/>
      <c r="T13" t="s">
        <v>53</v>
      </c>
      <c r="U13" s="7">
        <f>SUMIF('Raw data'!$B$2:$B$1584,'Data Transformations'!$T13,'Raw data'!$D$2:$D$1584)</f>
        <v>38</v>
      </c>
      <c r="V13" s="7">
        <f>SUMIF('Raw data'!$B$2:$B$1584,'Data Transformations'!$T13,'Raw data'!$F$2:$F$1584)</f>
        <v>28</v>
      </c>
      <c r="W13" s="7">
        <f>MAX(SUMIF('Raw data'!$B$2:$B$1584,'Data Transformations'!$T13,'Raw data'!$E$2:$E$1584),SUMIF('Raw data'!$B$2:$B$1584,'Data Transformations'!$T13,'Raw data'!$H$2:$H$1584))</f>
        <v>0</v>
      </c>
      <c r="X13" s="7"/>
      <c r="Y13" s="9">
        <f>((W13-U13)/U13)</f>
        <v>-1</v>
      </c>
      <c r="Z13" s="9">
        <f>IF(V13&gt;0, (U13-V13)/V13, 0)</f>
        <v>0.35714285714285715</v>
      </c>
      <c r="AB13" t="s">
        <v>18</v>
      </c>
      <c r="AC13" t="s">
        <v>22</v>
      </c>
      <c r="AD13" s="1">
        <f>AG13/AF13</f>
        <v>240</v>
      </c>
      <c r="AE13">
        <v>7</v>
      </c>
      <c r="AF13">
        <v>11</v>
      </c>
      <c r="AG13" s="1">
        <v>2640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</row>
    <row r="14" spans="1:135" x14ac:dyDescent="0.25">
      <c r="A14" s="6" t="s">
        <v>9</v>
      </c>
      <c r="B14" s="5">
        <f>SUMIF('Chart Data Group'!$A$2:$A$841,$A14,'Chart Data Group'!$D$2:$D$841)</f>
        <v>61</v>
      </c>
      <c r="C14" s="4">
        <f>AVERAGEIF('Chart Data Group'!$A$2:$A$841,$A14,'Chart Data Group'!$C$2:$C$841)</f>
        <v>71.24166666666666</v>
      </c>
      <c r="E14" t="s">
        <v>390</v>
      </c>
      <c r="F14" s="8">
        <f>G14/H14</f>
        <v>166.41025641025641</v>
      </c>
      <c r="G14" s="4">
        <f>SUMIF($AB$2:$AB$841,$E14,$AD$2:$AD$841)</f>
        <v>432.66666666666669</v>
      </c>
      <c r="H14" s="7">
        <f>AVERAGEIF($AB$2:$AB$841,$E14,$AE$2:$AE$841)</f>
        <v>2.6</v>
      </c>
      <c r="J14" t="s">
        <v>29</v>
      </c>
      <c r="K14" s="7">
        <f>IF(MAX(SUMIF('Raw data'!$C$2:$C$1584,'Data Transformations'!$J14,'Raw data'!$E$2:$E$1584),SUMIF('Raw data'!$C$2:$C$1584,'Data Transformations'!$J14,'Raw data'!$H$2:$H$1584))&gt;0,MAX(SUMIF('Raw data'!$C$2:$C$1584,'Data Transformations'!$J14,'Raw data'!$E$2:$E$1584),SUMIF('Raw data'!$C$2:$C$1584,'Data Transformations'!$J14,'Raw data'!$H$2:$H$1584)), NA())</f>
        <v>423</v>
      </c>
      <c r="L14" s="7">
        <f>IF(SUMIF('Raw data'!$C$2:$C$1584,'Data Transformations'!$J14,'Raw data'!$I$2:$I$1584) &gt; 0, AVERAGEIF('Raw data'!$C$2:$C$1584,'Data Transformations'!$J14,'Raw data'!$I$2:$I$1584), NA())</f>
        <v>295</v>
      </c>
      <c r="N14" t="s">
        <v>137</v>
      </c>
      <c r="O14">
        <f t="shared" si="0"/>
        <v>2.4503311258278146</v>
      </c>
      <c r="P14" s="7">
        <f>AVERAGEIF('Chart Data Group'!$Q$2:$Q$1584,'Data Transformations'!$N14,'Chart Data Group'!$R$2:$R$1584)</f>
        <v>15.1</v>
      </c>
      <c r="Q14" s="7">
        <f>IF(SUMIF('Raw data'!$C$2:$C$1584,'Data Transformations'!$N14,'Raw data'!$I$2:$I$1584) &gt; 0, AVERAGEIF('Raw data'!$C$2:$C$1584,'Data Transformations'!$N14,'Raw data'!$I$2:$I$1584), NA())</f>
        <v>37</v>
      </c>
      <c r="R14" s="7">
        <f>IF(SUMIF('Raw data'!$C$2:$C$1584,'Data Transformations'!$N14,'Raw data'!$D$2:$D$1584)&gt;0,SUMIF('Raw data'!$C$2:$C$1584,'Data Transformations'!$N14,'Raw data'!$D$2:$D$1584),NA())</f>
        <v>129</v>
      </c>
      <c r="S14" s="7"/>
      <c r="T14" t="s">
        <v>54</v>
      </c>
      <c r="U14" s="7">
        <f>SUMIF('Raw data'!$B$2:$B$1584,'Data Transformations'!$T14,'Raw data'!$D$2:$D$1584)</f>
        <v>1</v>
      </c>
      <c r="V14" s="7">
        <f>SUMIF('Raw data'!$B$2:$B$1584,'Data Transformations'!$T14,'Raw data'!$F$2:$F$1584)</f>
        <v>2</v>
      </c>
      <c r="W14" s="7">
        <f>MAX(SUMIF('Raw data'!$B$2:$B$1584,'Data Transformations'!$T14,'Raw data'!$E$2:$E$1584),SUMIF('Raw data'!$B$2:$B$1584,'Data Transformations'!$T14,'Raw data'!$H$2:$H$1584))</f>
        <v>0</v>
      </c>
      <c r="X14" s="7"/>
      <c r="Y14" s="9">
        <f>((W14-U14)/U14)</f>
        <v>-1</v>
      </c>
      <c r="Z14" s="9">
        <f>IF(V14&gt;0, (U14-V14)/V14, 0)</f>
        <v>-0.5</v>
      </c>
      <c r="AB14" t="s">
        <v>18</v>
      </c>
      <c r="AC14" t="s">
        <v>15</v>
      </c>
      <c r="AD14" s="1">
        <f>AG14/AF14</f>
        <v>74</v>
      </c>
      <c r="AE14">
        <v>2.1</v>
      </c>
      <c r="AF14">
        <v>12</v>
      </c>
      <c r="AG14" s="1">
        <v>888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</row>
    <row r="15" spans="1:135" x14ac:dyDescent="0.25">
      <c r="A15" s="6" t="s">
        <v>244</v>
      </c>
      <c r="B15" s="5">
        <f>SUMIF('Chart Data Group'!$A$2:$A$841,$A15,'Chart Data Group'!$D$2:$D$841)</f>
        <v>61</v>
      </c>
      <c r="C15" s="4">
        <f>AVERAGEIF('Chart Data Group'!$A$2:$A$841,$A15,'Chart Data Group'!$C$2:$C$841)</f>
        <v>73.262727272727275</v>
      </c>
      <c r="E15" t="s">
        <v>393</v>
      </c>
      <c r="F15" s="8">
        <f>G15/H15</f>
        <v>162.68329326923075</v>
      </c>
      <c r="G15" s="4">
        <f>SUMIF($AB$2:$AB$841,$E15,$AD$2:$AD$841)</f>
        <v>676.76249999999993</v>
      </c>
      <c r="H15" s="7">
        <f>AVERAGEIF($AB$2:$AB$841,$E15,$AE$2:$AE$841)</f>
        <v>4.16</v>
      </c>
      <c r="J15" t="s">
        <v>30</v>
      </c>
      <c r="K15" s="7">
        <f>IF(MAX(SUMIF('Raw data'!$C$2:$C$1584,'Data Transformations'!$J15,'Raw data'!$E$2:$E$1584),SUMIF('Raw data'!$C$2:$C$1584,'Data Transformations'!$J15,'Raw data'!$H$2:$H$1584))&gt;0,MAX(SUMIF('Raw data'!$C$2:$C$1584,'Data Transformations'!$J15,'Raw data'!$E$2:$E$1584),SUMIF('Raw data'!$C$2:$C$1584,'Data Transformations'!$J15,'Raw data'!$H$2:$H$1584)), NA())</f>
        <v>145</v>
      </c>
      <c r="L15" s="7">
        <f>IF(SUMIF('Raw data'!$C$2:$C$1584,'Data Transformations'!$J15,'Raw data'!$I$2:$I$1584) &gt; 0, AVERAGEIF('Raw data'!$C$2:$C$1584,'Data Transformations'!$J15,'Raw data'!$I$2:$I$1584), NA())</f>
        <v>265</v>
      </c>
      <c r="N15" t="s">
        <v>15</v>
      </c>
      <c r="O15">
        <f t="shared" si="0"/>
        <v>8.3655204898728197</v>
      </c>
      <c r="P15" s="7">
        <f>AVERAGEIF('Chart Data Group'!$Q$2:$Q$1584,'Data Transformations'!$N15,'Chart Data Group'!$R$2:$R$1584)</f>
        <v>8.845833333333335</v>
      </c>
      <c r="Q15" s="7">
        <f>IF(SUMIF('Raw data'!$C$2:$C$1584,'Data Transformations'!$N15,'Raw data'!$I$2:$I$1584) &gt; 0, AVERAGEIF('Raw data'!$C$2:$C$1584,'Data Transformations'!$N15,'Raw data'!$I$2:$I$1584), NA())</f>
        <v>74</v>
      </c>
      <c r="R15" s="7">
        <f>IF(SUMIF('Raw data'!$C$2:$C$1584,'Data Transformations'!$N15,'Raw data'!$D$2:$D$1584)&gt;0,SUMIF('Raw data'!$C$2:$C$1584,'Data Transformations'!$N15,'Raw data'!$D$2:$D$1584),NA())</f>
        <v>5328</v>
      </c>
      <c r="S15" s="7"/>
      <c r="T15" t="s">
        <v>55</v>
      </c>
      <c r="U15" s="7">
        <f>SUMIF('Raw data'!$B$2:$B$1584,'Data Transformations'!$T15,'Raw data'!$D$2:$D$1584)</f>
        <v>2</v>
      </c>
      <c r="V15" s="7">
        <f>SUMIF('Raw data'!$B$2:$B$1584,'Data Transformations'!$T15,'Raw data'!$F$2:$F$1584)</f>
        <v>1</v>
      </c>
      <c r="W15" s="7">
        <f>MAX(SUMIF('Raw data'!$B$2:$B$1584,'Data Transformations'!$T15,'Raw data'!$E$2:$E$1584),SUMIF('Raw data'!$B$2:$B$1584,'Data Transformations'!$T15,'Raw data'!$H$2:$H$1584))</f>
        <v>0</v>
      </c>
      <c r="X15" s="7"/>
      <c r="Y15" s="9">
        <f>((W15-U15)/U15)</f>
        <v>-1</v>
      </c>
      <c r="Z15" s="9">
        <f>IF(V15&gt;0, (U15-V15)/V15, 0)</f>
        <v>1</v>
      </c>
      <c r="AB15" t="s">
        <v>18</v>
      </c>
      <c r="AC15" t="s">
        <v>29</v>
      </c>
      <c r="AD15" s="1">
        <f>AG15/AF15</f>
        <v>294.5</v>
      </c>
      <c r="AE15">
        <v>0.7</v>
      </c>
      <c r="AF15">
        <v>6</v>
      </c>
      <c r="AG15" s="1">
        <v>1767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</row>
    <row r="16" spans="1:135" x14ac:dyDescent="0.25">
      <c r="A16" s="6" t="s">
        <v>338</v>
      </c>
      <c r="B16" s="5">
        <f>SUMIF('Chart Data Group'!$A$2:$A$841,$A16,'Chart Data Group'!$D$2:$D$841)</f>
        <v>26</v>
      </c>
      <c r="C16" s="4">
        <f>AVERAGEIF('Chart Data Group'!$A$2:$A$841,$A16,'Chart Data Group'!$C$2:$C$841)</f>
        <v>73.961538461538467</v>
      </c>
      <c r="E16" t="s">
        <v>161</v>
      </c>
      <c r="F16" s="8">
        <f>G16/H16</f>
        <v>160.43028924276896</v>
      </c>
      <c r="G16" s="4">
        <f>SUMIF($AB$2:$AB$841,$E16,$AD$2:$AD$841)</f>
        <v>1451.8941176470589</v>
      </c>
      <c r="H16" s="7">
        <f>AVERAGEIF($AB$2:$AB$841,$E16,$AE$2:$AE$841)</f>
        <v>9.0499999999999989</v>
      </c>
      <c r="J16" t="s">
        <v>32</v>
      </c>
      <c r="K16" s="7" t="e">
        <f>IF(MAX(SUMIF('Raw data'!$C$2:$C$1584,'Data Transformations'!$J16,'Raw data'!$E$2:$E$1584),SUMIF('Raw data'!$C$2:$C$1584,'Data Transformations'!$J16,'Raw data'!$H$2:$H$1584))&gt;0,MAX(SUMIF('Raw data'!$C$2:$C$1584,'Data Transformations'!$J16,'Raw data'!$E$2:$E$1584),SUMIF('Raw data'!$C$2:$C$1584,'Data Transformations'!$J16,'Raw data'!$H$2:$H$1584)), NA())</f>
        <v>#N/A</v>
      </c>
      <c r="L16" s="7">
        <f>IF(SUMIF('Raw data'!$C$2:$C$1584,'Data Transformations'!$J16,'Raw data'!$I$2:$I$1584) &gt; 0, AVERAGEIF('Raw data'!$C$2:$C$1584,'Data Transformations'!$J16,'Raw data'!$I$2:$I$1584), NA())</f>
        <v>45</v>
      </c>
      <c r="N16" t="s">
        <v>27</v>
      </c>
      <c r="O16">
        <f t="shared" si="0"/>
        <v>18.295639587479645</v>
      </c>
      <c r="P16" s="7">
        <f>AVERAGEIF('Chart Data Group'!$Q$2:$Q$1584,'Data Transformations'!$N16,'Chart Data Group'!$R$2:$R$1584)</f>
        <v>17.271875000000001</v>
      </c>
      <c r="Q16" s="7">
        <f>IF(SUMIF('Raw data'!$C$2:$C$1584,'Data Transformations'!$N16,'Raw data'!$I$2:$I$1584) &gt; 0, AVERAGEIF('Raw data'!$C$2:$C$1584,'Data Transformations'!$N16,'Raw data'!$I$2:$I$1584), NA())</f>
        <v>316</v>
      </c>
      <c r="R16" s="7">
        <f>IF(SUMIF('Raw data'!$C$2:$C$1584,'Data Transformations'!$N16,'Raw data'!$D$2:$D$1584)&gt;0,SUMIF('Raw data'!$C$2:$C$1584,'Data Transformations'!$N16,'Raw data'!$D$2:$D$1584),NA())</f>
        <v>376</v>
      </c>
      <c r="S16" s="7"/>
      <c r="T16" t="s">
        <v>56</v>
      </c>
      <c r="U16" s="7">
        <f>SUMIF('Raw data'!$B$2:$B$1584,'Data Transformations'!$T16,'Raw data'!$D$2:$D$1584)</f>
        <v>5</v>
      </c>
      <c r="V16" s="7">
        <f>SUMIF('Raw data'!$B$2:$B$1584,'Data Transformations'!$T16,'Raw data'!$F$2:$F$1584)</f>
        <v>5</v>
      </c>
      <c r="W16" s="7">
        <f>MAX(SUMIF('Raw data'!$B$2:$B$1584,'Data Transformations'!$T16,'Raw data'!$E$2:$E$1584),SUMIF('Raw data'!$B$2:$B$1584,'Data Transformations'!$T16,'Raw data'!$H$2:$H$1584))</f>
        <v>0</v>
      </c>
      <c r="X16" s="7"/>
      <c r="Y16" s="9">
        <f>((W16-U16)/U16)</f>
        <v>-1</v>
      </c>
      <c r="Z16" s="9">
        <f>IF(V16&gt;0, (U16-V16)/V16, 0)</f>
        <v>0</v>
      </c>
      <c r="AB16" t="s">
        <v>18</v>
      </c>
      <c r="AC16" t="s">
        <v>36</v>
      </c>
      <c r="AD16" s="1">
        <f>AG16/AF16</f>
        <v>12</v>
      </c>
      <c r="AE16">
        <v>22.4</v>
      </c>
      <c r="AF16">
        <v>3</v>
      </c>
      <c r="AG16" s="1">
        <v>36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</row>
    <row r="17" spans="1:134" x14ac:dyDescent="0.25">
      <c r="A17" s="6" t="s">
        <v>344</v>
      </c>
      <c r="B17" s="5">
        <f>SUMIF('Chart Data Group'!$A$2:$A$841,$A17,'Chart Data Group'!$D$2:$D$841)</f>
        <v>718</v>
      </c>
      <c r="C17" s="4">
        <f>AVERAGEIF('Chart Data Group'!$A$2:$A$841,$A17,'Chart Data Group'!$C$2:$C$841)</f>
        <v>73.98050139275766</v>
      </c>
      <c r="E17" t="s">
        <v>70</v>
      </c>
      <c r="F17" s="8">
        <f>G17/H17</f>
        <v>159.99605402912994</v>
      </c>
      <c r="G17" s="4">
        <f>SUMIF($AB$2:$AB$841,$E17,$AD$2:$AD$841)</f>
        <v>1491.9632038216369</v>
      </c>
      <c r="H17" s="7">
        <f>AVERAGEIF($AB$2:$AB$841,$E17,$AE$2:$AE$841)</f>
        <v>9.3250000000000011</v>
      </c>
      <c r="J17" t="s">
        <v>33</v>
      </c>
      <c r="K17" s="7">
        <f>IF(MAX(SUMIF('Raw data'!$C$2:$C$1584,'Data Transformations'!$J17,'Raw data'!$E$2:$E$1584),SUMIF('Raw data'!$C$2:$C$1584,'Data Transformations'!$J17,'Raw data'!$H$2:$H$1584))&gt;0,MAX(SUMIF('Raw data'!$C$2:$C$1584,'Data Transformations'!$J17,'Raw data'!$E$2:$E$1584),SUMIF('Raw data'!$C$2:$C$1584,'Data Transformations'!$J17,'Raw data'!$H$2:$H$1584)), NA())</f>
        <v>50</v>
      </c>
      <c r="L17" s="7">
        <f>IF(SUMIF('Raw data'!$C$2:$C$1584,'Data Transformations'!$J17,'Raw data'!$I$2:$I$1584) &gt; 0, AVERAGEIF('Raw data'!$C$2:$C$1584,'Data Transformations'!$J17,'Raw data'!$I$2:$I$1584), NA())</f>
        <v>82</v>
      </c>
      <c r="N17" t="s">
        <v>46</v>
      </c>
      <c r="O17">
        <f t="shared" si="0"/>
        <v>3.4688489968321026</v>
      </c>
      <c r="P17" s="7">
        <f>AVERAGEIF('Chart Data Group'!$Q$2:$Q$1584,'Data Transformations'!$N17,'Chart Data Group'!$R$2:$R$1584)</f>
        <v>21.044444444444437</v>
      </c>
      <c r="Q17" s="7">
        <f>IF(SUMIF('Raw data'!$C$2:$C$1584,'Data Transformations'!$N17,'Raw data'!$I$2:$I$1584) &gt; 0, AVERAGEIF('Raw data'!$C$2:$C$1584,'Data Transformations'!$N17,'Raw data'!$I$2:$I$1584), NA())</f>
        <v>73</v>
      </c>
      <c r="R17" s="7">
        <f>IF(SUMIF('Raw data'!$C$2:$C$1584,'Data Transformations'!$N17,'Raw data'!$D$2:$D$1584)&gt;0,SUMIF('Raw data'!$C$2:$C$1584,'Data Transformations'!$N17,'Raw data'!$D$2:$D$1584),NA())</f>
        <v>556</v>
      </c>
      <c r="S17" s="7"/>
      <c r="T17" t="s">
        <v>57</v>
      </c>
      <c r="U17" s="7">
        <f>SUMIF('Raw data'!$B$2:$B$1584,'Data Transformations'!$T17,'Raw data'!$D$2:$D$1584)</f>
        <v>31</v>
      </c>
      <c r="V17" s="7">
        <f>SUMIF('Raw data'!$B$2:$B$1584,'Data Transformations'!$T17,'Raw data'!$F$2:$F$1584)</f>
        <v>18</v>
      </c>
      <c r="W17" s="7">
        <f>MAX(SUMIF('Raw data'!$B$2:$B$1584,'Data Transformations'!$T17,'Raw data'!$E$2:$E$1584),SUMIF('Raw data'!$B$2:$B$1584,'Data Transformations'!$T17,'Raw data'!$H$2:$H$1584))</f>
        <v>13</v>
      </c>
      <c r="X17" s="7"/>
      <c r="Y17" s="9">
        <f>((W17-U17)/U17)</f>
        <v>-0.58064516129032262</v>
      </c>
      <c r="Z17" s="9">
        <f>IF(V17&gt;0, (U17-V17)/V17, 0)</f>
        <v>0.72222222222222221</v>
      </c>
      <c r="AB17" t="s">
        <v>43</v>
      </c>
      <c r="AC17" t="s">
        <v>22</v>
      </c>
      <c r="AD17" s="1">
        <f>AG17/AF17</f>
        <v>240</v>
      </c>
      <c r="AE17">
        <v>9.6</v>
      </c>
      <c r="AF17">
        <v>8</v>
      </c>
      <c r="AG17" s="1">
        <v>1920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</row>
    <row r="18" spans="1:134" x14ac:dyDescent="0.25">
      <c r="A18" s="6" t="s">
        <v>327</v>
      </c>
      <c r="B18" s="5">
        <f>SUMIF('Chart Data Group'!$A$2:$A$841,$A18,'Chart Data Group'!$D$2:$D$841)</f>
        <v>366</v>
      </c>
      <c r="C18" s="4">
        <f>AVERAGEIF('Chart Data Group'!$A$2:$A$841,$A18,'Chart Data Group'!$C$2:$C$841)</f>
        <v>73.980874316939889</v>
      </c>
      <c r="E18" t="s">
        <v>89</v>
      </c>
      <c r="F18" s="8">
        <f>G18/H18</f>
        <v>158.58969404186797</v>
      </c>
      <c r="G18" s="4">
        <f>SUMIF($AB$2:$AB$841,$E18,$AD$2:$AD$841)</f>
        <v>1189.4227053140098</v>
      </c>
      <c r="H18" s="7">
        <f>AVERAGEIF($AB$2:$AB$841,$E18,$AE$2:$AE$841)</f>
        <v>7.5</v>
      </c>
      <c r="J18" t="s">
        <v>34</v>
      </c>
      <c r="K18" s="7" t="e">
        <f>IF(MAX(SUMIF('Raw data'!$C$2:$C$1584,'Data Transformations'!$J18,'Raw data'!$E$2:$E$1584),SUMIF('Raw data'!$C$2:$C$1584,'Data Transformations'!$J18,'Raw data'!$H$2:$H$1584))&gt;0,MAX(SUMIF('Raw data'!$C$2:$C$1584,'Data Transformations'!$J18,'Raw data'!$E$2:$E$1584),SUMIF('Raw data'!$C$2:$C$1584,'Data Transformations'!$J18,'Raw data'!$H$2:$H$1584)), NA())</f>
        <v>#N/A</v>
      </c>
      <c r="L18" s="7">
        <f>IF(SUMIF('Raw data'!$C$2:$C$1584,'Data Transformations'!$J18,'Raw data'!$I$2:$I$1584) &gt; 0, AVERAGEIF('Raw data'!$C$2:$C$1584,'Data Transformations'!$J18,'Raw data'!$I$2:$I$1584), NA())</f>
        <v>145</v>
      </c>
      <c r="N18" t="s">
        <v>28</v>
      </c>
      <c r="O18">
        <f t="shared" si="0"/>
        <v>10.337982158562633</v>
      </c>
      <c r="P18" s="7">
        <f>AVERAGEIF('Chart Data Group'!$Q$2:$Q$1584,'Data Transformations'!$N18,'Chart Data Group'!$R$2:$R$1584)</f>
        <v>18.088636363636365</v>
      </c>
      <c r="Q18" s="7">
        <f>IF(SUMIF('Raw data'!$C$2:$C$1584,'Data Transformations'!$N18,'Raw data'!$I$2:$I$1584) &gt; 0, AVERAGEIF('Raw data'!$C$2:$C$1584,'Data Transformations'!$N18,'Raw data'!$I$2:$I$1584), NA())</f>
        <v>187</v>
      </c>
      <c r="R18" s="7">
        <f>IF(SUMIF('Raw data'!$C$2:$C$1584,'Data Transformations'!$N18,'Raw data'!$D$2:$D$1584)&gt;0,SUMIF('Raw data'!$C$2:$C$1584,'Data Transformations'!$N18,'Raw data'!$D$2:$D$1584),NA())</f>
        <v>610</v>
      </c>
      <c r="S18" s="7"/>
      <c r="T18" t="s">
        <v>59</v>
      </c>
      <c r="U18" s="7">
        <f>SUMIF('Raw data'!$B$2:$B$1584,'Data Transformations'!$T18,'Raw data'!$D$2:$D$1584)</f>
        <v>130</v>
      </c>
      <c r="V18" s="7">
        <f>SUMIF('Raw data'!$B$2:$B$1584,'Data Transformations'!$T18,'Raw data'!$F$2:$F$1584)</f>
        <v>242</v>
      </c>
      <c r="W18" s="7">
        <f>MAX(SUMIF('Raw data'!$B$2:$B$1584,'Data Transformations'!$T18,'Raw data'!$E$2:$E$1584),SUMIF('Raw data'!$B$2:$B$1584,'Data Transformations'!$T18,'Raw data'!$H$2:$H$1584))</f>
        <v>9</v>
      </c>
      <c r="X18" s="7"/>
      <c r="Y18" s="9">
        <f>((W18-U18)/U18)</f>
        <v>-0.93076923076923079</v>
      </c>
      <c r="Z18" s="9">
        <f>IF(V18&gt;0, (U18-V18)/V18, 0)</f>
        <v>-0.46280991735537191</v>
      </c>
      <c r="AB18" t="s">
        <v>43</v>
      </c>
      <c r="AC18" t="s">
        <v>44</v>
      </c>
      <c r="AD18" s="1">
        <f>AG18/AF18</f>
        <v>215.52941176470588</v>
      </c>
      <c r="AE18">
        <v>10.7</v>
      </c>
      <c r="AF18">
        <v>17</v>
      </c>
      <c r="AG18" s="1">
        <v>3664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</row>
    <row r="19" spans="1:134" x14ac:dyDescent="0.25">
      <c r="A19" s="6" t="s">
        <v>198</v>
      </c>
      <c r="B19" s="5">
        <f>SUMIF('Chart Data Group'!$A$2:$A$841,$A19,'Chart Data Group'!$D$2:$D$841)</f>
        <v>56</v>
      </c>
      <c r="C19" s="4">
        <f>AVERAGEIF('Chart Data Group'!$A$2:$A$841,$A19,'Chart Data Group'!$C$2:$C$841)</f>
        <v>73.982142857142861</v>
      </c>
      <c r="E19" t="s">
        <v>142</v>
      </c>
      <c r="F19" s="8">
        <f>G19/H19</f>
        <v>158.3167531393338</v>
      </c>
      <c r="G19" s="4">
        <f>SUMIF($AB$2:$AB$841,$E19,$AD$2:$AD$841)</f>
        <v>1682.680919080919</v>
      </c>
      <c r="H19" s="7">
        <f>AVERAGEIF($AB$2:$AB$841,$E19,$AE$2:$AE$841)</f>
        <v>10.628571428571428</v>
      </c>
      <c r="J19" t="s">
        <v>35</v>
      </c>
      <c r="K19" s="7" t="e">
        <f>IF(MAX(SUMIF('Raw data'!$C$2:$C$1584,'Data Transformations'!$J19,'Raw data'!$E$2:$E$1584),SUMIF('Raw data'!$C$2:$C$1584,'Data Transformations'!$J19,'Raw data'!$H$2:$H$1584))&gt;0,MAX(SUMIF('Raw data'!$C$2:$C$1584,'Data Transformations'!$J19,'Raw data'!$E$2:$E$1584),SUMIF('Raw data'!$C$2:$C$1584,'Data Transformations'!$J19,'Raw data'!$H$2:$H$1584)), NA())</f>
        <v>#N/A</v>
      </c>
      <c r="L19" s="7">
        <f>IF(SUMIF('Raw data'!$C$2:$C$1584,'Data Transformations'!$J19,'Raw data'!$I$2:$I$1584) &gt; 0, AVERAGEIF('Raw data'!$C$2:$C$1584,'Data Transformations'!$J19,'Raw data'!$I$2:$I$1584), NA())</f>
        <v>175</v>
      </c>
      <c r="N19" t="s">
        <v>29</v>
      </c>
      <c r="O19">
        <f t="shared" si="0"/>
        <v>36.038394415357779</v>
      </c>
      <c r="P19" s="7">
        <f>AVERAGEIF('Chart Data Group'!$Q$2:$Q$1584,'Data Transformations'!$N19,'Chart Data Group'!$R$2:$R$1584)</f>
        <v>8.1857142857142833</v>
      </c>
      <c r="Q19" s="7">
        <f>IF(SUMIF('Raw data'!$C$2:$C$1584,'Data Transformations'!$N19,'Raw data'!$I$2:$I$1584) &gt; 0, AVERAGEIF('Raw data'!$C$2:$C$1584,'Data Transformations'!$N19,'Raw data'!$I$2:$I$1584), NA())</f>
        <v>295</v>
      </c>
      <c r="R19" s="7">
        <f>IF(SUMIF('Raw data'!$C$2:$C$1584,'Data Transformations'!$N19,'Raw data'!$D$2:$D$1584)&gt;0,SUMIF('Raw data'!$C$2:$C$1584,'Data Transformations'!$N19,'Raw data'!$D$2:$D$1584),NA())</f>
        <v>1305</v>
      </c>
      <c r="S19" s="7"/>
      <c r="T19" t="s">
        <v>143</v>
      </c>
      <c r="U19" s="7">
        <f>SUMIF('Raw data'!$B$2:$B$1584,'Data Transformations'!$T19,'Raw data'!$D$2:$D$1584)</f>
        <v>18</v>
      </c>
      <c r="V19" s="7">
        <f>SUMIF('Raw data'!$B$2:$B$1584,'Data Transformations'!$T19,'Raw data'!$F$2:$F$1584)</f>
        <v>7</v>
      </c>
      <c r="W19" s="7">
        <f>MAX(SUMIF('Raw data'!$B$2:$B$1584,'Data Transformations'!$T19,'Raw data'!$E$2:$E$1584),SUMIF('Raw data'!$B$2:$B$1584,'Data Transformations'!$T19,'Raw data'!$H$2:$H$1584))</f>
        <v>0</v>
      </c>
      <c r="X19" s="7"/>
      <c r="Y19" s="9">
        <f>((W19-U19)/U19)</f>
        <v>-1</v>
      </c>
      <c r="Z19" s="9">
        <f>IF(V19&gt;0, (U19-V19)/V19, 0)</f>
        <v>1.5714285714285714</v>
      </c>
      <c r="AB19" t="s">
        <v>43</v>
      </c>
      <c r="AC19" t="s">
        <v>15</v>
      </c>
      <c r="AD19" s="1">
        <f>AG19/AF19</f>
        <v>73.972972972972968</v>
      </c>
      <c r="AE19">
        <v>9</v>
      </c>
      <c r="AF19">
        <v>37</v>
      </c>
      <c r="AG19" s="1">
        <v>2737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</row>
    <row r="20" spans="1:134" x14ac:dyDescent="0.25">
      <c r="A20" s="6" t="s">
        <v>202</v>
      </c>
      <c r="B20" s="5">
        <f>SUMIF('Chart Data Group'!$A$2:$A$841,$A20,'Chart Data Group'!$D$2:$D$841)</f>
        <v>124</v>
      </c>
      <c r="C20" s="4">
        <f>AVERAGEIF('Chart Data Group'!$A$2:$A$841,$A20,'Chart Data Group'!$C$2:$C$841)</f>
        <v>73.983870967741936</v>
      </c>
      <c r="E20" t="s">
        <v>269</v>
      </c>
      <c r="F20" s="8">
        <f>G20/H20</f>
        <v>155.71277499763949</v>
      </c>
      <c r="G20" s="4">
        <f>SUMIF($AB$2:$AB$841,$E20,$AD$2:$AD$841)</f>
        <v>1385.8436974789915</v>
      </c>
      <c r="H20" s="7">
        <f>AVERAGEIF($AB$2:$AB$841,$E20,$AE$2:$AE$841)</f>
        <v>8.9</v>
      </c>
      <c r="J20" t="s">
        <v>36</v>
      </c>
      <c r="K20" s="7">
        <f>IF(MAX(SUMIF('Raw data'!$C$2:$C$1584,'Data Transformations'!$J20,'Raw data'!$E$2:$E$1584),SUMIF('Raw data'!$C$2:$C$1584,'Data Transformations'!$J20,'Raw data'!$H$2:$H$1584))&gt;0,MAX(SUMIF('Raw data'!$C$2:$C$1584,'Data Transformations'!$J20,'Raw data'!$E$2:$E$1584),SUMIF('Raw data'!$C$2:$C$1584,'Data Transformations'!$J20,'Raw data'!$H$2:$H$1584)), NA())</f>
        <v>48</v>
      </c>
      <c r="L20" s="7">
        <f>IF(SUMIF('Raw data'!$C$2:$C$1584,'Data Transformations'!$J20,'Raw data'!$I$2:$I$1584) &gt; 0, AVERAGEIF('Raw data'!$C$2:$C$1584,'Data Transformations'!$J20,'Raw data'!$I$2:$I$1584), NA())</f>
        <v>28</v>
      </c>
      <c r="N20" t="s">
        <v>65</v>
      </c>
      <c r="O20">
        <f t="shared" si="0"/>
        <v>147.92663476874003</v>
      </c>
      <c r="P20" s="7">
        <f>AVERAGEIF('Chart Data Group'!$Q$2:$Q$1584,'Data Transformations'!$N20,'Chart Data Group'!$R$2:$R$1584)</f>
        <v>1.7914285714285716</v>
      </c>
      <c r="Q20" s="7">
        <f>IF(SUMIF('Raw data'!$C$2:$C$1584,'Data Transformations'!$N20,'Raw data'!$I$2:$I$1584) &gt; 0, AVERAGEIF('Raw data'!$C$2:$C$1584,'Data Transformations'!$N20,'Raw data'!$I$2:$I$1584), NA())</f>
        <v>265</v>
      </c>
      <c r="R20" s="7">
        <f>IF(SUMIF('Raw data'!$C$2:$C$1584,'Data Transformations'!$N20,'Raw data'!$D$2:$D$1584)&gt;0,SUMIF('Raw data'!$C$2:$C$1584,'Data Transformations'!$N20,'Raw data'!$D$2:$D$1584),NA())</f>
        <v>457</v>
      </c>
      <c r="S20" s="7"/>
      <c r="T20" t="s">
        <v>178</v>
      </c>
      <c r="U20" s="7">
        <f>SUMIF('Raw data'!$B$2:$B$1584,'Data Transformations'!$T20,'Raw data'!$D$2:$D$1584)</f>
        <v>6</v>
      </c>
      <c r="V20" s="7">
        <f>SUMIF('Raw data'!$B$2:$B$1584,'Data Transformations'!$T20,'Raw data'!$F$2:$F$1584)</f>
        <v>3</v>
      </c>
      <c r="W20" s="7">
        <f>MAX(SUMIF('Raw data'!$B$2:$B$1584,'Data Transformations'!$T20,'Raw data'!$E$2:$E$1584),SUMIF('Raw data'!$B$2:$B$1584,'Data Transformations'!$T20,'Raw data'!$H$2:$H$1584))</f>
        <v>0</v>
      </c>
      <c r="X20" s="7"/>
      <c r="Y20" s="9">
        <f>((W20-U20)/U20)</f>
        <v>-1</v>
      </c>
      <c r="Z20" s="9">
        <f>IF(V20&gt;0, (U20-V20)/V20, 0)</f>
        <v>1</v>
      </c>
      <c r="AB20" t="s">
        <v>205</v>
      </c>
      <c r="AC20" t="s">
        <v>15</v>
      </c>
      <c r="AD20" s="1">
        <f>AG20/AF20</f>
        <v>73.980519480519476</v>
      </c>
      <c r="AE20">
        <v>9.1999999999999993</v>
      </c>
      <c r="AF20">
        <v>154</v>
      </c>
      <c r="AG20" s="1">
        <v>11393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</row>
    <row r="21" spans="1:134" x14ac:dyDescent="0.25">
      <c r="A21" s="6" t="s">
        <v>134</v>
      </c>
      <c r="B21" s="5">
        <f>SUMIF('Chart Data Group'!$A$2:$A$841,$A21,'Chart Data Group'!$D$2:$D$841)</f>
        <v>85</v>
      </c>
      <c r="C21" s="4">
        <f>AVERAGEIF('Chart Data Group'!$A$2:$A$841,$A21,'Chart Data Group'!$C$2:$C$841)</f>
        <v>76.27205882352942</v>
      </c>
      <c r="E21" t="s">
        <v>98</v>
      </c>
      <c r="F21" s="8">
        <f>G21/H21</f>
        <v>150.57470020079398</v>
      </c>
      <c r="G21" s="4">
        <f>SUMIF($AB$2:$AB$841,$E21,$AD$2:$AD$841)</f>
        <v>936.07271958160277</v>
      </c>
      <c r="H21" s="7">
        <f>AVERAGEIF($AB$2:$AB$841,$E21,$AE$2:$AE$841)</f>
        <v>6.2166666666666677</v>
      </c>
      <c r="J21" t="s">
        <v>37</v>
      </c>
      <c r="K21" s="7" t="e">
        <f>IF(MAX(SUMIF('Raw data'!$C$2:$C$1584,'Data Transformations'!$J21,'Raw data'!$E$2:$E$1584),SUMIF('Raw data'!$C$2:$C$1584,'Data Transformations'!$J21,'Raw data'!$H$2:$H$1584))&gt;0,MAX(SUMIF('Raw data'!$C$2:$C$1584,'Data Transformations'!$J21,'Raw data'!$E$2:$E$1584),SUMIF('Raw data'!$C$2:$C$1584,'Data Transformations'!$J21,'Raw data'!$H$2:$H$1584)), NA())</f>
        <v>#N/A</v>
      </c>
      <c r="L21" s="7">
        <f>IF(SUMIF('Raw data'!$C$2:$C$1584,'Data Transformations'!$J21,'Raw data'!$I$2:$I$1584) &gt; 0, AVERAGEIF('Raw data'!$C$2:$C$1584,'Data Transformations'!$J21,'Raw data'!$I$2:$I$1584), NA())</f>
        <v>16</v>
      </c>
      <c r="N21" t="s">
        <v>253</v>
      </c>
      <c r="O21">
        <f t="shared" si="0"/>
        <v>273.33333333333337</v>
      </c>
      <c r="P21" s="7">
        <f>AVERAGEIF('Chart Data Group'!$Q$2:$Q$1584,'Data Transformations'!$N21,'Chart Data Group'!$R$2:$R$1584)</f>
        <v>0.3</v>
      </c>
      <c r="Q21" s="7">
        <f>IF(SUMIF('Raw data'!$C$2:$C$1584,'Data Transformations'!$N21,'Raw data'!$I$2:$I$1584) &gt; 0, AVERAGEIF('Raw data'!$C$2:$C$1584,'Data Transformations'!$N21,'Raw data'!$I$2:$I$1584), NA())</f>
        <v>82</v>
      </c>
      <c r="R21" s="7">
        <f>IF(SUMIF('Raw data'!$C$2:$C$1584,'Data Transformations'!$N21,'Raw data'!$D$2:$D$1584)&gt;0,SUMIF('Raw data'!$C$2:$C$1584,'Data Transformations'!$N21,'Raw data'!$D$2:$D$1584),NA())</f>
        <v>4</v>
      </c>
      <c r="S21" s="7"/>
      <c r="T21" t="s">
        <v>61</v>
      </c>
      <c r="U21" s="7">
        <f>SUMIF('Raw data'!$B$2:$B$1584,'Data Transformations'!$T21,'Raw data'!$D$2:$D$1584)</f>
        <v>166</v>
      </c>
      <c r="V21" s="7">
        <f>SUMIF('Raw data'!$B$2:$B$1584,'Data Transformations'!$T21,'Raw data'!$F$2:$F$1584)</f>
        <v>367</v>
      </c>
      <c r="W21" s="7">
        <f>MAX(SUMIF('Raw data'!$B$2:$B$1584,'Data Transformations'!$T21,'Raw data'!$E$2:$E$1584),SUMIF('Raw data'!$B$2:$B$1584,'Data Transformations'!$T21,'Raw data'!$H$2:$H$1584))</f>
        <v>122</v>
      </c>
      <c r="X21" s="7"/>
      <c r="Y21" s="9">
        <f>((W21-U21)/U21)</f>
        <v>-0.26506024096385544</v>
      </c>
      <c r="Z21" s="9">
        <f>IF(V21&gt;0, (U21-V21)/V21, 0)</f>
        <v>-0.54768392370572205</v>
      </c>
      <c r="AB21" t="s">
        <v>205</v>
      </c>
      <c r="AC21" t="s">
        <v>29</v>
      </c>
      <c r="AD21" s="1">
        <f>AG21/AF21</f>
        <v>187</v>
      </c>
      <c r="AE21">
        <v>3</v>
      </c>
      <c r="AF21">
        <v>3</v>
      </c>
      <c r="AG21" s="1">
        <v>561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</row>
    <row r="22" spans="1:134" x14ac:dyDescent="0.25">
      <c r="A22" s="6" t="s">
        <v>231</v>
      </c>
      <c r="B22" s="5">
        <f>SUMIF('Chart Data Group'!$A$2:$A$841,$A22,'Chart Data Group'!$D$2:$D$841)</f>
        <v>70</v>
      </c>
      <c r="C22" s="4">
        <f>AVERAGEIF('Chart Data Group'!$A$2:$A$841,$A22,'Chart Data Group'!$C$2:$C$841)</f>
        <v>80.166666666666671</v>
      </c>
      <c r="E22" t="s">
        <v>83</v>
      </c>
      <c r="F22" s="8">
        <f>G22/H22</f>
        <v>139.86652906776749</v>
      </c>
      <c r="G22" s="4">
        <f>SUMIF($AB$2:$AB$841,$E22,$AD$2:$AD$841)</f>
        <v>1069.9789473684211</v>
      </c>
      <c r="H22" s="7">
        <f>AVERAGEIF($AB$2:$AB$841,$E22,$AE$2:$AE$841)</f>
        <v>7.6499999999999995</v>
      </c>
      <c r="J22" t="s">
        <v>39</v>
      </c>
      <c r="K22" s="7">
        <f>IF(MAX(SUMIF('Raw data'!$C$2:$C$1584,'Data Transformations'!$J22,'Raw data'!$E$2:$E$1584),SUMIF('Raw data'!$C$2:$C$1584,'Data Transformations'!$J22,'Raw data'!$H$2:$H$1584))&gt;0,MAX(SUMIF('Raw data'!$C$2:$C$1584,'Data Transformations'!$J22,'Raw data'!$E$2:$E$1584),SUMIF('Raw data'!$C$2:$C$1584,'Data Transformations'!$J22,'Raw data'!$H$2:$H$1584)), NA())</f>
        <v>4</v>
      </c>
      <c r="L22" s="7">
        <f>IF(SUMIF('Raw data'!$C$2:$C$1584,'Data Transformations'!$J22,'Raw data'!$I$2:$I$1584) &gt; 0, AVERAGEIF('Raw data'!$C$2:$C$1584,'Data Transformations'!$J22,'Raw data'!$I$2:$I$1584), NA())</f>
        <v>16</v>
      </c>
      <c r="N22" t="s">
        <v>107</v>
      </c>
      <c r="O22">
        <f t="shared" si="0"/>
        <v>3.0392156862745101</v>
      </c>
      <c r="P22" s="7">
        <f>AVERAGEIF('Chart Data Group'!$Q$2:$Q$1584,'Data Transformations'!$N22,'Chart Data Group'!$R$2:$R$1584)</f>
        <v>10.199999999999999</v>
      </c>
      <c r="Q22" s="7">
        <f>IF(SUMIF('Raw data'!$C$2:$C$1584,'Data Transformations'!$N22,'Raw data'!$I$2:$I$1584) &gt; 0, AVERAGEIF('Raw data'!$C$2:$C$1584,'Data Transformations'!$N22,'Raw data'!$I$2:$I$1584), NA())</f>
        <v>31</v>
      </c>
      <c r="R22" s="7">
        <f>IF(SUMIF('Raw data'!$C$2:$C$1584,'Data Transformations'!$N22,'Raw data'!$D$2:$D$1584)&gt;0,SUMIF('Raw data'!$C$2:$C$1584,'Data Transformations'!$N22,'Raw data'!$D$2:$D$1584),NA())</f>
        <v>23</v>
      </c>
      <c r="S22" s="7"/>
      <c r="T22" t="s">
        <v>62</v>
      </c>
      <c r="U22" s="7">
        <f>SUMIF('Raw data'!$B$2:$B$1584,'Data Transformations'!$T22,'Raw data'!$D$2:$D$1584)</f>
        <v>3</v>
      </c>
      <c r="V22" s="7">
        <f>SUMIF('Raw data'!$B$2:$B$1584,'Data Transformations'!$T22,'Raw data'!$F$2:$F$1584)</f>
        <v>9</v>
      </c>
      <c r="W22" s="7">
        <f>MAX(SUMIF('Raw data'!$B$2:$B$1584,'Data Transformations'!$T22,'Raw data'!$E$2:$E$1584),SUMIF('Raw data'!$B$2:$B$1584,'Data Transformations'!$T22,'Raw data'!$H$2:$H$1584))</f>
        <v>0</v>
      </c>
      <c r="X22" s="7"/>
      <c r="Y22" s="9">
        <f>((W22-U22)/U22)</f>
        <v>-1</v>
      </c>
      <c r="Z22" s="9">
        <f>IF(V22&gt;0, (U22-V22)/V22, 0)</f>
        <v>-0.66666666666666663</v>
      </c>
      <c r="AB22" t="s">
        <v>205</v>
      </c>
      <c r="AC22" t="s">
        <v>65</v>
      </c>
      <c r="AD22" s="1">
        <f>AG22/AF22</f>
        <v>265</v>
      </c>
      <c r="AE22">
        <v>0.1</v>
      </c>
      <c r="AF22">
        <v>1</v>
      </c>
      <c r="AG22" s="1">
        <v>265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</row>
    <row r="23" spans="1:134" x14ac:dyDescent="0.25">
      <c r="A23" s="6" t="s">
        <v>297</v>
      </c>
      <c r="B23" s="5">
        <f>SUMIF('Chart Data Group'!$A$2:$A$841,$A23,'Chart Data Group'!$D$2:$D$841)</f>
        <v>75</v>
      </c>
      <c r="C23" s="4">
        <f>AVERAGEIF('Chart Data Group'!$A$2:$A$841,$A23,'Chart Data Group'!$C$2:$C$841)</f>
        <v>85.991379310344826</v>
      </c>
      <c r="E23" t="s">
        <v>256</v>
      </c>
      <c r="F23" s="8">
        <f>G23/H23</f>
        <v>139.02510503236132</v>
      </c>
      <c r="G23" s="4">
        <f>SUMIF($AB$2:$AB$841,$E23,$AD$2:$AD$841)</f>
        <v>1095.9812446717817</v>
      </c>
      <c r="H23" s="7">
        <f>AVERAGEIF($AB$2:$AB$841,$E23,$AE$2:$AE$841)</f>
        <v>7.8833333333333337</v>
      </c>
      <c r="J23" t="s">
        <v>42</v>
      </c>
      <c r="K23" s="7" t="e">
        <f>IF(MAX(SUMIF('Raw data'!$C$2:$C$1584,'Data Transformations'!$J23,'Raw data'!$E$2:$E$1584),SUMIF('Raw data'!$C$2:$C$1584,'Data Transformations'!$J23,'Raw data'!$H$2:$H$1584))&gt;0,MAX(SUMIF('Raw data'!$C$2:$C$1584,'Data Transformations'!$J23,'Raw data'!$E$2:$E$1584),SUMIF('Raw data'!$C$2:$C$1584,'Data Transformations'!$J23,'Raw data'!$H$2:$H$1584)), NA())</f>
        <v>#N/A</v>
      </c>
      <c r="L23" s="7" t="e">
        <f>IF(SUMIF('Raw data'!$C$2:$C$1584,'Data Transformations'!$J23,'Raw data'!$I$2:$I$1584) &gt; 0, AVERAGEIF('Raw data'!$C$2:$C$1584,'Data Transformations'!$J23,'Raw data'!$I$2:$I$1584), NA())</f>
        <v>#N/A</v>
      </c>
      <c r="N23" t="s">
        <v>16</v>
      </c>
      <c r="O23">
        <f t="shared" si="0"/>
        <v>0.6706586826347305</v>
      </c>
      <c r="P23" s="7">
        <f>AVERAGEIF('Chart Data Group'!$Q$2:$Q$1584,'Data Transformations'!$N23,'Chart Data Group'!$R$2:$R$1584)</f>
        <v>20.875</v>
      </c>
      <c r="Q23" s="7">
        <f>IF(SUMIF('Raw data'!$C$2:$C$1584,'Data Transformations'!$N23,'Raw data'!$I$2:$I$1584) &gt; 0, AVERAGEIF('Raw data'!$C$2:$C$1584,'Data Transformations'!$N23,'Raw data'!$I$2:$I$1584), NA())</f>
        <v>14</v>
      </c>
      <c r="R23" s="7">
        <f>IF(SUMIF('Raw data'!$C$2:$C$1584,'Data Transformations'!$N23,'Raw data'!$D$2:$D$1584)&gt;0,SUMIF('Raw data'!$C$2:$C$1584,'Data Transformations'!$N23,'Raw data'!$D$2:$D$1584),NA())</f>
        <v>28</v>
      </c>
      <c r="S23" s="7"/>
      <c r="T23" t="s">
        <v>68</v>
      </c>
      <c r="U23" s="7">
        <f>SUMIF('Raw data'!$B$2:$B$1584,'Data Transformations'!$T23,'Raw data'!$D$2:$D$1584)</f>
        <v>1</v>
      </c>
      <c r="V23" s="7">
        <f>SUMIF('Raw data'!$B$2:$B$1584,'Data Transformations'!$T23,'Raw data'!$F$2:$F$1584)</f>
        <v>0</v>
      </c>
      <c r="W23" s="7">
        <f>MAX(SUMIF('Raw data'!$B$2:$B$1584,'Data Transformations'!$T23,'Raw data'!$E$2:$E$1584),SUMIF('Raw data'!$B$2:$B$1584,'Data Transformations'!$T23,'Raw data'!$H$2:$H$1584))</f>
        <v>0</v>
      </c>
      <c r="X23" s="7"/>
      <c r="Y23" s="9">
        <f>((W23-U23)/U23)</f>
        <v>-1</v>
      </c>
      <c r="Z23" s="9">
        <f>IF(V23&gt;0, (U23-V23)/V23, 0)</f>
        <v>0</v>
      </c>
      <c r="AB23" t="s">
        <v>206</v>
      </c>
      <c r="AC23" t="s">
        <v>84</v>
      </c>
      <c r="AD23" s="1">
        <f>AG23/AF23</f>
        <v>31.5</v>
      </c>
      <c r="AE23">
        <v>8.3000000000000007</v>
      </c>
      <c r="AF23">
        <v>2</v>
      </c>
      <c r="AG23" s="1">
        <v>63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</row>
    <row r="24" spans="1:134" x14ac:dyDescent="0.25">
      <c r="A24" s="6" t="s">
        <v>245</v>
      </c>
      <c r="B24" s="5">
        <f>SUMIF('Chart Data Group'!$A$2:$A$841,$A24,'Chart Data Group'!$D$2:$D$841)</f>
        <v>225</v>
      </c>
      <c r="C24" s="4">
        <f>AVERAGEIF('Chart Data Group'!$A$2:$A$841,$A24,'Chart Data Group'!$C$2:$C$841)</f>
        <v>86.371428571428567</v>
      </c>
      <c r="E24" t="s">
        <v>387</v>
      </c>
      <c r="F24" s="8">
        <f>G24/H24</f>
        <v>138.83155883155882</v>
      </c>
      <c r="G24" s="4">
        <f>SUMIF($AB$2:$AB$841,$E24,$AD$2:$AD$841)</f>
        <v>1130.088888888889</v>
      </c>
      <c r="H24" s="7">
        <f>AVERAGEIF($AB$2:$AB$841,$E24,$AE$2:$AE$841)</f>
        <v>8.14</v>
      </c>
      <c r="J24" t="s">
        <v>41</v>
      </c>
      <c r="K24" s="7" t="e">
        <f>IF(MAX(SUMIF('Raw data'!$C$2:$C$1584,'Data Transformations'!$J24,'Raw data'!$E$2:$E$1584),SUMIF('Raw data'!$C$2:$C$1584,'Data Transformations'!$J24,'Raw data'!$H$2:$H$1584))&gt;0,MAX(SUMIF('Raw data'!$C$2:$C$1584,'Data Transformations'!$J24,'Raw data'!$E$2:$E$1584),SUMIF('Raw data'!$C$2:$C$1584,'Data Transformations'!$J24,'Raw data'!$H$2:$H$1584)), NA())</f>
        <v>#N/A</v>
      </c>
      <c r="L24" s="7">
        <f>IF(SUMIF('Raw data'!$C$2:$C$1584,'Data Transformations'!$J24,'Raw data'!$I$2:$I$1584) &gt; 0, AVERAGEIF('Raw data'!$C$2:$C$1584,'Data Transformations'!$J24,'Raw data'!$I$2:$I$1584), NA())</f>
        <v>7</v>
      </c>
      <c r="N24" t="s">
        <v>67</v>
      </c>
      <c r="O24">
        <f t="shared" si="0"/>
        <v>2.0107719928186714</v>
      </c>
      <c r="P24" s="7">
        <f>AVERAGEIF('Chart Data Group'!$Q$2:$Q$1584,'Data Transformations'!$N24,'Chart Data Group'!$R$2:$R$1584)</f>
        <v>15.914285714285715</v>
      </c>
      <c r="Q24" s="7">
        <f>IF(SUMIF('Raw data'!$C$2:$C$1584,'Data Transformations'!$N24,'Raw data'!$I$2:$I$1584) &gt; 0, AVERAGEIF('Raw data'!$C$2:$C$1584,'Data Transformations'!$N24,'Raw data'!$I$2:$I$1584), NA())</f>
        <v>32</v>
      </c>
      <c r="R24" s="7">
        <f>IF(SUMIF('Raw data'!$C$2:$C$1584,'Data Transformations'!$N24,'Raw data'!$D$2:$D$1584)&gt;0,SUMIF('Raw data'!$C$2:$C$1584,'Data Transformations'!$N24,'Raw data'!$D$2:$D$1584),NA())</f>
        <v>333</v>
      </c>
      <c r="S24" s="7"/>
      <c r="T24" t="s">
        <v>63</v>
      </c>
      <c r="U24" s="7">
        <f>SUMIF('Raw data'!$B$2:$B$1584,'Data Transformations'!$T24,'Raw data'!$D$2:$D$1584)</f>
        <v>44</v>
      </c>
      <c r="V24" s="7">
        <f>SUMIF('Raw data'!$B$2:$B$1584,'Data Transformations'!$T24,'Raw data'!$F$2:$F$1584)</f>
        <v>0</v>
      </c>
      <c r="W24" s="7">
        <f>MAX(SUMIF('Raw data'!$B$2:$B$1584,'Data Transformations'!$T24,'Raw data'!$E$2:$E$1584),SUMIF('Raw data'!$B$2:$B$1584,'Data Transformations'!$T24,'Raw data'!$H$2:$H$1584))</f>
        <v>6</v>
      </c>
      <c r="X24" s="7"/>
      <c r="Y24" s="9">
        <f>((W24-U24)/U24)</f>
        <v>-0.86363636363636365</v>
      </c>
      <c r="Z24" s="9">
        <f>IF(V24&gt;0, (U24-V24)/V24, 0)</f>
        <v>0</v>
      </c>
      <c r="AB24" t="s">
        <v>206</v>
      </c>
      <c r="AC24" t="s">
        <v>69</v>
      </c>
      <c r="AD24" s="1">
        <f>AG24/AF24</f>
        <v>38.693548387096776</v>
      </c>
      <c r="AE24">
        <v>6.4</v>
      </c>
      <c r="AF24">
        <v>62</v>
      </c>
      <c r="AG24" s="1">
        <v>2399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</row>
    <row r="25" spans="1:134" x14ac:dyDescent="0.25">
      <c r="A25" s="6" t="s">
        <v>135</v>
      </c>
      <c r="B25" s="5">
        <f>SUMIF('Chart Data Group'!$A$2:$A$841,$A25,'Chart Data Group'!$D$2:$D$841)</f>
        <v>1410</v>
      </c>
      <c r="C25" s="4">
        <f>AVERAGEIF('Chart Data Group'!$A$2:$A$841,$A25,'Chart Data Group'!$C$2:$C$841)</f>
        <v>89.547236580888523</v>
      </c>
      <c r="E25" t="s">
        <v>171</v>
      </c>
      <c r="F25" s="8">
        <f>G25/H25</f>
        <v>138.67700792535376</v>
      </c>
      <c r="G25" s="4">
        <f>SUMIF($AB$2:$AB$841,$E25,$AD$2:$AD$841)</f>
        <v>1749.4637922890784</v>
      </c>
      <c r="H25" s="7">
        <f>AVERAGEIF($AB$2:$AB$841,$E25,$AE$2:$AE$841)</f>
        <v>12.615384615384615</v>
      </c>
      <c r="J25" t="s">
        <v>25</v>
      </c>
      <c r="K25" s="7" t="e">
        <f>IF(MAX(SUMIF('Raw data'!$C$2:$C$1584,'Data Transformations'!$J25,'Raw data'!$E$2:$E$1584),SUMIF('Raw data'!$C$2:$C$1584,'Data Transformations'!$J25,'Raw data'!$H$2:$H$1584))&gt;0,MAX(SUMIF('Raw data'!$C$2:$C$1584,'Data Transformations'!$J25,'Raw data'!$E$2:$E$1584),SUMIF('Raw data'!$C$2:$C$1584,'Data Transformations'!$J25,'Raw data'!$H$2:$H$1584)), NA())</f>
        <v>#N/A</v>
      </c>
      <c r="L25" s="7">
        <f>IF(SUMIF('Raw data'!$C$2:$C$1584,'Data Transformations'!$J25,'Raw data'!$I$2:$I$1584) &gt; 0, AVERAGEIF('Raw data'!$C$2:$C$1584,'Data Transformations'!$J25,'Raw data'!$I$2:$I$1584), NA())</f>
        <v>28</v>
      </c>
      <c r="N25" t="s">
        <v>96</v>
      </c>
      <c r="O25">
        <f t="shared" si="0"/>
        <v>11.95121951219512</v>
      </c>
      <c r="P25" s="7">
        <f>AVERAGEIF('Chart Data Group'!$Q$2:$Q$1584,'Data Transformations'!$N25,'Chart Data Group'!$R$2:$R$1584)</f>
        <v>4.1000000000000005</v>
      </c>
      <c r="Q25" s="7">
        <f>IF(SUMIF('Raw data'!$C$2:$C$1584,'Data Transformations'!$N25,'Raw data'!$I$2:$I$1584) &gt; 0, AVERAGEIF('Raw data'!$C$2:$C$1584,'Data Transformations'!$N25,'Raw data'!$I$2:$I$1584), NA())</f>
        <v>49</v>
      </c>
      <c r="R25" s="7">
        <f>IF(SUMIF('Raw data'!$C$2:$C$1584,'Data Transformations'!$N25,'Raw data'!$D$2:$D$1584)&gt;0,SUMIF('Raw data'!$C$2:$C$1584,'Data Transformations'!$N25,'Raw data'!$D$2:$D$1584),NA())</f>
        <v>48</v>
      </c>
      <c r="S25" s="7"/>
      <c r="T25" t="s">
        <v>70</v>
      </c>
      <c r="U25" s="7">
        <f>SUMIF('Raw data'!$B$2:$B$1584,'Data Transformations'!$T25,'Raw data'!$D$2:$D$1584)</f>
        <v>375</v>
      </c>
      <c r="V25" s="7">
        <f>SUMIF('Raw data'!$B$2:$B$1584,'Data Transformations'!$T25,'Raw data'!$F$2:$F$1584)</f>
        <v>143</v>
      </c>
      <c r="W25" s="7">
        <f>MAX(SUMIF('Raw data'!$B$2:$B$1584,'Data Transformations'!$T25,'Raw data'!$E$2:$E$1584),SUMIF('Raw data'!$B$2:$B$1584,'Data Transformations'!$T25,'Raw data'!$H$2:$H$1584))</f>
        <v>175</v>
      </c>
      <c r="X25" s="7"/>
      <c r="Y25" s="9">
        <f>((W25-U25)/U25)</f>
        <v>-0.53333333333333333</v>
      </c>
      <c r="Z25" s="9">
        <f>IF(V25&gt;0, (U25-V25)/V25, 0)</f>
        <v>1.6223776223776223</v>
      </c>
      <c r="AB25" t="s">
        <v>206</v>
      </c>
      <c r="AC25" t="s">
        <v>47</v>
      </c>
      <c r="AD25" s="1">
        <f>AG25/AF25</f>
        <v>46.166666666666664</v>
      </c>
      <c r="AE25">
        <v>9.6999999999999993</v>
      </c>
      <c r="AF25">
        <v>12</v>
      </c>
      <c r="AG25" s="1">
        <v>554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</row>
    <row r="26" spans="1:134" x14ac:dyDescent="0.25">
      <c r="A26" s="6" t="s">
        <v>268</v>
      </c>
      <c r="B26" s="5">
        <f>SUMIF('Chart Data Group'!$A$2:$A$841,$A26,'Chart Data Group'!$D$2:$D$841)</f>
        <v>43</v>
      </c>
      <c r="C26" s="4">
        <f>AVERAGEIF('Chart Data Group'!$A$2:$A$841,$A26,'Chart Data Group'!$C$2:$C$841)</f>
        <v>91.071111111111122</v>
      </c>
      <c r="E26" t="s">
        <v>184</v>
      </c>
      <c r="F26" s="8">
        <f>G26/H26</f>
        <v>135.43278312394187</v>
      </c>
      <c r="G26" s="4">
        <f>SUMIF($AB$2:$AB$841,$E26,$AD$2:$AD$841)</f>
        <v>1122.1573458840899</v>
      </c>
      <c r="H26" s="7">
        <f>AVERAGEIF($AB$2:$AB$841,$E26,$AE$2:$AE$841)</f>
        <v>8.2857142857142865</v>
      </c>
      <c r="J26" t="s">
        <v>27</v>
      </c>
      <c r="K26" s="7">
        <f>IF(MAX(SUMIF('Raw data'!$C$2:$C$1584,'Data Transformations'!$J26,'Raw data'!$E$2:$E$1584),SUMIF('Raw data'!$C$2:$C$1584,'Data Transformations'!$J26,'Raw data'!$H$2:$H$1584))&gt;0,MAX(SUMIF('Raw data'!$C$2:$C$1584,'Data Transformations'!$J26,'Raw data'!$E$2:$E$1584),SUMIF('Raw data'!$C$2:$C$1584,'Data Transformations'!$J26,'Raw data'!$H$2:$H$1584)), NA())</f>
        <v>23</v>
      </c>
      <c r="L26" s="7">
        <f>IF(SUMIF('Raw data'!$C$2:$C$1584,'Data Transformations'!$J26,'Raw data'!$I$2:$I$1584) &gt; 0, AVERAGEIF('Raw data'!$C$2:$C$1584,'Data Transformations'!$J26,'Raw data'!$I$2:$I$1584), NA())</f>
        <v>316</v>
      </c>
      <c r="N26" t="s">
        <v>241</v>
      </c>
      <c r="O26">
        <f t="shared" si="0"/>
        <v>2.3880597014925371</v>
      </c>
      <c r="P26" s="7">
        <f>AVERAGEIF('Chart Data Group'!$Q$2:$Q$1584,'Data Transformations'!$N26,'Chart Data Group'!$R$2:$R$1584)</f>
        <v>13.4</v>
      </c>
      <c r="Q26" s="7">
        <f>IF(SUMIF('Raw data'!$C$2:$C$1584,'Data Transformations'!$N26,'Raw data'!$I$2:$I$1584) &gt; 0, AVERAGEIF('Raw data'!$C$2:$C$1584,'Data Transformations'!$N26,'Raw data'!$I$2:$I$1584), NA())</f>
        <v>32</v>
      </c>
      <c r="R26" s="7">
        <f>IF(SUMIF('Raw data'!$C$2:$C$1584,'Data Transformations'!$N26,'Raw data'!$D$2:$D$1584)&gt;0,SUMIF('Raw data'!$C$2:$C$1584,'Data Transformations'!$N26,'Raw data'!$D$2:$D$1584),NA())</f>
        <v>14</v>
      </c>
      <c r="S26" s="7"/>
      <c r="T26" t="s">
        <v>78</v>
      </c>
      <c r="U26" s="7">
        <f>SUMIF('Raw data'!$B$2:$B$1584,'Data Transformations'!$T26,'Raw data'!$D$2:$D$1584)</f>
        <v>15</v>
      </c>
      <c r="V26" s="7">
        <f>SUMIF('Raw data'!$B$2:$B$1584,'Data Transformations'!$T26,'Raw data'!$F$2:$F$1584)</f>
        <v>13</v>
      </c>
      <c r="W26" s="7">
        <f>MAX(SUMIF('Raw data'!$B$2:$B$1584,'Data Transformations'!$T26,'Raw data'!$E$2:$E$1584),SUMIF('Raw data'!$B$2:$B$1584,'Data Transformations'!$T26,'Raw data'!$H$2:$H$1584))</f>
        <v>4</v>
      </c>
      <c r="X26" s="7"/>
      <c r="Y26" s="9">
        <f>((W26-U26)/U26)</f>
        <v>-0.73333333333333328</v>
      </c>
      <c r="Z26" s="9">
        <f>IF(V26&gt;0, (U26-V26)/V26, 0)</f>
        <v>0.15384615384615385</v>
      </c>
      <c r="AB26" t="s">
        <v>204</v>
      </c>
      <c r="AC26" t="s">
        <v>14</v>
      </c>
      <c r="AD26" s="1">
        <f>AG26/AF26</f>
        <v>22</v>
      </c>
      <c r="AE26">
        <v>11</v>
      </c>
      <c r="AF26">
        <v>4</v>
      </c>
      <c r="AG26" s="1">
        <v>88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</row>
    <row r="27" spans="1:134" x14ac:dyDescent="0.25">
      <c r="A27" s="6" t="s">
        <v>359</v>
      </c>
      <c r="B27" s="5">
        <f>SUMIF('Chart Data Group'!$A$2:$A$841,$A27,'Chart Data Group'!$D$2:$D$841)</f>
        <v>104</v>
      </c>
      <c r="C27" s="4">
        <f>AVERAGEIF('Chart Data Group'!$A$2:$A$841,$A27,'Chart Data Group'!$C$2:$C$841)</f>
        <v>91.331213450292395</v>
      </c>
      <c r="E27" t="s">
        <v>164</v>
      </c>
      <c r="F27" s="8">
        <f>G27/H27</f>
        <v>132.67876152760542</v>
      </c>
      <c r="G27" s="4">
        <f>SUMIF($AB$2:$AB$841,$E27,$AD$2:$AD$841)</f>
        <v>911.06082915622392</v>
      </c>
      <c r="H27" s="7">
        <f>AVERAGEIF($AB$2:$AB$841,$E27,$AE$2:$AE$841)</f>
        <v>6.8666666666666671</v>
      </c>
      <c r="J27" t="s">
        <v>31</v>
      </c>
      <c r="K27" s="7" t="e">
        <f>IF(MAX(SUMIF('Raw data'!$C$2:$C$1584,'Data Transformations'!$J27,'Raw data'!$E$2:$E$1584),SUMIF('Raw data'!$C$2:$C$1584,'Data Transformations'!$J27,'Raw data'!$H$2:$H$1584))&gt;0,MAX(SUMIF('Raw data'!$C$2:$C$1584,'Data Transformations'!$J27,'Raw data'!$E$2:$E$1584),SUMIF('Raw data'!$C$2:$C$1584,'Data Transformations'!$J27,'Raw data'!$H$2:$H$1584)), NA())</f>
        <v>#N/A</v>
      </c>
      <c r="L27" s="7">
        <f>IF(SUMIF('Raw data'!$C$2:$C$1584,'Data Transformations'!$J27,'Raw data'!$I$2:$I$1584) &gt; 0, AVERAGEIF('Raw data'!$C$2:$C$1584,'Data Transformations'!$J27,'Raw data'!$I$2:$I$1584), NA())</f>
        <v>45</v>
      </c>
      <c r="N27" t="s">
        <v>237</v>
      </c>
      <c r="O27">
        <f t="shared" si="0"/>
        <v>2.4806201550387597</v>
      </c>
      <c r="P27" s="7">
        <f>AVERAGEIF('Chart Data Group'!$Q$2:$Q$1584,'Data Transformations'!$N27,'Chart Data Group'!$R$2:$R$1584)</f>
        <v>12.9</v>
      </c>
      <c r="Q27" s="7">
        <f>IF(SUMIF('Raw data'!$C$2:$C$1584,'Data Transformations'!$N27,'Raw data'!$I$2:$I$1584) &gt; 0, AVERAGEIF('Raw data'!$C$2:$C$1584,'Data Transformations'!$N27,'Raw data'!$I$2:$I$1584), NA())</f>
        <v>32</v>
      </c>
      <c r="R27" s="7">
        <f>IF(SUMIF('Raw data'!$C$2:$C$1584,'Data Transformations'!$N27,'Raw data'!$D$2:$D$1584)&gt;0,SUMIF('Raw data'!$C$2:$C$1584,'Data Transformations'!$N27,'Raw data'!$D$2:$D$1584),NA())</f>
        <v>8</v>
      </c>
      <c r="S27" s="7"/>
      <c r="T27" t="s">
        <v>75</v>
      </c>
      <c r="U27" s="7">
        <f>SUMIF('Raw data'!$B$2:$B$1584,'Data Transformations'!$T27,'Raw data'!$D$2:$D$1584)</f>
        <v>3</v>
      </c>
      <c r="V27" s="7">
        <f>SUMIF('Raw data'!$B$2:$B$1584,'Data Transformations'!$T27,'Raw data'!$F$2:$F$1584)</f>
        <v>0</v>
      </c>
      <c r="W27" s="7">
        <f>MAX(SUMIF('Raw data'!$B$2:$B$1584,'Data Transformations'!$T27,'Raw data'!$E$2:$E$1584),SUMIF('Raw data'!$B$2:$B$1584,'Data Transformations'!$T27,'Raw data'!$H$2:$H$1584))</f>
        <v>0</v>
      </c>
      <c r="X27" s="7"/>
      <c r="Y27" s="9">
        <f>((W27-U27)/U27)</f>
        <v>-1</v>
      </c>
      <c r="Z27" s="9">
        <f>IF(V27&gt;0, (U27-V27)/V27, 0)</f>
        <v>0</v>
      </c>
      <c r="AB27" t="s">
        <v>147</v>
      </c>
      <c r="AC27" t="s">
        <v>51</v>
      </c>
      <c r="AD27" s="1">
        <f>AG27/AF27</f>
        <v>75</v>
      </c>
      <c r="AE27">
        <v>35.799999999999997</v>
      </c>
      <c r="AF27">
        <v>5</v>
      </c>
      <c r="AG27" s="1">
        <v>375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</row>
    <row r="28" spans="1:134" x14ac:dyDescent="0.25">
      <c r="A28" s="6" t="s">
        <v>391</v>
      </c>
      <c r="B28" s="5">
        <f>SUMIF('Chart Data Group'!$A$2:$A$841,$A28,'Chart Data Group'!$D$2:$D$841)</f>
        <v>63</v>
      </c>
      <c r="C28" s="4">
        <f>AVERAGEIF('Chart Data Group'!$A$2:$A$841,$A28,'Chart Data Group'!$C$2:$C$841)</f>
        <v>93.8</v>
      </c>
      <c r="E28" t="s">
        <v>146</v>
      </c>
      <c r="F28" s="8">
        <f>G28/H28</f>
        <v>132.59983556495186</v>
      </c>
      <c r="G28" s="4">
        <f>SUMIF($AB$2:$AB$841,$E28,$AD$2:$AD$841)</f>
        <v>895.9960317460318</v>
      </c>
      <c r="H28" s="7">
        <f>AVERAGEIF($AB$2:$AB$841,$E28,$AE$2:$AE$841)</f>
        <v>6.7571428571428571</v>
      </c>
      <c r="J28" t="s">
        <v>38</v>
      </c>
      <c r="K28" s="7" t="e">
        <f>IF(MAX(SUMIF('Raw data'!$C$2:$C$1584,'Data Transformations'!$J28,'Raw data'!$E$2:$E$1584),SUMIF('Raw data'!$C$2:$C$1584,'Data Transformations'!$J28,'Raw data'!$H$2:$H$1584))&gt;0,MAX(SUMIF('Raw data'!$C$2:$C$1584,'Data Transformations'!$J28,'Raw data'!$E$2:$E$1584),SUMIF('Raw data'!$C$2:$C$1584,'Data Transformations'!$J28,'Raw data'!$H$2:$H$1584)), NA())</f>
        <v>#N/A</v>
      </c>
      <c r="L28" s="7">
        <f>IF(SUMIF('Raw data'!$C$2:$C$1584,'Data Transformations'!$J28,'Raw data'!$I$2:$I$1584) &gt; 0, AVERAGEIF('Raw data'!$C$2:$C$1584,'Data Transformations'!$J28,'Raw data'!$I$2:$I$1584), NA())</f>
        <v>16</v>
      </c>
      <c r="N28" t="s">
        <v>79</v>
      </c>
      <c r="O28">
        <f t="shared" si="0"/>
        <v>3.2770870337477791</v>
      </c>
      <c r="P28" s="7">
        <f>AVERAGEIF('Chart Data Group'!$Q$2:$Q$1584,'Data Transformations'!$N28,'Chart Data Group'!$R$2:$R$1584)</f>
        <v>12.511111111111113</v>
      </c>
      <c r="Q28" s="7">
        <f>IF(SUMIF('Raw data'!$C$2:$C$1584,'Data Transformations'!$N28,'Raw data'!$I$2:$I$1584) &gt; 0, AVERAGEIF('Raw data'!$C$2:$C$1584,'Data Transformations'!$N28,'Raw data'!$I$2:$I$1584), NA())</f>
        <v>41</v>
      </c>
      <c r="R28" s="7">
        <f>IF(SUMIF('Raw data'!$C$2:$C$1584,'Data Transformations'!$N28,'Raw data'!$D$2:$D$1584)&gt;0,SUMIF('Raw data'!$C$2:$C$1584,'Data Transformations'!$N28,'Raw data'!$D$2:$D$1584),NA())</f>
        <v>249</v>
      </c>
      <c r="S28" s="7"/>
      <c r="T28" t="s">
        <v>278</v>
      </c>
      <c r="U28" s="7">
        <f>SUMIF('Raw data'!$B$2:$B$1584,'Data Transformations'!$T28,'Raw data'!$D$2:$D$1584)</f>
        <v>10</v>
      </c>
      <c r="V28" s="7">
        <f>SUMIF('Raw data'!$B$2:$B$1584,'Data Transformations'!$T28,'Raw data'!$F$2:$F$1584)</f>
        <v>46</v>
      </c>
      <c r="W28" s="7">
        <f>MAX(SUMIF('Raw data'!$B$2:$B$1584,'Data Transformations'!$T28,'Raw data'!$E$2:$E$1584),SUMIF('Raw data'!$B$2:$B$1584,'Data Transformations'!$T28,'Raw data'!$H$2:$H$1584))</f>
        <v>0</v>
      </c>
      <c r="X28" s="7"/>
      <c r="Y28" s="9">
        <f>((W28-U28)/U28)</f>
        <v>-1</v>
      </c>
      <c r="Z28" s="9">
        <f>IF(V28&gt;0, (U28-V28)/V28, 0)</f>
        <v>-0.78260869565217395</v>
      </c>
      <c r="AB28" t="s">
        <v>147</v>
      </c>
      <c r="AC28" t="s">
        <v>28</v>
      </c>
      <c r="AD28" s="1">
        <f>AG28/AF28</f>
        <v>186.92</v>
      </c>
      <c r="AE28">
        <v>24.1</v>
      </c>
      <c r="AF28">
        <v>25</v>
      </c>
      <c r="AG28" s="1">
        <v>4673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</row>
    <row r="29" spans="1:134" x14ac:dyDescent="0.25">
      <c r="A29" s="6" t="s">
        <v>174</v>
      </c>
      <c r="B29" s="5">
        <f>SUMIF('Chart Data Group'!$A$2:$A$841,$A29,'Chart Data Group'!$D$2:$D$841)</f>
        <v>260</v>
      </c>
      <c r="C29" s="4">
        <f>AVERAGEIF('Chart Data Group'!$A$2:$A$841,$A29,'Chart Data Group'!$C$2:$C$841)</f>
        <v>93.809466848940531</v>
      </c>
      <c r="E29" t="s">
        <v>205</v>
      </c>
      <c r="F29" s="8">
        <f>G29/H29</f>
        <v>128.2879315806145</v>
      </c>
      <c r="G29" s="4">
        <f>SUMIF($AB$2:$AB$841,$E29,$AD$2:$AD$841)</f>
        <v>525.98051948051943</v>
      </c>
      <c r="H29" s="7">
        <f>AVERAGEIF($AB$2:$AB$841,$E29,$AE$2:$AE$841)</f>
        <v>4.0999999999999996</v>
      </c>
      <c r="J29" t="s">
        <v>40</v>
      </c>
      <c r="K29" s="7" t="e">
        <f>IF(MAX(SUMIF('Raw data'!$C$2:$C$1584,'Data Transformations'!$J29,'Raw data'!$E$2:$E$1584),SUMIF('Raw data'!$C$2:$C$1584,'Data Transformations'!$J29,'Raw data'!$H$2:$H$1584))&gt;0,MAX(SUMIF('Raw data'!$C$2:$C$1584,'Data Transformations'!$J29,'Raw data'!$E$2:$E$1584),SUMIF('Raw data'!$C$2:$C$1584,'Data Transformations'!$J29,'Raw data'!$H$2:$H$1584)), NA())</f>
        <v>#N/A</v>
      </c>
      <c r="L29" s="7">
        <f>IF(SUMIF('Raw data'!$C$2:$C$1584,'Data Transformations'!$J29,'Raw data'!$I$2:$I$1584) &gt; 0, AVERAGEIF('Raw data'!$C$2:$C$1584,'Data Transformations'!$J29,'Raw data'!$I$2:$I$1584), NA())</f>
        <v>16</v>
      </c>
      <c r="N29" t="s">
        <v>242</v>
      </c>
      <c r="O29">
        <f t="shared" si="0"/>
        <v>3.5964912280701755</v>
      </c>
      <c r="P29" s="7">
        <f>AVERAGEIF('Chart Data Group'!$Q$2:$Q$1584,'Data Transformations'!$N29,'Chart Data Group'!$R$2:$R$1584)</f>
        <v>11.4</v>
      </c>
      <c r="Q29" s="7">
        <f>IF(SUMIF('Raw data'!$C$2:$C$1584,'Data Transformations'!$N29,'Raw data'!$I$2:$I$1584) &gt; 0, AVERAGEIF('Raw data'!$C$2:$C$1584,'Data Transformations'!$N29,'Raw data'!$I$2:$I$1584), NA())</f>
        <v>41</v>
      </c>
      <c r="R29" s="7">
        <f>IF(SUMIF('Raw data'!$C$2:$C$1584,'Data Transformations'!$N29,'Raw data'!$D$2:$D$1584)&gt;0,SUMIF('Raw data'!$C$2:$C$1584,'Data Transformations'!$N29,'Raw data'!$D$2:$D$1584),NA())</f>
        <v>16</v>
      </c>
      <c r="S29" s="7"/>
      <c r="T29" t="s">
        <v>83</v>
      </c>
      <c r="U29" s="7">
        <f>SUMIF('Raw data'!$B$2:$B$1584,'Data Transformations'!$T29,'Raw data'!$D$2:$D$1584)</f>
        <v>51</v>
      </c>
      <c r="V29" s="7">
        <f>SUMIF('Raw data'!$B$2:$B$1584,'Data Transformations'!$T29,'Raw data'!$F$2:$F$1584)</f>
        <v>105</v>
      </c>
      <c r="W29" s="7">
        <f>MAX(SUMIF('Raw data'!$B$2:$B$1584,'Data Transformations'!$T29,'Raw data'!$E$2:$E$1584),SUMIF('Raw data'!$B$2:$B$1584,'Data Transformations'!$T29,'Raw data'!$H$2:$H$1584))</f>
        <v>46</v>
      </c>
      <c r="X29" s="7"/>
      <c r="Y29" s="9">
        <f>((W29-U29)/U29)</f>
        <v>-9.8039215686274508E-2</v>
      </c>
      <c r="Z29" s="9">
        <f>IF(V29&gt;0, (U29-V29)/V29, 0)</f>
        <v>-0.51428571428571423</v>
      </c>
      <c r="AB29" t="s">
        <v>50</v>
      </c>
      <c r="AC29" t="s">
        <v>22</v>
      </c>
      <c r="AD29" s="1">
        <f>AG29/AF29</f>
        <v>240</v>
      </c>
      <c r="AE29">
        <v>9</v>
      </c>
      <c r="AF29">
        <v>24</v>
      </c>
      <c r="AG29" s="1">
        <v>5760</v>
      </c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</row>
    <row r="30" spans="1:134" x14ac:dyDescent="0.25">
      <c r="A30" s="6" t="s">
        <v>371</v>
      </c>
      <c r="B30" s="5">
        <f>SUMIF('Chart Data Group'!$A$2:$A$841,$A30,'Chart Data Group'!$D$2:$D$841)</f>
        <v>34</v>
      </c>
      <c r="C30" s="4">
        <f>AVERAGEIF('Chart Data Group'!$A$2:$A$841,$A30,'Chart Data Group'!$C$2:$C$841)</f>
        <v>94.916666666666671</v>
      </c>
      <c r="E30" t="s">
        <v>18</v>
      </c>
      <c r="F30" s="8">
        <f>G30/H30</f>
        <v>125.00999999999999</v>
      </c>
      <c r="G30" s="4">
        <f>SUMIF($AB$2:$AB$841,$E30,$AD$2:$AD$841)</f>
        <v>833.4</v>
      </c>
      <c r="H30" s="7">
        <f>AVERAGEIF($AB$2:$AB$841,$E30,$AE$2:$AE$841)</f>
        <v>6.666666666666667</v>
      </c>
      <c r="J30" t="s">
        <v>44</v>
      </c>
      <c r="K30" s="7">
        <f>IF(MAX(SUMIF('Raw data'!$C$2:$C$1584,'Data Transformations'!$J30,'Raw data'!$E$2:$E$1584),SUMIF('Raw data'!$C$2:$C$1584,'Data Transformations'!$J30,'Raw data'!$H$2:$H$1584))&gt;0,MAX(SUMIF('Raw data'!$C$2:$C$1584,'Data Transformations'!$J30,'Raw data'!$E$2:$E$1584),SUMIF('Raw data'!$C$2:$C$1584,'Data Transformations'!$J30,'Raw data'!$H$2:$H$1584)), NA())</f>
        <v>3</v>
      </c>
      <c r="L30" s="7">
        <f>IF(SUMIF('Raw data'!$C$2:$C$1584,'Data Transformations'!$J30,'Raw data'!$I$2:$I$1584) &gt; 0, AVERAGEIF('Raw data'!$C$2:$C$1584,'Data Transformations'!$J30,'Raw data'!$I$2:$I$1584), NA())</f>
        <v>216</v>
      </c>
      <c r="N30" t="s">
        <v>129</v>
      </c>
      <c r="O30">
        <f t="shared" si="0"/>
        <v>6.5714285714285703</v>
      </c>
      <c r="P30" s="7">
        <f>AVERAGEIF('Chart Data Group'!$Q$2:$Q$1584,'Data Transformations'!$N30,'Chart Data Group'!$R$2:$R$1584)</f>
        <v>7.0000000000000009</v>
      </c>
      <c r="Q30" s="7">
        <f>IF(SUMIF('Raw data'!$C$2:$C$1584,'Data Transformations'!$N30,'Raw data'!$I$2:$I$1584) &gt; 0, AVERAGEIF('Raw data'!$C$2:$C$1584,'Data Transformations'!$N30,'Raw data'!$I$2:$I$1584), NA())</f>
        <v>46</v>
      </c>
      <c r="R30" s="7">
        <f>IF(SUMIF('Raw data'!$C$2:$C$1584,'Data Transformations'!$N30,'Raw data'!$D$2:$D$1584)&gt;0,SUMIF('Raw data'!$C$2:$C$1584,'Data Transformations'!$N30,'Raw data'!$D$2:$D$1584),NA())</f>
        <v>371</v>
      </c>
      <c r="S30" s="7"/>
      <c r="T30" t="s">
        <v>86</v>
      </c>
      <c r="U30" s="7">
        <f>SUMIF('Raw data'!$B$2:$B$1584,'Data Transformations'!$T30,'Raw data'!$D$2:$D$1584)</f>
        <v>226</v>
      </c>
      <c r="V30" s="7">
        <f>SUMIF('Raw data'!$B$2:$B$1584,'Data Transformations'!$T30,'Raw data'!$F$2:$F$1584)</f>
        <v>312</v>
      </c>
      <c r="W30" s="7">
        <f>MAX(SUMIF('Raw data'!$B$2:$B$1584,'Data Transformations'!$T30,'Raw data'!$E$2:$E$1584),SUMIF('Raw data'!$B$2:$B$1584,'Data Transformations'!$T30,'Raw data'!$H$2:$H$1584))</f>
        <v>43</v>
      </c>
      <c r="X30" s="7"/>
      <c r="Y30" s="9">
        <f>((W30-U30)/U30)</f>
        <v>-0.80973451327433632</v>
      </c>
      <c r="Z30" s="9">
        <f>IF(V30&gt;0, (U30-V30)/V30, 0)</f>
        <v>-0.27564102564102566</v>
      </c>
      <c r="AB30" t="s">
        <v>50</v>
      </c>
      <c r="AC30" t="s">
        <v>14</v>
      </c>
      <c r="AD30" s="1">
        <f>AG30/AF30</f>
        <v>22.115384615384617</v>
      </c>
      <c r="AE30">
        <v>7.8</v>
      </c>
      <c r="AF30">
        <v>26</v>
      </c>
      <c r="AG30" s="1">
        <v>575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</row>
    <row r="31" spans="1:134" x14ac:dyDescent="0.25">
      <c r="A31" s="6" t="s">
        <v>232</v>
      </c>
      <c r="B31" s="5">
        <f>SUMIF('Chart Data Group'!$A$2:$A$841,$A31,'Chart Data Group'!$D$2:$D$841)</f>
        <v>223</v>
      </c>
      <c r="C31" s="4">
        <f>AVERAGEIF('Chart Data Group'!$A$2:$A$841,$A31,'Chart Data Group'!$C$2:$C$841)</f>
        <v>96.24894779793263</v>
      </c>
      <c r="E31" t="s">
        <v>250</v>
      </c>
      <c r="F31" s="8">
        <f>G31/H31</f>
        <v>124.7133993780799</v>
      </c>
      <c r="G31" s="4">
        <f>SUMIF($AB$2:$AB$841,$E31,$AD$2:$AD$841)</f>
        <v>1356.8817852335094</v>
      </c>
      <c r="H31" s="7">
        <f>AVERAGEIF($AB$2:$AB$841,$E31,$AE$2:$AE$841)</f>
        <v>10.88</v>
      </c>
      <c r="J31" t="s">
        <v>46</v>
      </c>
      <c r="K31" s="7">
        <f>IF(MAX(SUMIF('Raw data'!$C$2:$C$1584,'Data Transformations'!$J31,'Raw data'!$E$2:$E$1584),SUMIF('Raw data'!$C$2:$C$1584,'Data Transformations'!$J31,'Raw data'!$H$2:$H$1584))&gt;0,MAX(SUMIF('Raw data'!$C$2:$C$1584,'Data Transformations'!$J31,'Raw data'!$E$2:$E$1584),SUMIF('Raw data'!$C$2:$C$1584,'Data Transformations'!$J31,'Raw data'!$H$2:$H$1584)), NA())</f>
        <v>3</v>
      </c>
      <c r="L31" s="7">
        <f>IF(SUMIF('Raw data'!$C$2:$C$1584,'Data Transformations'!$J31,'Raw data'!$I$2:$I$1584) &gt; 0, AVERAGEIF('Raw data'!$C$2:$C$1584,'Data Transformations'!$J31,'Raw data'!$I$2:$I$1584), NA())</f>
        <v>73</v>
      </c>
      <c r="N31" t="s">
        <v>196</v>
      </c>
      <c r="O31">
        <f t="shared" si="0"/>
        <v>0.18970189701897019</v>
      </c>
      <c r="P31" s="7">
        <f>AVERAGEIF('Chart Data Group'!$Q$2:$Q$1584,'Data Transformations'!$N31,'Chart Data Group'!$R$2:$R$1584)</f>
        <v>36.9</v>
      </c>
      <c r="Q31" s="7">
        <f>IF(SUMIF('Raw data'!$C$2:$C$1584,'Data Transformations'!$N31,'Raw data'!$I$2:$I$1584) &gt; 0, AVERAGEIF('Raw data'!$C$2:$C$1584,'Data Transformations'!$N31,'Raw data'!$I$2:$I$1584), NA())</f>
        <v>7</v>
      </c>
      <c r="R31" s="7">
        <f>IF(SUMIF('Raw data'!$C$2:$C$1584,'Data Transformations'!$N31,'Raw data'!$D$2:$D$1584)&gt;0,SUMIF('Raw data'!$C$2:$C$1584,'Data Transformations'!$N31,'Raw data'!$D$2:$D$1584),NA())</f>
        <v>1</v>
      </c>
      <c r="S31" s="7"/>
      <c r="T31" t="s">
        <v>332</v>
      </c>
      <c r="U31" s="7">
        <f>SUMIF('Raw data'!$B$2:$B$1584,'Data Transformations'!$T31,'Raw data'!$D$2:$D$1584)</f>
        <v>8</v>
      </c>
      <c r="V31" s="7">
        <f>SUMIF('Raw data'!$B$2:$B$1584,'Data Transformations'!$T31,'Raw data'!$F$2:$F$1584)</f>
        <v>2</v>
      </c>
      <c r="W31" s="7">
        <f>MAX(SUMIF('Raw data'!$B$2:$B$1584,'Data Transformations'!$T31,'Raw data'!$E$2:$E$1584),SUMIF('Raw data'!$B$2:$B$1584,'Data Transformations'!$T31,'Raw data'!$H$2:$H$1584))</f>
        <v>0</v>
      </c>
      <c r="X31" s="7"/>
      <c r="Y31" s="9">
        <f>((W31-U31)/U31)</f>
        <v>-1</v>
      </c>
      <c r="Z31" s="9">
        <f>IF(V31&gt;0, (U31-V31)/V31, 0)</f>
        <v>3</v>
      </c>
      <c r="AB31" t="s">
        <v>50</v>
      </c>
      <c r="AC31" t="s">
        <v>15</v>
      </c>
      <c r="AD31" s="1">
        <f>AG31/AF31</f>
        <v>73.964285714285708</v>
      </c>
      <c r="AE31">
        <v>6.8</v>
      </c>
      <c r="AF31">
        <v>28</v>
      </c>
      <c r="AG31" s="1">
        <v>2071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</row>
    <row r="32" spans="1:134" x14ac:dyDescent="0.25">
      <c r="A32" s="6" t="s">
        <v>398</v>
      </c>
      <c r="B32" s="5">
        <f>SUMIF('Chart Data Group'!$A$2:$A$841,$A32,'Chart Data Group'!$D$2:$D$841)</f>
        <v>151</v>
      </c>
      <c r="C32" s="4">
        <f>AVERAGEIF('Chart Data Group'!$A$2:$A$841,$A32,'Chart Data Group'!$C$2:$C$841)</f>
        <v>97.428495481127072</v>
      </c>
      <c r="E32" t="s">
        <v>127</v>
      </c>
      <c r="F32" s="8">
        <f>G32/H32</f>
        <v>117.23211287149908</v>
      </c>
      <c r="G32" s="4">
        <f>SUMIF($AB$2:$AB$841,$E32,$AD$2:$AD$841)</f>
        <v>837.0372859025033</v>
      </c>
      <c r="H32" s="7">
        <f>AVERAGEIF($AB$2:$AB$841,$E32,$AE$2:$AE$841)</f>
        <v>7.1399999999999988</v>
      </c>
      <c r="J32" t="s">
        <v>49</v>
      </c>
      <c r="K32" s="7" t="e">
        <f>IF(MAX(SUMIF('Raw data'!$C$2:$C$1584,'Data Transformations'!$J32,'Raw data'!$E$2:$E$1584),SUMIF('Raw data'!$C$2:$C$1584,'Data Transformations'!$J32,'Raw data'!$H$2:$H$1584))&gt;0,MAX(SUMIF('Raw data'!$C$2:$C$1584,'Data Transformations'!$J32,'Raw data'!$E$2:$E$1584),SUMIF('Raw data'!$C$2:$C$1584,'Data Transformations'!$J32,'Raw data'!$H$2:$H$1584)), NA())</f>
        <v>#N/A</v>
      </c>
      <c r="L32" s="7">
        <f>IF(SUMIF('Raw data'!$C$2:$C$1584,'Data Transformations'!$J32,'Raw data'!$I$2:$I$1584) &gt; 0, AVERAGEIF('Raw data'!$C$2:$C$1584,'Data Transformations'!$J32,'Raw data'!$I$2:$I$1584), NA())</f>
        <v>45</v>
      </c>
      <c r="N32" t="s">
        <v>17</v>
      </c>
      <c r="O32">
        <f t="shared" si="0"/>
        <v>2.1637847768034693</v>
      </c>
      <c r="P32" s="7">
        <f>AVERAGEIF('Chart Data Group'!$Q$2:$Q$1584,'Data Transformations'!$N32,'Chart Data Group'!$R$2:$R$1584)</f>
        <v>11.116000000000003</v>
      </c>
      <c r="Q32" s="7">
        <f>IF(SUMIF('Raw data'!$C$2:$C$1584,'Data Transformations'!$N32,'Raw data'!$I$2:$I$1584) &gt; 0, AVERAGEIF('Raw data'!$C$2:$C$1584,'Data Transformations'!$N32,'Raw data'!$I$2:$I$1584), NA())</f>
        <v>24.05263157894737</v>
      </c>
      <c r="R32" s="7">
        <f>IF(SUMIF('Raw data'!$C$2:$C$1584,'Data Transformations'!$N32,'Raw data'!$D$2:$D$1584)&gt;0,SUMIF('Raw data'!$C$2:$C$1584,'Data Transformations'!$N32,'Raw data'!$D$2:$D$1584),NA())</f>
        <v>524</v>
      </c>
      <c r="S32" s="7"/>
      <c r="T32" t="s">
        <v>158</v>
      </c>
      <c r="U32" s="7">
        <f>SUMIF('Raw data'!$B$2:$B$1584,'Data Transformations'!$T32,'Raw data'!$D$2:$D$1584)</f>
        <v>13</v>
      </c>
      <c r="V32" s="7">
        <f>SUMIF('Raw data'!$B$2:$B$1584,'Data Transformations'!$T32,'Raw data'!$F$2:$F$1584)</f>
        <v>10</v>
      </c>
      <c r="W32" s="7">
        <f>MAX(SUMIF('Raw data'!$B$2:$B$1584,'Data Transformations'!$T32,'Raw data'!$E$2:$E$1584),SUMIF('Raw data'!$B$2:$B$1584,'Data Transformations'!$T32,'Raw data'!$H$2:$H$1584))</f>
        <v>0</v>
      </c>
      <c r="X32" s="7"/>
      <c r="Y32" s="9">
        <f>((W32-U32)/U32)</f>
        <v>-1</v>
      </c>
      <c r="Z32" s="9">
        <f>IF(V32&gt;0, (U32-V32)/V32, 0)</f>
        <v>0.3</v>
      </c>
      <c r="AB32" t="s">
        <v>50</v>
      </c>
      <c r="AC32" t="s">
        <v>28</v>
      </c>
      <c r="AD32" s="1">
        <f>AG32/AF32</f>
        <v>186.92857142857142</v>
      </c>
      <c r="AE32">
        <v>6.2</v>
      </c>
      <c r="AF32">
        <v>14</v>
      </c>
      <c r="AG32" s="1">
        <v>2617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</row>
    <row r="33" spans="1:134" x14ac:dyDescent="0.25">
      <c r="A33" s="6" t="s">
        <v>230</v>
      </c>
      <c r="B33" s="5">
        <f>SUMIF('Chart Data Group'!$A$2:$A$841,$A33,'Chart Data Group'!$D$2:$D$841)</f>
        <v>124</v>
      </c>
      <c r="C33" s="4">
        <f>AVERAGEIF('Chart Data Group'!$A$2:$A$841,$A33,'Chart Data Group'!$C$2:$C$841)</f>
        <v>98</v>
      </c>
      <c r="E33" t="s">
        <v>268</v>
      </c>
      <c r="F33" s="8">
        <f>G33/H33</f>
        <v>116.62846972493928</v>
      </c>
      <c r="G33" s="4">
        <f>SUMIF($AB$2:$AB$841,$E33,$AD$2:$AD$841)</f>
        <v>447.85332374376679</v>
      </c>
      <c r="H33" s="7">
        <f>AVERAGEIF($AB$2:$AB$841,$E33,$AE$2:$AE$841)</f>
        <v>3.84</v>
      </c>
      <c r="J33" t="s">
        <v>47</v>
      </c>
      <c r="K33" s="7">
        <f>IF(MAX(SUMIF('Raw data'!$C$2:$C$1584,'Data Transformations'!$J33,'Raw data'!$E$2:$E$1584),SUMIF('Raw data'!$C$2:$C$1584,'Data Transformations'!$J33,'Raw data'!$H$2:$H$1584))&gt;0,MAX(SUMIF('Raw data'!$C$2:$C$1584,'Data Transformations'!$J33,'Raw data'!$E$2:$E$1584),SUMIF('Raw data'!$C$2:$C$1584,'Data Transformations'!$J33,'Raw data'!$H$2:$H$1584)), NA())</f>
        <v>107</v>
      </c>
      <c r="L33" s="7">
        <f>IF(SUMIF('Raw data'!$C$2:$C$1584,'Data Transformations'!$J33,'Raw data'!$I$2:$I$1584) &gt; 0, AVERAGEIF('Raw data'!$C$2:$C$1584,'Data Transformations'!$J33,'Raw data'!$I$2:$I$1584), NA())</f>
        <v>46</v>
      </c>
      <c r="N33" t="s">
        <v>114</v>
      </c>
      <c r="O33">
        <f t="shared" si="0"/>
        <v>0.4</v>
      </c>
      <c r="P33" s="7">
        <f>AVERAGEIF('Chart Data Group'!$Q$2:$Q$1584,'Data Transformations'!$N33,'Chart Data Group'!$R$2:$R$1584)</f>
        <v>20</v>
      </c>
      <c r="Q33" s="7">
        <f>IF(SUMIF('Raw data'!$C$2:$C$1584,'Data Transformations'!$N33,'Raw data'!$I$2:$I$1584) &gt; 0, AVERAGEIF('Raw data'!$C$2:$C$1584,'Data Transformations'!$N33,'Raw data'!$I$2:$I$1584), NA())</f>
        <v>8</v>
      </c>
      <c r="R33" s="7">
        <f>IF(SUMIF('Raw data'!$C$2:$C$1584,'Data Transformations'!$N33,'Raw data'!$D$2:$D$1584)&gt;0,SUMIF('Raw data'!$C$2:$C$1584,'Data Transformations'!$N33,'Raw data'!$D$2:$D$1584),NA())</f>
        <v>2</v>
      </c>
      <c r="S33" s="7"/>
      <c r="T33" t="s">
        <v>98</v>
      </c>
      <c r="U33" s="7">
        <f>SUMIF('Raw data'!$B$2:$B$1584,'Data Transformations'!$T33,'Raw data'!$D$2:$D$1584)</f>
        <v>108</v>
      </c>
      <c r="V33" s="7">
        <f>SUMIF('Raw data'!$B$2:$B$1584,'Data Transformations'!$T33,'Raw data'!$F$2:$F$1584)</f>
        <v>111</v>
      </c>
      <c r="W33" s="7">
        <f>MAX(SUMIF('Raw data'!$B$2:$B$1584,'Data Transformations'!$T33,'Raw data'!$E$2:$E$1584),SUMIF('Raw data'!$B$2:$B$1584,'Data Transformations'!$T33,'Raw data'!$H$2:$H$1584))</f>
        <v>22</v>
      </c>
      <c r="X33" s="7"/>
      <c r="Y33" s="9">
        <f>((W33-U33)/U33)</f>
        <v>-0.79629629629629628</v>
      </c>
      <c r="Z33" s="9">
        <f>IF(V33&gt;0, (U33-V33)/V33, 0)</f>
        <v>-2.7027027027027029E-2</v>
      </c>
      <c r="AB33" t="s">
        <v>53</v>
      </c>
      <c r="AC33" t="s">
        <v>12</v>
      </c>
      <c r="AD33" s="1">
        <f>AG33/AF33</f>
        <v>98</v>
      </c>
      <c r="AE33">
        <v>3</v>
      </c>
      <c r="AF33">
        <v>12</v>
      </c>
      <c r="AG33" s="1">
        <v>1176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</row>
    <row r="34" spans="1:134" x14ac:dyDescent="0.25">
      <c r="A34" s="6" t="s">
        <v>347</v>
      </c>
      <c r="B34" s="5">
        <f>SUMIF('Chart Data Group'!$A$2:$A$841,$A34,'Chart Data Group'!$D$2:$D$841)</f>
        <v>65</v>
      </c>
      <c r="C34" s="4">
        <f>AVERAGEIF('Chart Data Group'!$A$2:$A$841,$A34,'Chart Data Group'!$C$2:$C$841)</f>
        <v>98</v>
      </c>
      <c r="E34" t="s">
        <v>255</v>
      </c>
      <c r="F34" s="8">
        <f>G34/H34</f>
        <v>115.00726032214828</v>
      </c>
      <c r="G34" s="4">
        <f>SUMIF($AB$2:$AB$841,$E34,$AD$2:$AD$841)</f>
        <v>754.44762771329272</v>
      </c>
      <c r="H34" s="7">
        <f>AVERAGEIF($AB$2:$AB$841,$E34,$AE$2:$AE$841)</f>
        <v>6.56</v>
      </c>
      <c r="J34" t="s">
        <v>48</v>
      </c>
      <c r="K34" s="7" t="e">
        <f>IF(MAX(SUMIF('Raw data'!$C$2:$C$1584,'Data Transformations'!$J34,'Raw data'!$E$2:$E$1584),SUMIF('Raw data'!$C$2:$C$1584,'Data Transformations'!$J34,'Raw data'!$H$2:$H$1584))&gt;0,MAX(SUMIF('Raw data'!$C$2:$C$1584,'Data Transformations'!$J34,'Raw data'!$E$2:$E$1584),SUMIF('Raw data'!$C$2:$C$1584,'Data Transformations'!$J34,'Raw data'!$H$2:$H$1584)), NA())</f>
        <v>#N/A</v>
      </c>
      <c r="L34" s="7">
        <f>IF(SUMIF('Raw data'!$C$2:$C$1584,'Data Transformations'!$J34,'Raw data'!$I$2:$I$1584) &gt; 0, AVERAGEIF('Raw data'!$C$2:$C$1584,'Data Transformations'!$J34,'Raw data'!$I$2:$I$1584), NA())</f>
        <v>45</v>
      </c>
      <c r="N34" t="s">
        <v>155</v>
      </c>
      <c r="O34">
        <f t="shared" si="0"/>
        <v>6.2162162162162158</v>
      </c>
      <c r="P34" s="7">
        <f>AVERAGEIF('Chart Data Group'!$Q$2:$Q$1584,'Data Transformations'!$N34,'Chart Data Group'!$R$2:$R$1584)</f>
        <v>7.4</v>
      </c>
      <c r="Q34" s="7">
        <f>IF(SUMIF('Raw data'!$C$2:$C$1584,'Data Transformations'!$N34,'Raw data'!$I$2:$I$1584) &gt; 0, AVERAGEIF('Raw data'!$C$2:$C$1584,'Data Transformations'!$N34,'Raw data'!$I$2:$I$1584), NA())</f>
        <v>46</v>
      </c>
      <c r="R34" s="7">
        <f>IF(SUMIF('Raw data'!$C$2:$C$1584,'Data Transformations'!$N34,'Raw data'!$D$2:$D$1584)&gt;0,SUMIF('Raw data'!$C$2:$C$1584,'Data Transformations'!$N34,'Raw data'!$D$2:$D$1584),NA())</f>
        <v>20</v>
      </c>
      <c r="S34" s="7"/>
      <c r="T34" t="s">
        <v>100</v>
      </c>
      <c r="U34" s="7">
        <f>SUMIF('Raw data'!$B$2:$B$1584,'Data Transformations'!$T34,'Raw data'!$D$2:$D$1584)</f>
        <v>23</v>
      </c>
      <c r="V34" s="7">
        <f>SUMIF('Raw data'!$B$2:$B$1584,'Data Transformations'!$T34,'Raw data'!$F$2:$F$1584)</f>
        <v>8</v>
      </c>
      <c r="W34" s="7">
        <f>MAX(SUMIF('Raw data'!$B$2:$B$1584,'Data Transformations'!$T34,'Raw data'!$E$2:$E$1584),SUMIF('Raw data'!$B$2:$B$1584,'Data Transformations'!$T34,'Raw data'!$H$2:$H$1584))</f>
        <v>0</v>
      </c>
      <c r="X34" s="7"/>
      <c r="Y34" s="9">
        <f>((W34-U34)/U34)</f>
        <v>-1</v>
      </c>
      <c r="Z34" s="9">
        <f>IF(V34&gt;0, (U34-V34)/V34, 0)</f>
        <v>1.875</v>
      </c>
      <c r="AB34" t="s">
        <v>54</v>
      </c>
      <c r="AC34" t="s">
        <v>12</v>
      </c>
      <c r="AD34" s="1">
        <f>AG34/AF34</f>
        <v>98</v>
      </c>
      <c r="AE34">
        <v>9.9</v>
      </c>
      <c r="AF34">
        <v>44</v>
      </c>
      <c r="AG34" s="1">
        <v>4312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</row>
    <row r="35" spans="1:134" x14ac:dyDescent="0.25">
      <c r="A35" s="6" t="s">
        <v>53</v>
      </c>
      <c r="B35" s="5">
        <f>SUMIF('Chart Data Group'!$A$2:$A$841,$A35,'Chart Data Group'!$D$2:$D$841)</f>
        <v>46</v>
      </c>
      <c r="C35" s="4">
        <f>AVERAGEIF('Chart Data Group'!$A$2:$A$841,$A35,'Chart Data Group'!$C$2:$C$841)</f>
        <v>98</v>
      </c>
      <c r="E35" t="s">
        <v>295</v>
      </c>
      <c r="F35" s="8">
        <f>G35/H35</f>
        <v>114.05881245528821</v>
      </c>
      <c r="G35" s="4">
        <f>SUMIF($AB$2:$AB$841,$E35,$AD$2:$AD$841)</f>
        <v>647.28376068376065</v>
      </c>
      <c r="H35" s="7">
        <f>AVERAGEIF($AB$2:$AB$841,$E35,$AE$2:$AE$841)</f>
        <v>5.6750000000000007</v>
      </c>
      <c r="J35" t="s">
        <v>51</v>
      </c>
      <c r="K35" s="7" t="e">
        <f>IF(MAX(SUMIF('Raw data'!$C$2:$C$1584,'Data Transformations'!$J35,'Raw data'!$E$2:$E$1584),SUMIF('Raw data'!$C$2:$C$1584,'Data Transformations'!$J35,'Raw data'!$H$2:$H$1584))&gt;0,MAX(SUMIF('Raw data'!$C$2:$C$1584,'Data Transformations'!$J35,'Raw data'!$E$2:$E$1584),SUMIF('Raw data'!$C$2:$C$1584,'Data Transformations'!$J35,'Raw data'!$H$2:$H$1584)), NA())</f>
        <v>#N/A</v>
      </c>
      <c r="L35" s="7">
        <f>IF(SUMIF('Raw data'!$C$2:$C$1584,'Data Transformations'!$J35,'Raw data'!$I$2:$I$1584) &gt; 0, AVERAGEIF('Raw data'!$C$2:$C$1584,'Data Transformations'!$J35,'Raw data'!$I$2:$I$1584), NA())</f>
        <v>75</v>
      </c>
      <c r="N35" t="s">
        <v>84</v>
      </c>
      <c r="O35">
        <f t="shared" si="0"/>
        <v>1.3183915622940015</v>
      </c>
      <c r="P35" s="7">
        <f>AVERAGEIF('Chart Data Group'!$Q$2:$Q$1584,'Data Transformations'!$N35,'Chart Data Group'!$R$2:$R$1584)</f>
        <v>15.169999999999998</v>
      </c>
      <c r="Q35" s="7">
        <f>IF(SUMIF('Raw data'!$C$2:$C$1584,'Data Transformations'!$N35,'Raw data'!$I$2:$I$1584) &gt; 0, AVERAGEIF('Raw data'!$C$2:$C$1584,'Data Transformations'!$N35,'Raw data'!$I$2:$I$1584), NA())</f>
        <v>20</v>
      </c>
      <c r="R35" s="7">
        <f>IF(SUMIF('Raw data'!$C$2:$C$1584,'Data Transformations'!$N35,'Raw data'!$D$2:$D$1584)&gt;0,SUMIF('Raw data'!$C$2:$C$1584,'Data Transformations'!$N35,'Raw data'!$D$2:$D$1584),NA())</f>
        <v>223</v>
      </c>
      <c r="S35" s="7"/>
      <c r="T35" t="s">
        <v>99</v>
      </c>
      <c r="U35" s="7">
        <f>SUMIF('Raw data'!$B$2:$B$1584,'Data Transformations'!$T35,'Raw data'!$D$2:$D$1584)</f>
        <v>15</v>
      </c>
      <c r="V35" s="7">
        <f>SUMIF('Raw data'!$B$2:$B$1584,'Data Transformations'!$T35,'Raw data'!$F$2:$F$1584)</f>
        <v>5</v>
      </c>
      <c r="W35" s="7">
        <f>MAX(SUMIF('Raw data'!$B$2:$B$1584,'Data Transformations'!$T35,'Raw data'!$E$2:$E$1584),SUMIF('Raw data'!$B$2:$B$1584,'Data Transformations'!$T35,'Raw data'!$H$2:$H$1584))</f>
        <v>18</v>
      </c>
      <c r="X35" s="7"/>
      <c r="Y35" s="9">
        <f>((W35-U35)/U35)</f>
        <v>0.2</v>
      </c>
      <c r="Z35" s="9">
        <f>IF(V35&gt;0, (U35-V35)/V35, 0)</f>
        <v>2</v>
      </c>
      <c r="AB35" t="s">
        <v>55</v>
      </c>
      <c r="AC35" t="s">
        <v>12</v>
      </c>
      <c r="AD35" s="1">
        <f>AG35/AF35</f>
        <v>98</v>
      </c>
      <c r="AE35">
        <v>10.9</v>
      </c>
      <c r="AF35">
        <v>11</v>
      </c>
      <c r="AG35" s="1">
        <v>1078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</row>
    <row r="36" spans="1:134" x14ac:dyDescent="0.25">
      <c r="A36" s="6" t="s">
        <v>248</v>
      </c>
      <c r="B36" s="5">
        <f>SUMIF('Chart Data Group'!$A$2:$A$841,$A36,'Chart Data Group'!$D$2:$D$841)</f>
        <v>37</v>
      </c>
      <c r="C36" s="4">
        <f>AVERAGEIF('Chart Data Group'!$A$2:$A$841,$A36,'Chart Data Group'!$C$2:$C$841)</f>
        <v>98.068571428571431</v>
      </c>
      <c r="E36" t="s">
        <v>135</v>
      </c>
      <c r="F36" s="8">
        <f>G36/H36</f>
        <v>113.32276307070279</v>
      </c>
      <c r="G36" s="4">
        <f>SUMIF($AB$2:$AB$841,$E36,$AD$2:$AD$841)</f>
        <v>1626.6967535330884</v>
      </c>
      <c r="H36" s="7">
        <f>AVERAGEIF($AB$2:$AB$841,$E36,$AE$2:$AE$841)</f>
        <v>14.354545454545455</v>
      </c>
      <c r="J36" t="s">
        <v>52</v>
      </c>
      <c r="K36" s="7" t="e">
        <f>IF(MAX(SUMIF('Raw data'!$C$2:$C$1584,'Data Transformations'!$J36,'Raw data'!$E$2:$E$1584),SUMIF('Raw data'!$C$2:$C$1584,'Data Transformations'!$J36,'Raw data'!$H$2:$H$1584))&gt;0,MAX(SUMIF('Raw data'!$C$2:$C$1584,'Data Transformations'!$J36,'Raw data'!$E$2:$E$1584),SUMIF('Raw data'!$C$2:$C$1584,'Data Transformations'!$J36,'Raw data'!$H$2:$H$1584)), NA())</f>
        <v>#N/A</v>
      </c>
      <c r="L36" s="7">
        <f>IF(SUMIF('Raw data'!$C$2:$C$1584,'Data Transformations'!$J36,'Raw data'!$I$2:$I$1584) &gt; 0, AVERAGEIF('Raw data'!$C$2:$C$1584,'Data Transformations'!$J36,'Raw data'!$I$2:$I$1584), NA())</f>
        <v>6</v>
      </c>
      <c r="N36" t="s">
        <v>69</v>
      </c>
      <c r="O36">
        <f t="shared" si="0"/>
        <v>7.166344294003868</v>
      </c>
      <c r="P36" s="7">
        <f>AVERAGEIF('Chart Data Group'!$Q$2:$Q$1584,'Data Transformations'!$N36,'Chart Data Group'!$R$2:$R$1584)</f>
        <v>5.4421052631578952</v>
      </c>
      <c r="Q36" s="7">
        <f>IF(SUMIF('Raw data'!$C$2:$C$1584,'Data Transformations'!$N36,'Raw data'!$I$2:$I$1584) &gt; 0, AVERAGEIF('Raw data'!$C$2:$C$1584,'Data Transformations'!$N36,'Raw data'!$I$2:$I$1584), NA())</f>
        <v>39</v>
      </c>
      <c r="R36" s="7">
        <f>IF(SUMIF('Raw data'!$C$2:$C$1584,'Data Transformations'!$N36,'Raw data'!$D$2:$D$1584)&gt;0,SUMIF('Raw data'!$C$2:$C$1584,'Data Transformations'!$N36,'Raw data'!$D$2:$D$1584),NA())</f>
        <v>576</v>
      </c>
      <c r="S36" s="7"/>
      <c r="T36" t="s">
        <v>71</v>
      </c>
      <c r="U36" s="7">
        <f>SUMIF('Raw data'!$B$2:$B$1584,'Data Transformations'!$T36,'Raw data'!$D$2:$D$1584)</f>
        <v>17</v>
      </c>
      <c r="V36" s="7">
        <f>SUMIF('Raw data'!$B$2:$B$1584,'Data Transformations'!$T36,'Raw data'!$F$2:$F$1584)</f>
        <v>19</v>
      </c>
      <c r="W36" s="7">
        <f>MAX(SUMIF('Raw data'!$B$2:$B$1584,'Data Transformations'!$T36,'Raw data'!$E$2:$E$1584),SUMIF('Raw data'!$B$2:$B$1584,'Data Transformations'!$T36,'Raw data'!$H$2:$H$1584))</f>
        <v>0</v>
      </c>
      <c r="X36" s="7"/>
      <c r="Y36" s="9">
        <f>((W36-U36)/U36)</f>
        <v>-1</v>
      </c>
      <c r="Z36" s="9">
        <f>IF(V36&gt;0, (U36-V36)/V36, 0)</f>
        <v>-0.10526315789473684</v>
      </c>
      <c r="AB36" t="s">
        <v>56</v>
      </c>
      <c r="AC36" t="s">
        <v>12</v>
      </c>
      <c r="AD36" s="1">
        <f>AG36/AF36</f>
        <v>98</v>
      </c>
      <c r="AE36">
        <v>4.5999999999999996</v>
      </c>
      <c r="AF36">
        <v>43</v>
      </c>
      <c r="AG36" s="1">
        <v>4214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</row>
    <row r="37" spans="1:134" x14ac:dyDescent="0.25">
      <c r="A37" s="6" t="s">
        <v>188</v>
      </c>
      <c r="B37" s="5">
        <f>SUMIF('Chart Data Group'!$A$2:$A$841,$A37,'Chart Data Group'!$D$2:$D$841)</f>
        <v>696</v>
      </c>
      <c r="C37" s="4">
        <f>AVERAGEIF('Chart Data Group'!$A$2:$A$841,$A37,'Chart Data Group'!$C$2:$C$841)</f>
        <v>99.347366936212438</v>
      </c>
      <c r="E37" t="s">
        <v>375</v>
      </c>
      <c r="F37" s="8">
        <f>G37/H37</f>
        <v>110.2802588728551</v>
      </c>
      <c r="G37" s="4">
        <f>SUMIF($AB$2:$AB$841,$E37,$AD$2:$AD$841)</f>
        <v>1396.4237779775276</v>
      </c>
      <c r="H37" s="7">
        <f>AVERAGEIF($AB$2:$AB$841,$E37,$AE$2:$AE$841)</f>
        <v>12.6625</v>
      </c>
      <c r="J37" t="s">
        <v>58</v>
      </c>
      <c r="K37" s="7" t="e">
        <f>IF(MAX(SUMIF('Raw data'!$C$2:$C$1584,'Data Transformations'!$J37,'Raw data'!$E$2:$E$1584),SUMIF('Raw data'!$C$2:$C$1584,'Data Transformations'!$J37,'Raw data'!$H$2:$H$1584))&gt;0,MAX(SUMIF('Raw data'!$C$2:$C$1584,'Data Transformations'!$J37,'Raw data'!$E$2:$E$1584),SUMIF('Raw data'!$C$2:$C$1584,'Data Transformations'!$J37,'Raw data'!$H$2:$H$1584)), NA())</f>
        <v>#N/A</v>
      </c>
      <c r="L37" s="7">
        <f>IF(SUMIF('Raw data'!$C$2:$C$1584,'Data Transformations'!$J37,'Raw data'!$I$2:$I$1584) &gt; 0, AVERAGEIF('Raw data'!$C$2:$C$1584,'Data Transformations'!$J37,'Raw data'!$I$2:$I$1584), NA())</f>
        <v>18</v>
      </c>
      <c r="N37" t="s">
        <v>47</v>
      </c>
      <c r="O37">
        <f t="shared" si="0"/>
        <v>7.1595330739299623</v>
      </c>
      <c r="P37" s="7">
        <f>AVERAGEIF('Chart Data Group'!$Q$2:$Q$1584,'Data Transformations'!$N37,'Chart Data Group'!$R$2:$R$1584)</f>
        <v>6.4249999999999989</v>
      </c>
      <c r="Q37" s="7">
        <f>IF(SUMIF('Raw data'!$C$2:$C$1584,'Data Transformations'!$N37,'Raw data'!$I$2:$I$1584) &gt; 0, AVERAGEIF('Raw data'!$C$2:$C$1584,'Data Transformations'!$N37,'Raw data'!$I$2:$I$1584), NA())</f>
        <v>46</v>
      </c>
      <c r="R37" s="7">
        <f>IF(SUMIF('Raw data'!$C$2:$C$1584,'Data Transformations'!$N37,'Raw data'!$D$2:$D$1584)&gt;0,SUMIF('Raw data'!$C$2:$C$1584,'Data Transformations'!$N37,'Raw data'!$D$2:$D$1584),NA())</f>
        <v>551</v>
      </c>
      <c r="S37" s="7"/>
      <c r="T37" t="s">
        <v>105</v>
      </c>
      <c r="U37" s="7">
        <f>SUMIF('Raw data'!$B$2:$B$1584,'Data Transformations'!$T37,'Raw data'!$D$2:$D$1584)</f>
        <v>56</v>
      </c>
      <c r="V37" s="7">
        <f>SUMIF('Raw data'!$B$2:$B$1584,'Data Transformations'!$T37,'Raw data'!$F$2:$F$1584)</f>
        <v>103</v>
      </c>
      <c r="W37" s="7">
        <f>MAX(SUMIF('Raw data'!$B$2:$B$1584,'Data Transformations'!$T37,'Raw data'!$E$2:$E$1584),SUMIF('Raw data'!$B$2:$B$1584,'Data Transformations'!$T37,'Raw data'!$H$2:$H$1584))</f>
        <v>20</v>
      </c>
      <c r="X37" s="7"/>
      <c r="Y37" s="9">
        <f>((W37-U37)/U37)</f>
        <v>-0.6428571428571429</v>
      </c>
      <c r="Z37" s="9">
        <f>IF(V37&gt;0, (U37-V37)/V37, 0)</f>
        <v>-0.4563106796116505</v>
      </c>
      <c r="AB37" t="s">
        <v>57</v>
      </c>
      <c r="AC37" t="s">
        <v>10</v>
      </c>
      <c r="AD37" s="1">
        <f>AG37/AF37</f>
        <v>90</v>
      </c>
      <c r="AE37">
        <v>11.6</v>
      </c>
      <c r="AF37">
        <v>1</v>
      </c>
      <c r="AG37" s="1">
        <v>90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</row>
    <row r="38" spans="1:134" x14ac:dyDescent="0.25">
      <c r="A38" s="6" t="s">
        <v>346</v>
      </c>
      <c r="B38" s="5">
        <f>SUMIF('Chart Data Group'!$A$2:$A$841,$A38,'Chart Data Group'!$D$2:$D$841)</f>
        <v>94</v>
      </c>
      <c r="C38" s="4">
        <f>AVERAGEIF('Chart Data Group'!$A$2:$A$841,$A38,'Chart Data Group'!$C$2:$C$841)</f>
        <v>100.82040229885058</v>
      </c>
      <c r="E38" t="s">
        <v>186</v>
      </c>
      <c r="F38" s="8">
        <f>G38/H38</f>
        <v>105.46215358715358</v>
      </c>
      <c r="G38" s="4">
        <f>SUMIF($AB$2:$AB$841,$E38,$AD$2:$AD$841)</f>
        <v>987.12575757575746</v>
      </c>
      <c r="H38" s="7">
        <f>AVERAGEIF($AB$2:$AB$841,$E38,$AE$2:$AE$841)</f>
        <v>9.36</v>
      </c>
      <c r="J38" t="s">
        <v>60</v>
      </c>
      <c r="K38" s="7">
        <f>IF(MAX(SUMIF('Raw data'!$C$2:$C$1584,'Data Transformations'!$J38,'Raw data'!$E$2:$E$1584),SUMIF('Raw data'!$C$2:$C$1584,'Data Transformations'!$J38,'Raw data'!$H$2:$H$1584))&gt;0,MAX(SUMIF('Raw data'!$C$2:$C$1584,'Data Transformations'!$J38,'Raw data'!$E$2:$E$1584),SUMIF('Raw data'!$C$2:$C$1584,'Data Transformations'!$J38,'Raw data'!$H$2:$H$1584)), NA())</f>
        <v>3</v>
      </c>
      <c r="L38" s="7">
        <f>IF(SUMIF('Raw data'!$C$2:$C$1584,'Data Transformations'!$J38,'Raw data'!$I$2:$I$1584) &gt; 0, AVERAGEIF('Raw data'!$C$2:$C$1584,'Data Transformations'!$J38,'Raw data'!$I$2:$I$1584), NA())</f>
        <v>20</v>
      </c>
      <c r="N38" t="s">
        <v>60</v>
      </c>
      <c r="O38">
        <f t="shared" si="0"/>
        <v>0.86355785837651133</v>
      </c>
      <c r="P38" s="7">
        <f>AVERAGEIF('Chart Data Group'!$Q$2:$Q$1584,'Data Transformations'!$N38,'Chart Data Group'!$R$2:$R$1584)</f>
        <v>23.159999999999997</v>
      </c>
      <c r="Q38" s="7">
        <f>IF(SUMIF('Raw data'!$C$2:$C$1584,'Data Transformations'!$N38,'Raw data'!$I$2:$I$1584) &gt; 0, AVERAGEIF('Raw data'!$C$2:$C$1584,'Data Transformations'!$N38,'Raw data'!$I$2:$I$1584), NA())</f>
        <v>20</v>
      </c>
      <c r="R38" s="7">
        <f>IF(SUMIF('Raw data'!$C$2:$C$1584,'Data Transformations'!$N38,'Raw data'!$D$2:$D$1584)&gt;0,SUMIF('Raw data'!$C$2:$C$1584,'Data Transformations'!$N38,'Raw data'!$D$2:$D$1584),NA())</f>
        <v>68</v>
      </c>
      <c r="S38" s="7"/>
      <c r="T38" t="s">
        <v>106</v>
      </c>
      <c r="U38" s="7">
        <f>SUMIF('Raw data'!$B$2:$B$1584,'Data Transformations'!$T38,'Raw data'!$D$2:$D$1584)</f>
        <v>49</v>
      </c>
      <c r="V38" s="7">
        <f>SUMIF('Raw data'!$B$2:$B$1584,'Data Transformations'!$T38,'Raw data'!$F$2:$F$1584)</f>
        <v>16</v>
      </c>
      <c r="W38" s="7">
        <f>MAX(SUMIF('Raw data'!$B$2:$B$1584,'Data Transformations'!$T38,'Raw data'!$E$2:$E$1584),SUMIF('Raw data'!$B$2:$B$1584,'Data Transformations'!$T38,'Raw data'!$H$2:$H$1584))</f>
        <v>0</v>
      </c>
      <c r="X38" s="7"/>
      <c r="Y38" s="9">
        <f>((W38-U38)/U38)</f>
        <v>-1</v>
      </c>
      <c r="Z38" s="9">
        <f>IF(V38&gt;0, (U38-V38)/V38, 0)</f>
        <v>2.0625</v>
      </c>
      <c r="AB38" t="s">
        <v>57</v>
      </c>
      <c r="AC38" t="s">
        <v>12</v>
      </c>
      <c r="AD38" s="1">
        <f>AG38/AF38</f>
        <v>98</v>
      </c>
      <c r="AE38">
        <v>3.7</v>
      </c>
      <c r="AF38">
        <v>65</v>
      </c>
      <c r="AG38" s="1">
        <v>6370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</row>
    <row r="39" spans="1:134" x14ac:dyDescent="0.25">
      <c r="A39" s="6" t="s">
        <v>397</v>
      </c>
      <c r="B39" s="5">
        <f>SUMIF('Chart Data Group'!$A$2:$A$841,$A39,'Chart Data Group'!$D$2:$D$841)</f>
        <v>68</v>
      </c>
      <c r="C39" s="4">
        <f>AVERAGEIF('Chart Data Group'!$A$2:$A$841,$A39,'Chart Data Group'!$C$2:$C$841)</f>
        <v>100.82962962962962</v>
      </c>
      <c r="E39" t="s">
        <v>292</v>
      </c>
      <c r="F39" s="8">
        <f>G39/H39</f>
        <v>104.30769230769231</v>
      </c>
      <c r="G39" s="4">
        <f>SUMIF($AB$2:$AB$841,$E39,$AD$2:$AD$841)</f>
        <v>339</v>
      </c>
      <c r="H39" s="7">
        <f>AVERAGEIF($AB$2:$AB$841,$E39,$AE$2:$AE$841)</f>
        <v>3.25</v>
      </c>
      <c r="J39" t="s">
        <v>64</v>
      </c>
      <c r="K39" s="7" t="e">
        <f>IF(MAX(SUMIF('Raw data'!$C$2:$C$1584,'Data Transformations'!$J39,'Raw data'!$E$2:$E$1584),SUMIF('Raw data'!$C$2:$C$1584,'Data Transformations'!$J39,'Raw data'!$H$2:$H$1584))&gt;0,MAX(SUMIF('Raw data'!$C$2:$C$1584,'Data Transformations'!$J39,'Raw data'!$E$2:$E$1584),SUMIF('Raw data'!$C$2:$C$1584,'Data Transformations'!$J39,'Raw data'!$H$2:$H$1584)), NA())</f>
        <v>#N/A</v>
      </c>
      <c r="L39" s="7">
        <f>IF(SUMIF('Raw data'!$C$2:$C$1584,'Data Transformations'!$J39,'Raw data'!$I$2:$I$1584) &gt; 0, AVERAGEIF('Raw data'!$C$2:$C$1584,'Data Transformations'!$J39,'Raw data'!$I$2:$I$1584), NA())</f>
        <v>4</v>
      </c>
      <c r="N39" t="s">
        <v>34</v>
      </c>
      <c r="O39">
        <f t="shared" si="0"/>
        <v>3.7179487179487181</v>
      </c>
      <c r="P39" s="7">
        <f>AVERAGEIF('Chart Data Group'!$Q$2:$Q$1584,'Data Transformations'!$N39,'Chart Data Group'!$R$2:$R$1584)</f>
        <v>39</v>
      </c>
      <c r="Q39" s="7">
        <f>IF(SUMIF('Raw data'!$C$2:$C$1584,'Data Transformations'!$N39,'Raw data'!$I$2:$I$1584) &gt; 0, AVERAGEIF('Raw data'!$C$2:$C$1584,'Data Transformations'!$N39,'Raw data'!$I$2:$I$1584), NA())</f>
        <v>145</v>
      </c>
      <c r="R39" s="7">
        <f>IF(SUMIF('Raw data'!$C$2:$C$1584,'Data Transformations'!$N39,'Raw data'!$D$2:$D$1584)&gt;0,SUMIF('Raw data'!$C$2:$C$1584,'Data Transformations'!$N39,'Raw data'!$D$2:$D$1584),NA())</f>
        <v>40</v>
      </c>
      <c r="S39" s="7"/>
      <c r="T39" t="s">
        <v>225</v>
      </c>
      <c r="U39" s="7">
        <f>SUMIF('Raw data'!$B$2:$B$1584,'Data Transformations'!$T39,'Raw data'!$D$2:$D$1584)</f>
        <v>45</v>
      </c>
      <c r="V39" s="7">
        <f>SUMIF('Raw data'!$B$2:$B$1584,'Data Transformations'!$T39,'Raw data'!$F$2:$F$1584)</f>
        <v>99</v>
      </c>
      <c r="W39" s="7">
        <f>MAX(SUMIF('Raw data'!$B$2:$B$1584,'Data Transformations'!$T39,'Raw data'!$E$2:$E$1584),SUMIF('Raw data'!$B$2:$B$1584,'Data Transformations'!$T39,'Raw data'!$H$2:$H$1584))</f>
        <v>21</v>
      </c>
      <c r="X39" s="7"/>
      <c r="Y39" s="9">
        <f>((W39-U39)/U39)</f>
        <v>-0.53333333333333333</v>
      </c>
      <c r="Z39" s="9">
        <f>IF(V39&gt;0, (U39-V39)/V39, 0)</f>
        <v>-0.54545454545454541</v>
      </c>
      <c r="AB39" t="s">
        <v>57</v>
      </c>
      <c r="AC39" t="s">
        <v>13</v>
      </c>
      <c r="AD39" s="1">
        <f>AG39/AF39</f>
        <v>115</v>
      </c>
      <c r="AE39">
        <v>15.7</v>
      </c>
      <c r="AF39">
        <v>3</v>
      </c>
      <c r="AG39" s="1">
        <v>345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</row>
    <row r="40" spans="1:134" x14ac:dyDescent="0.25">
      <c r="A40" s="6" t="s">
        <v>199</v>
      </c>
      <c r="B40" s="5">
        <f>SUMIF('Chart Data Group'!$A$2:$A$841,$A40,'Chart Data Group'!$D$2:$D$841)</f>
        <v>64</v>
      </c>
      <c r="C40" s="4">
        <f>AVERAGEIF('Chart Data Group'!$A$2:$A$841,$A40,'Chart Data Group'!$C$2:$C$841)</f>
        <v>100.84392419175026</v>
      </c>
      <c r="E40" t="s">
        <v>301</v>
      </c>
      <c r="F40" s="8">
        <f>G40/H40</f>
        <v>104.13235071757867</v>
      </c>
      <c r="G40" s="4">
        <f>SUMIF($AB$2:$AB$841,$E40,$AD$2:$AD$841)</f>
        <v>1128.7946817785528</v>
      </c>
      <c r="H40" s="7">
        <f>AVERAGEIF($AB$2:$AB$841,$E40,$AE$2:$AE$841)</f>
        <v>10.84</v>
      </c>
      <c r="J40" t="s">
        <v>65</v>
      </c>
      <c r="K40" s="7">
        <f>IF(MAX(SUMIF('Raw data'!$C$2:$C$1584,'Data Transformations'!$J40,'Raw data'!$E$2:$E$1584),SUMIF('Raw data'!$C$2:$C$1584,'Data Transformations'!$J40,'Raw data'!$H$2:$H$1584))&gt;0,MAX(SUMIF('Raw data'!$C$2:$C$1584,'Data Transformations'!$J40,'Raw data'!$E$2:$E$1584),SUMIF('Raw data'!$C$2:$C$1584,'Data Transformations'!$J40,'Raw data'!$H$2:$H$1584)), NA())</f>
        <v>454</v>
      </c>
      <c r="L40" s="7">
        <f>IF(SUMIF('Raw data'!$C$2:$C$1584,'Data Transformations'!$J40,'Raw data'!$I$2:$I$1584) &gt; 0, AVERAGEIF('Raw data'!$C$2:$C$1584,'Data Transformations'!$J40,'Raw data'!$I$2:$I$1584), NA())</f>
        <v>265</v>
      </c>
      <c r="N40" t="s">
        <v>35</v>
      </c>
      <c r="O40">
        <f t="shared" si="0"/>
        <v>8.1648522550544325</v>
      </c>
      <c r="P40" s="7">
        <f>AVERAGEIF('Chart Data Group'!$Q$2:$Q$1584,'Data Transformations'!$N40,'Chart Data Group'!$R$2:$R$1584)</f>
        <v>21.433333333333334</v>
      </c>
      <c r="Q40" s="7">
        <f>IF(SUMIF('Raw data'!$C$2:$C$1584,'Data Transformations'!$N40,'Raw data'!$I$2:$I$1584) &gt; 0, AVERAGEIF('Raw data'!$C$2:$C$1584,'Data Transformations'!$N40,'Raw data'!$I$2:$I$1584), NA())</f>
        <v>175</v>
      </c>
      <c r="R40" s="7">
        <f>IF(SUMIF('Raw data'!$C$2:$C$1584,'Data Transformations'!$N40,'Raw data'!$D$2:$D$1584)&gt;0,SUMIF('Raw data'!$C$2:$C$1584,'Data Transformations'!$N40,'Raw data'!$D$2:$D$1584),NA())</f>
        <v>108</v>
      </c>
      <c r="S40" s="7"/>
      <c r="T40" t="s">
        <v>144</v>
      </c>
      <c r="U40" s="7">
        <f>SUMIF('Raw data'!$B$2:$B$1584,'Data Transformations'!$T40,'Raw data'!$D$2:$D$1584)</f>
        <v>3</v>
      </c>
      <c r="V40" s="7">
        <f>SUMIF('Raw data'!$B$2:$B$1584,'Data Transformations'!$T40,'Raw data'!$F$2:$F$1584)</f>
        <v>0</v>
      </c>
      <c r="W40" s="7">
        <f>MAX(SUMIF('Raw data'!$B$2:$B$1584,'Data Transformations'!$T40,'Raw data'!$E$2:$E$1584),SUMIF('Raw data'!$B$2:$B$1584,'Data Transformations'!$T40,'Raw data'!$H$2:$H$1584))</f>
        <v>0</v>
      </c>
      <c r="X40" s="7"/>
      <c r="Y40" s="9">
        <f>((W40-U40)/U40)</f>
        <v>-1</v>
      </c>
      <c r="Z40" s="9">
        <f>IF(V40&gt;0, (U40-V40)/V40, 0)</f>
        <v>0</v>
      </c>
      <c r="AB40" t="s">
        <v>57</v>
      </c>
      <c r="AC40" t="s">
        <v>46</v>
      </c>
      <c r="AD40" s="1">
        <f>AG40/AF40</f>
        <v>72.538461538461533</v>
      </c>
      <c r="AE40">
        <v>17.5</v>
      </c>
      <c r="AF40">
        <v>13</v>
      </c>
      <c r="AG40" s="1">
        <v>943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</row>
    <row r="41" spans="1:134" x14ac:dyDescent="0.25">
      <c r="A41" s="6" t="s">
        <v>57</v>
      </c>
      <c r="B41" s="5">
        <f>SUMIF('Chart Data Group'!$A$2:$A$841,$A41,'Chart Data Group'!$D$2:$D$841)</f>
        <v>31</v>
      </c>
      <c r="C41" s="4">
        <f>AVERAGEIF('Chart Data Group'!$A$2:$A$841,$A41,'Chart Data Group'!$C$2:$C$841)</f>
        <v>101.47037037037036</v>
      </c>
      <c r="E41" t="s">
        <v>283</v>
      </c>
      <c r="F41" s="8">
        <f>G41/H41</f>
        <v>103.66645190980212</v>
      </c>
      <c r="G41" s="4">
        <f>SUMIF($AB$2:$AB$841,$E41,$AD$2:$AD$841)</f>
        <v>1062.5811320754717</v>
      </c>
      <c r="H41" s="7">
        <f>AVERAGEIF($AB$2:$AB$841,$E41,$AE$2:$AE$841)</f>
        <v>10.25</v>
      </c>
      <c r="J41" t="s">
        <v>66</v>
      </c>
      <c r="K41" s="7">
        <f>IF(MAX(SUMIF('Raw data'!$C$2:$C$1584,'Data Transformations'!$J41,'Raw data'!$E$2:$E$1584),SUMIF('Raw data'!$C$2:$C$1584,'Data Transformations'!$J41,'Raw data'!$H$2:$H$1584))&gt;0,MAX(SUMIF('Raw data'!$C$2:$C$1584,'Data Transformations'!$J41,'Raw data'!$E$2:$E$1584),SUMIF('Raw data'!$C$2:$C$1584,'Data Transformations'!$J41,'Raw data'!$H$2:$H$1584)), NA())</f>
        <v>70</v>
      </c>
      <c r="L41" s="7">
        <f>IF(SUMIF('Raw data'!$C$2:$C$1584,'Data Transformations'!$J41,'Raw data'!$I$2:$I$1584) &gt; 0, AVERAGEIF('Raw data'!$C$2:$C$1584,'Data Transformations'!$J41,'Raw data'!$I$2:$I$1584), NA())</f>
        <v>72</v>
      </c>
      <c r="N41" t="s">
        <v>49</v>
      </c>
      <c r="O41">
        <f t="shared" si="0"/>
        <v>1.7543859649122808</v>
      </c>
      <c r="P41" s="7">
        <f>AVERAGEIF('Chart Data Group'!$Q$2:$Q$1584,'Data Transformations'!$N41,'Chart Data Group'!$R$2:$R$1584)</f>
        <v>25.65</v>
      </c>
      <c r="Q41" s="7">
        <f>IF(SUMIF('Raw data'!$C$2:$C$1584,'Data Transformations'!$N41,'Raw data'!$I$2:$I$1584) &gt; 0, AVERAGEIF('Raw data'!$C$2:$C$1584,'Data Transformations'!$N41,'Raw data'!$I$2:$I$1584), NA())</f>
        <v>45</v>
      </c>
      <c r="R41" s="7">
        <f>IF(SUMIF('Raw data'!$C$2:$C$1584,'Data Transformations'!$N41,'Raw data'!$D$2:$D$1584)&gt;0,SUMIF('Raw data'!$C$2:$C$1584,'Data Transformations'!$N41,'Raw data'!$D$2:$D$1584),NA())</f>
        <v>229</v>
      </c>
      <c r="S41" s="7"/>
      <c r="T41" t="s">
        <v>108</v>
      </c>
      <c r="U41" s="7">
        <f>SUMIF('Raw data'!$B$2:$B$1584,'Data Transformations'!$T41,'Raw data'!$D$2:$D$1584)</f>
        <v>41</v>
      </c>
      <c r="V41" s="7">
        <f>SUMIF('Raw data'!$B$2:$B$1584,'Data Transformations'!$T41,'Raw data'!$F$2:$F$1584)</f>
        <v>24</v>
      </c>
      <c r="W41" s="7">
        <f>MAX(SUMIF('Raw data'!$B$2:$B$1584,'Data Transformations'!$T41,'Raw data'!$E$2:$E$1584),SUMIF('Raw data'!$B$2:$B$1584,'Data Transformations'!$T41,'Raw data'!$H$2:$H$1584))</f>
        <v>0</v>
      </c>
      <c r="X41" s="7"/>
      <c r="Y41" s="9">
        <f>((W41-U41)/U41)</f>
        <v>-1</v>
      </c>
      <c r="Z41" s="9">
        <f>IF(V41&gt;0, (U41-V41)/V41, 0)</f>
        <v>0.70833333333333337</v>
      </c>
      <c r="AB41" t="s">
        <v>57</v>
      </c>
      <c r="AC41" t="s">
        <v>28</v>
      </c>
      <c r="AD41" s="1">
        <f>AG41/AF41</f>
        <v>187</v>
      </c>
      <c r="AE41">
        <v>12.3</v>
      </c>
      <c r="AF41">
        <v>3</v>
      </c>
      <c r="AG41" s="1">
        <v>561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</row>
    <row r="42" spans="1:134" x14ac:dyDescent="0.25">
      <c r="A42" s="6" t="s">
        <v>156</v>
      </c>
      <c r="B42" s="5">
        <f>SUMIF('Chart Data Group'!$A$2:$A$841,$A42,'Chart Data Group'!$D$2:$D$841)</f>
        <v>123</v>
      </c>
      <c r="C42" s="4">
        <f>AVERAGEIF('Chart Data Group'!$A$2:$A$841,$A42,'Chart Data Group'!$C$2:$C$841)</f>
        <v>101.57567567567568</v>
      </c>
      <c r="E42" t="s">
        <v>183</v>
      </c>
      <c r="F42" s="8">
        <f>G42/H42</f>
        <v>101.17182159945318</v>
      </c>
      <c r="G42" s="4">
        <f>SUMIF($AB$2:$AB$841,$E42,$AD$2:$AD$841)</f>
        <v>1133.1244019138755</v>
      </c>
      <c r="H42" s="7">
        <f>AVERAGEIF($AB$2:$AB$841,$E42,$AE$2:$AE$841)</f>
        <v>11.2</v>
      </c>
      <c r="J42" t="s">
        <v>67</v>
      </c>
      <c r="K42" s="7" t="e">
        <f>IF(MAX(SUMIF('Raw data'!$C$2:$C$1584,'Data Transformations'!$J42,'Raw data'!$E$2:$E$1584),SUMIF('Raw data'!$C$2:$C$1584,'Data Transformations'!$J42,'Raw data'!$H$2:$H$1584))&gt;0,MAX(SUMIF('Raw data'!$C$2:$C$1584,'Data Transformations'!$J42,'Raw data'!$E$2:$E$1584),SUMIF('Raw data'!$C$2:$C$1584,'Data Transformations'!$J42,'Raw data'!$H$2:$H$1584)), NA())</f>
        <v>#N/A</v>
      </c>
      <c r="L42" s="7">
        <f>IF(SUMIF('Raw data'!$C$2:$C$1584,'Data Transformations'!$J42,'Raw data'!$I$2:$I$1584) &gt; 0, AVERAGEIF('Raw data'!$C$2:$C$1584,'Data Transformations'!$J42,'Raw data'!$I$2:$I$1584), NA())</f>
        <v>32</v>
      </c>
      <c r="N42" t="s">
        <v>141</v>
      </c>
      <c r="O42">
        <f t="shared" si="0"/>
        <v>2.2727272727272725</v>
      </c>
      <c r="P42" s="7">
        <f>AVERAGEIF('Chart Data Group'!$Q$2:$Q$1584,'Data Transformations'!$N42,'Chart Data Group'!$R$2:$R$1584)</f>
        <v>19.8</v>
      </c>
      <c r="Q42" s="7">
        <f>IF(SUMIF('Raw data'!$C$2:$C$1584,'Data Transformations'!$N42,'Raw data'!$I$2:$I$1584) &gt; 0, AVERAGEIF('Raw data'!$C$2:$C$1584,'Data Transformations'!$N42,'Raw data'!$I$2:$I$1584), NA())</f>
        <v>45</v>
      </c>
      <c r="R42" s="7">
        <f>IF(SUMIF('Raw data'!$C$2:$C$1584,'Data Transformations'!$N42,'Raw data'!$D$2:$D$1584)&gt;0,SUMIF('Raw data'!$C$2:$C$1584,'Data Transformations'!$N42,'Raw data'!$D$2:$D$1584),NA())</f>
        <v>65</v>
      </c>
      <c r="S42" s="7"/>
      <c r="T42" t="s">
        <v>109</v>
      </c>
      <c r="U42" s="7">
        <f>SUMIF('Raw data'!$B$2:$B$1584,'Data Transformations'!$T42,'Raw data'!$D$2:$D$1584)</f>
        <v>17</v>
      </c>
      <c r="V42" s="7">
        <f>SUMIF('Raw data'!$B$2:$B$1584,'Data Transformations'!$T42,'Raw data'!$F$2:$F$1584)</f>
        <v>47</v>
      </c>
      <c r="W42" s="7">
        <f>MAX(SUMIF('Raw data'!$B$2:$B$1584,'Data Transformations'!$T42,'Raw data'!$E$2:$E$1584),SUMIF('Raw data'!$B$2:$B$1584,'Data Transformations'!$T42,'Raw data'!$H$2:$H$1584))</f>
        <v>0</v>
      </c>
      <c r="X42" s="7"/>
      <c r="Y42" s="9">
        <f>((W42-U42)/U42)</f>
        <v>-1</v>
      </c>
      <c r="Z42" s="9">
        <f>IF(V42&gt;0, (U42-V42)/V42, 0)</f>
        <v>-0.63829787234042556</v>
      </c>
      <c r="AB42" t="s">
        <v>57</v>
      </c>
      <c r="AC42" t="s">
        <v>47</v>
      </c>
      <c r="AD42" s="1">
        <f>AG42/AF42</f>
        <v>46.208333333333336</v>
      </c>
      <c r="AE42">
        <v>5.6</v>
      </c>
      <c r="AF42">
        <v>48</v>
      </c>
      <c r="AG42" s="1">
        <v>2218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</row>
    <row r="43" spans="1:134" x14ac:dyDescent="0.25">
      <c r="A43" s="6" t="s">
        <v>393</v>
      </c>
      <c r="B43" s="5">
        <f>SUMIF('Chart Data Group'!$A$2:$A$841,$A43,'Chart Data Group'!$D$2:$D$841)</f>
        <v>147</v>
      </c>
      <c r="C43" s="4">
        <f>AVERAGEIF('Chart Data Group'!$A$2:$A$841,$A43,'Chart Data Group'!$C$2:$C$841)</f>
        <v>104.08888644688645</v>
      </c>
      <c r="E43" t="s">
        <v>331</v>
      </c>
      <c r="F43" s="8">
        <f>G43/H43</f>
        <v>99.71013192474048</v>
      </c>
      <c r="G43" s="4">
        <f>SUMIF($AB$2:$AB$841,$E43,$AD$2:$AD$841)</f>
        <v>899.88394062078271</v>
      </c>
      <c r="H43" s="7">
        <f>AVERAGEIF($AB$2:$AB$841,$E43,$AE$2:$AE$841)</f>
        <v>9.0249999999999986</v>
      </c>
      <c r="J43" t="s">
        <v>69</v>
      </c>
      <c r="K43" s="7">
        <f>IF(MAX(SUMIF('Raw data'!$C$2:$C$1584,'Data Transformations'!$J43,'Raw data'!$E$2:$E$1584),SUMIF('Raw data'!$C$2:$C$1584,'Data Transformations'!$J43,'Raw data'!$H$2:$H$1584))&gt;0,MAX(SUMIF('Raw data'!$C$2:$C$1584,'Data Transformations'!$J43,'Raw data'!$E$2:$E$1584),SUMIF('Raw data'!$C$2:$C$1584,'Data Transformations'!$J43,'Raw data'!$H$2:$H$1584)), NA())</f>
        <v>64</v>
      </c>
      <c r="L43" s="7">
        <f>IF(SUMIF('Raw data'!$C$2:$C$1584,'Data Transformations'!$J43,'Raw data'!$I$2:$I$1584) &gt; 0, AVERAGEIF('Raw data'!$C$2:$C$1584,'Data Transformations'!$J43,'Raw data'!$I$2:$I$1584), NA())</f>
        <v>39</v>
      </c>
      <c r="N43" t="s">
        <v>197</v>
      </c>
      <c r="O43">
        <f t="shared" si="0"/>
        <v>0.5393258426966292</v>
      </c>
      <c r="P43" s="7">
        <f>AVERAGEIF('Chart Data Group'!$Q$2:$Q$1584,'Data Transformations'!$N43,'Chart Data Group'!$R$2:$R$1584)</f>
        <v>22.25</v>
      </c>
      <c r="Q43" s="7">
        <f>IF(SUMIF('Raw data'!$C$2:$C$1584,'Data Transformations'!$N43,'Raw data'!$I$2:$I$1584) &gt; 0, AVERAGEIF('Raw data'!$C$2:$C$1584,'Data Transformations'!$N43,'Raw data'!$I$2:$I$1584), NA())</f>
        <v>12</v>
      </c>
      <c r="R43" s="7">
        <f>IF(SUMIF('Raw data'!$C$2:$C$1584,'Data Transformations'!$N43,'Raw data'!$D$2:$D$1584)&gt;0,SUMIF('Raw data'!$C$2:$C$1584,'Data Transformations'!$N43,'Raw data'!$D$2:$D$1584),NA())</f>
        <v>5</v>
      </c>
      <c r="S43" s="7"/>
      <c r="T43" t="s">
        <v>112</v>
      </c>
      <c r="U43" s="7">
        <f>SUMIF('Raw data'!$B$2:$B$1584,'Data Transformations'!$T43,'Raw data'!$D$2:$D$1584)</f>
        <v>66</v>
      </c>
      <c r="V43" s="7">
        <f>SUMIF('Raw data'!$B$2:$B$1584,'Data Transformations'!$T43,'Raw data'!$F$2:$F$1584)</f>
        <v>76</v>
      </c>
      <c r="W43" s="7">
        <f>MAX(SUMIF('Raw data'!$B$2:$B$1584,'Data Transformations'!$T43,'Raw data'!$E$2:$E$1584),SUMIF('Raw data'!$B$2:$B$1584,'Data Transformations'!$T43,'Raw data'!$H$2:$H$1584))</f>
        <v>0</v>
      </c>
      <c r="X43" s="7"/>
      <c r="Y43" s="9">
        <f>((W43-U43)/U43)</f>
        <v>-1</v>
      </c>
      <c r="Z43" s="9">
        <f>IF(V43&gt;0, (U43-V43)/V43, 0)</f>
        <v>-0.13157894736842105</v>
      </c>
      <c r="AB43" t="s">
        <v>59</v>
      </c>
      <c r="AC43" t="s">
        <v>10</v>
      </c>
      <c r="AD43" s="1">
        <f>AG43/AF43</f>
        <v>89.666666666666671</v>
      </c>
      <c r="AE43">
        <v>11</v>
      </c>
      <c r="AF43">
        <v>3</v>
      </c>
      <c r="AG43" s="1">
        <v>269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</row>
    <row r="44" spans="1:134" x14ac:dyDescent="0.25">
      <c r="A44" s="6" t="s">
        <v>247</v>
      </c>
      <c r="B44" s="5">
        <f>SUMIF('Chart Data Group'!$A$2:$A$841,$A44,'Chart Data Group'!$D$2:$D$841)</f>
        <v>59</v>
      </c>
      <c r="C44" s="4">
        <f>AVERAGEIF('Chart Data Group'!$A$2:$A$841,$A44,'Chart Data Group'!$C$2:$C$841)</f>
        <v>106.44444444444444</v>
      </c>
      <c r="E44" t="s">
        <v>392</v>
      </c>
      <c r="F44" s="8">
        <f>G44/H44</f>
        <v>96.163959783449343</v>
      </c>
      <c r="G44" s="4">
        <f>SUMIF($AB$2:$AB$841,$E44,$AD$2:$AD$841)</f>
        <v>1036.1666666666667</v>
      </c>
      <c r="H44" s="7">
        <f>AVERAGEIF($AB$2:$AB$841,$E44,$AE$2:$AE$841)</f>
        <v>10.775</v>
      </c>
      <c r="J44" t="s">
        <v>73</v>
      </c>
      <c r="K44" s="7">
        <f>IF(MAX(SUMIF('Raw data'!$C$2:$C$1584,'Data Transformations'!$J44,'Raw data'!$E$2:$E$1584),SUMIF('Raw data'!$C$2:$C$1584,'Data Transformations'!$J44,'Raw data'!$H$2:$H$1584))&gt;0,MAX(SUMIF('Raw data'!$C$2:$C$1584,'Data Transformations'!$J44,'Raw data'!$E$2:$E$1584),SUMIF('Raw data'!$C$2:$C$1584,'Data Transformations'!$J44,'Raw data'!$H$2:$H$1584)), NA())</f>
        <v>393</v>
      </c>
      <c r="L44" s="7">
        <f>IF(SUMIF('Raw data'!$C$2:$C$1584,'Data Transformations'!$J44,'Raw data'!$I$2:$I$1584) &gt; 0, AVERAGEIF('Raw data'!$C$2:$C$1584,'Data Transformations'!$J44,'Raw data'!$I$2:$I$1584), NA())</f>
        <v>312</v>
      </c>
      <c r="N44" t="s">
        <v>82</v>
      </c>
      <c r="O44">
        <f t="shared" si="0"/>
        <v>0.36474164133738601</v>
      </c>
      <c r="P44" s="7">
        <f>AVERAGEIF('Chart Data Group'!$Q$2:$Q$1584,'Data Transformations'!$N44,'Chart Data Group'!$R$2:$R$1584)</f>
        <v>21.933333333333334</v>
      </c>
      <c r="Q44" s="7">
        <f>IF(SUMIF('Raw data'!$C$2:$C$1584,'Data Transformations'!$N44,'Raw data'!$I$2:$I$1584) &gt; 0, AVERAGEIF('Raw data'!$C$2:$C$1584,'Data Transformations'!$N44,'Raw data'!$I$2:$I$1584), NA())</f>
        <v>8</v>
      </c>
      <c r="R44" s="7">
        <f>IF(SUMIF('Raw data'!$C$2:$C$1584,'Data Transformations'!$N44,'Raw data'!$D$2:$D$1584)&gt;0,SUMIF('Raw data'!$C$2:$C$1584,'Data Transformations'!$N44,'Raw data'!$D$2:$D$1584),NA())</f>
        <v>25</v>
      </c>
      <c r="S44" s="7"/>
      <c r="T44" t="s">
        <v>115</v>
      </c>
      <c r="U44" s="7">
        <f>SUMIF('Raw data'!$B$2:$B$1584,'Data Transformations'!$T44,'Raw data'!$D$2:$D$1584)</f>
        <v>77</v>
      </c>
      <c r="V44" s="7">
        <f>SUMIF('Raw data'!$B$2:$B$1584,'Data Transformations'!$T44,'Raw data'!$F$2:$F$1584)</f>
        <v>66</v>
      </c>
      <c r="W44" s="7">
        <f>MAX(SUMIF('Raw data'!$B$2:$B$1584,'Data Transformations'!$T44,'Raw data'!$E$2:$E$1584),SUMIF('Raw data'!$B$2:$B$1584,'Data Transformations'!$T44,'Raw data'!$H$2:$H$1584))</f>
        <v>401</v>
      </c>
      <c r="X44" s="7"/>
      <c r="Y44" s="9">
        <f>((W44-U44)/U44)</f>
        <v>4.2077922077922079</v>
      </c>
      <c r="Z44" s="9">
        <f>IF(V44&gt;0, (U44-V44)/V44, 0)</f>
        <v>0.16666666666666666</v>
      </c>
      <c r="AB44" t="s">
        <v>59</v>
      </c>
      <c r="AC44" t="s">
        <v>12</v>
      </c>
      <c r="AD44" s="1">
        <f>AG44/AF44</f>
        <v>98</v>
      </c>
      <c r="AE44">
        <v>8.9</v>
      </c>
      <c r="AF44">
        <v>16</v>
      </c>
      <c r="AG44" s="1">
        <v>1568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</row>
    <row r="45" spans="1:134" x14ac:dyDescent="0.25">
      <c r="A45" s="6" t="s">
        <v>400</v>
      </c>
      <c r="B45" s="5">
        <f>SUMIF('Chart Data Group'!$A$2:$A$841,$A45,'Chart Data Group'!$D$2:$D$841)</f>
        <v>74</v>
      </c>
      <c r="C45" s="4">
        <f>AVERAGEIF('Chart Data Group'!$A$2:$A$841,$A45,'Chart Data Group'!$C$2:$C$841)</f>
        <v>106.45454545454545</v>
      </c>
      <c r="E45" t="s">
        <v>208</v>
      </c>
      <c r="F45" s="8">
        <f>G45/H45</f>
        <v>93.99693251533742</v>
      </c>
      <c r="G45" s="4">
        <f>SUMIF($AB$2:$AB$841,$E45,$AD$2:$AD$841)</f>
        <v>766.07500000000005</v>
      </c>
      <c r="H45" s="7">
        <f>AVERAGEIF($AB$2:$AB$841,$E45,$AE$2:$AE$841)</f>
        <v>8.15</v>
      </c>
      <c r="J45" t="s">
        <v>81</v>
      </c>
      <c r="K45" s="7">
        <f>IF(MAX(SUMIF('Raw data'!$C$2:$C$1584,'Data Transformations'!$J45,'Raw data'!$E$2:$E$1584),SUMIF('Raw data'!$C$2:$C$1584,'Data Transformations'!$J45,'Raw data'!$H$2:$H$1584))&gt;0,MAX(SUMIF('Raw data'!$C$2:$C$1584,'Data Transformations'!$J45,'Raw data'!$E$2:$E$1584),SUMIF('Raw data'!$C$2:$C$1584,'Data Transformations'!$J45,'Raw data'!$H$2:$H$1584)), NA())</f>
        <v>80</v>
      </c>
      <c r="L45" s="7">
        <f>IF(SUMIF('Raw data'!$C$2:$C$1584,'Data Transformations'!$J45,'Raw data'!$I$2:$I$1584) &gt; 0, AVERAGEIF('Raw data'!$C$2:$C$1584,'Data Transformations'!$J45,'Raw data'!$I$2:$I$1584), NA())</f>
        <v>68</v>
      </c>
      <c r="N45" t="s">
        <v>36</v>
      </c>
      <c r="O45">
        <f t="shared" si="0"/>
        <v>11.2</v>
      </c>
      <c r="P45" s="7">
        <f>AVERAGEIF('Chart Data Group'!$Q$2:$Q$1584,'Data Transformations'!$N45,'Chart Data Group'!$R$2:$R$1584)</f>
        <v>2.5</v>
      </c>
      <c r="Q45" s="7">
        <f>IF(SUMIF('Raw data'!$C$2:$C$1584,'Data Transformations'!$N45,'Raw data'!$I$2:$I$1584) &gt; 0, AVERAGEIF('Raw data'!$C$2:$C$1584,'Data Transformations'!$N45,'Raw data'!$I$2:$I$1584), NA())</f>
        <v>28</v>
      </c>
      <c r="R45" s="7">
        <f>IF(SUMIF('Raw data'!$C$2:$C$1584,'Data Transformations'!$N45,'Raw data'!$D$2:$D$1584)&gt;0,SUMIF('Raw data'!$C$2:$C$1584,'Data Transformations'!$N45,'Raw data'!$D$2:$D$1584),NA())</f>
        <v>52</v>
      </c>
      <c r="S45" s="7"/>
      <c r="T45" t="s">
        <v>116</v>
      </c>
      <c r="U45" s="7">
        <f>SUMIF('Raw data'!$B$2:$B$1584,'Data Transformations'!$T45,'Raw data'!$D$2:$D$1584)</f>
        <v>8</v>
      </c>
      <c r="V45" s="7">
        <f>SUMIF('Raw data'!$B$2:$B$1584,'Data Transformations'!$T45,'Raw data'!$F$2:$F$1584)</f>
        <v>0</v>
      </c>
      <c r="W45" s="7">
        <f>MAX(SUMIF('Raw data'!$B$2:$B$1584,'Data Transformations'!$T45,'Raw data'!$E$2:$E$1584),SUMIF('Raw data'!$B$2:$B$1584,'Data Transformations'!$T45,'Raw data'!$H$2:$H$1584))</f>
        <v>12</v>
      </c>
      <c r="X45" s="7"/>
      <c r="Y45" s="9">
        <f>((W45-U45)/U45)</f>
        <v>0.5</v>
      </c>
      <c r="Z45" s="9">
        <f>IF(V45&gt;0, (U45-V45)/V45, 0)</f>
        <v>0</v>
      </c>
      <c r="AB45" t="s">
        <v>59</v>
      </c>
      <c r="AC45" t="s">
        <v>13</v>
      </c>
      <c r="AD45" s="1">
        <f>AG45/AF45</f>
        <v>114.90322580645162</v>
      </c>
      <c r="AE45">
        <v>3.4</v>
      </c>
      <c r="AF45">
        <v>31</v>
      </c>
      <c r="AG45" s="1">
        <v>3562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</row>
    <row r="46" spans="1:134" x14ac:dyDescent="0.25">
      <c r="A46" s="6" t="s">
        <v>290</v>
      </c>
      <c r="B46" s="5">
        <f>SUMIF('Chart Data Group'!$A$2:$A$841,$A46,'Chart Data Group'!$D$2:$D$841)</f>
        <v>34</v>
      </c>
      <c r="C46" s="4">
        <f>AVERAGEIF('Chart Data Group'!$A$2:$A$841,$A46,'Chart Data Group'!$C$2:$C$841)</f>
        <v>106.46000000000001</v>
      </c>
      <c r="E46" t="s">
        <v>130</v>
      </c>
      <c r="F46" s="8">
        <f>G46/H46</f>
        <v>92.552804658028535</v>
      </c>
      <c r="G46" s="4">
        <f>SUMIF($AB$2:$AB$841,$E46,$AD$2:$AD$841)</f>
        <v>1033.5063186813186</v>
      </c>
      <c r="H46" s="7">
        <f>AVERAGEIF($AB$2:$AB$841,$E46,$AE$2:$AE$841)</f>
        <v>11.166666666666666</v>
      </c>
      <c r="J46" t="s">
        <v>79</v>
      </c>
      <c r="K46" s="7">
        <f>IF(MAX(SUMIF('Raw data'!$C$2:$C$1584,'Data Transformations'!$J46,'Raw data'!$E$2:$E$1584),SUMIF('Raw data'!$C$2:$C$1584,'Data Transformations'!$J46,'Raw data'!$H$2:$H$1584))&gt;0,MAX(SUMIF('Raw data'!$C$2:$C$1584,'Data Transformations'!$J46,'Raw data'!$E$2:$E$1584),SUMIF('Raw data'!$C$2:$C$1584,'Data Transformations'!$J46,'Raw data'!$H$2:$H$1584)), NA())</f>
        <v>35</v>
      </c>
      <c r="L46" s="7">
        <f>IF(SUMIF('Raw data'!$C$2:$C$1584,'Data Transformations'!$J46,'Raw data'!$I$2:$I$1584) &gt; 0, AVERAGEIF('Raw data'!$C$2:$C$1584,'Data Transformations'!$J46,'Raw data'!$I$2:$I$1584), NA())</f>
        <v>41</v>
      </c>
      <c r="S46" s="7"/>
      <c r="T46" t="s">
        <v>117</v>
      </c>
      <c r="U46" s="7">
        <f>SUMIF('Raw data'!$B$2:$B$1584,'Data Transformations'!$T46,'Raw data'!$D$2:$D$1584)</f>
        <v>2</v>
      </c>
      <c r="V46" s="7">
        <f>SUMIF('Raw data'!$B$2:$B$1584,'Data Transformations'!$T46,'Raw data'!$F$2:$F$1584)</f>
        <v>5</v>
      </c>
      <c r="W46" s="7">
        <f>MAX(SUMIF('Raw data'!$B$2:$B$1584,'Data Transformations'!$T46,'Raw data'!$E$2:$E$1584),SUMIF('Raw data'!$B$2:$B$1584,'Data Transformations'!$T46,'Raw data'!$H$2:$H$1584))</f>
        <v>0</v>
      </c>
      <c r="X46" s="7"/>
      <c r="Y46" s="9">
        <f>((W46-U46)/U46)</f>
        <v>-1</v>
      </c>
      <c r="Z46" s="9">
        <f>IF(V46&gt;0, (U46-V46)/V46, 0)</f>
        <v>-0.6</v>
      </c>
      <c r="AB46" t="s">
        <v>59</v>
      </c>
      <c r="AC46" t="s">
        <v>22</v>
      </c>
      <c r="AD46" s="1">
        <f>AG46/AF46</f>
        <v>240</v>
      </c>
      <c r="AE46">
        <v>14.4</v>
      </c>
      <c r="AF46">
        <v>16</v>
      </c>
      <c r="AG46" s="1">
        <v>3840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</row>
    <row r="47" spans="1:134" x14ac:dyDescent="0.25">
      <c r="A47" s="6" t="s">
        <v>59</v>
      </c>
      <c r="B47" s="5">
        <f>SUMIF('Chart Data Group'!$A$2:$A$841,$A47,'Chart Data Group'!$D$2:$D$841)</f>
        <v>130</v>
      </c>
      <c r="C47" s="4">
        <f>AVERAGEIF('Chart Data Group'!$A$2:$A$841,$A47,'Chart Data Group'!$C$2:$C$841)</f>
        <v>107.97857142857141</v>
      </c>
      <c r="E47" t="s">
        <v>322</v>
      </c>
      <c r="F47" s="8">
        <f>G47/H47</f>
        <v>91.456873338005337</v>
      </c>
      <c r="G47" s="4">
        <f>SUMIF($AB$2:$AB$841,$E47,$AD$2:$AD$841)</f>
        <v>986.2099508281575</v>
      </c>
      <c r="H47" s="7">
        <f>AVERAGEIF($AB$2:$AB$841,$E47,$AE$2:$AE$841)</f>
        <v>10.783333333333333</v>
      </c>
      <c r="J47" t="s">
        <v>80</v>
      </c>
      <c r="K47" s="7">
        <f>IF(MAX(SUMIF('Raw data'!$C$2:$C$1584,'Data Transformations'!$J47,'Raw data'!$E$2:$E$1584),SUMIF('Raw data'!$C$2:$C$1584,'Data Transformations'!$J47,'Raw data'!$H$2:$H$1584))&gt;0,MAX(SUMIF('Raw data'!$C$2:$C$1584,'Data Transformations'!$J47,'Raw data'!$E$2:$E$1584),SUMIF('Raw data'!$C$2:$C$1584,'Data Transformations'!$J47,'Raw data'!$H$2:$H$1584)), NA())</f>
        <v>15</v>
      </c>
      <c r="L47" s="7">
        <f>IF(SUMIF('Raw data'!$C$2:$C$1584,'Data Transformations'!$J47,'Raw data'!$I$2:$I$1584) &gt; 0, AVERAGEIF('Raw data'!$C$2:$C$1584,'Data Transformations'!$J47,'Raw data'!$I$2:$I$1584), NA())</f>
        <v>30</v>
      </c>
      <c r="N47"/>
      <c r="O47"/>
      <c r="T47" t="s">
        <v>122</v>
      </c>
      <c r="U47" s="7">
        <f>SUMIF('Raw data'!$B$2:$B$1584,'Data Transformations'!$T47,'Raw data'!$D$2:$D$1584)</f>
        <v>22</v>
      </c>
      <c r="V47" s="7">
        <f>SUMIF('Raw data'!$B$2:$B$1584,'Data Transformations'!$T47,'Raw data'!$F$2:$F$1584)</f>
        <v>10</v>
      </c>
      <c r="W47" s="7">
        <f>MAX(SUMIF('Raw data'!$B$2:$B$1584,'Data Transformations'!$T47,'Raw data'!$E$2:$E$1584),SUMIF('Raw data'!$B$2:$B$1584,'Data Transformations'!$T47,'Raw data'!$H$2:$H$1584))</f>
        <v>76</v>
      </c>
      <c r="X47" s="7"/>
      <c r="Y47" s="9">
        <f>((W47-U47)/U47)</f>
        <v>2.4545454545454546</v>
      </c>
      <c r="Z47" s="9">
        <f>IF(V47&gt;0, (U47-V47)/V47, 0)</f>
        <v>1.2</v>
      </c>
      <c r="AB47" t="s">
        <v>59</v>
      </c>
      <c r="AC47" t="s">
        <v>15</v>
      </c>
      <c r="AD47" s="1">
        <f>AG47/AF47</f>
        <v>74</v>
      </c>
      <c r="AE47">
        <v>11.2</v>
      </c>
      <c r="AF47">
        <v>18</v>
      </c>
      <c r="AG47" s="1">
        <v>1332</v>
      </c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</row>
    <row r="48" spans="1:134" x14ac:dyDescent="0.25">
      <c r="A48" s="6" t="s">
        <v>203</v>
      </c>
      <c r="B48" s="5">
        <f>SUMIF('Chart Data Group'!$A$2:$A$841,$A48,'Chart Data Group'!$D$2:$D$841)</f>
        <v>140</v>
      </c>
      <c r="C48" s="4">
        <f>AVERAGEIF('Chart Data Group'!$A$2:$A$841,$A48,'Chart Data Group'!$C$2:$C$841)</f>
        <v>108.57887756227944</v>
      </c>
      <c r="E48" t="s">
        <v>243</v>
      </c>
      <c r="F48" s="8">
        <f>G48/H48</f>
        <v>91.052464140974024</v>
      </c>
      <c r="G48" s="4">
        <f>SUMIF($AB$2:$AB$841,$E48,$AD$2:$AD$841)</f>
        <v>630.53831417624519</v>
      </c>
      <c r="H48" s="7">
        <f>AVERAGEIF($AB$2:$AB$841,$E48,$AE$2:$AE$841)</f>
        <v>6.9250000000000007</v>
      </c>
      <c r="J48" t="s">
        <v>82</v>
      </c>
      <c r="K48" s="7">
        <f>IF(MAX(SUMIF('Raw data'!$C$2:$C$1584,'Data Transformations'!$J48,'Raw data'!$E$2:$E$1584),SUMIF('Raw data'!$C$2:$C$1584,'Data Transformations'!$J48,'Raw data'!$H$2:$H$1584))&gt;0,MAX(SUMIF('Raw data'!$C$2:$C$1584,'Data Transformations'!$J48,'Raw data'!$E$2:$E$1584),SUMIF('Raw data'!$C$2:$C$1584,'Data Transformations'!$J48,'Raw data'!$H$2:$H$1584)), NA())</f>
        <v>2</v>
      </c>
      <c r="L48" s="7">
        <f>IF(SUMIF('Raw data'!$C$2:$C$1584,'Data Transformations'!$J48,'Raw data'!$I$2:$I$1584) &gt; 0, AVERAGEIF('Raw data'!$C$2:$C$1584,'Data Transformations'!$J48,'Raw data'!$I$2:$I$1584), NA())</f>
        <v>8</v>
      </c>
      <c r="N48"/>
      <c r="O48"/>
      <c r="T48" t="s">
        <v>314</v>
      </c>
      <c r="U48" s="7">
        <f>SUMIF('Raw data'!$B$2:$B$1584,'Data Transformations'!$T48,'Raw data'!$D$2:$D$1584)</f>
        <v>4</v>
      </c>
      <c r="V48" s="7">
        <f>SUMIF('Raw data'!$B$2:$B$1584,'Data Transformations'!$T48,'Raw data'!$F$2:$F$1584)</f>
        <v>0</v>
      </c>
      <c r="W48" s="7">
        <f>MAX(SUMIF('Raw data'!$B$2:$B$1584,'Data Transformations'!$T48,'Raw data'!$E$2:$E$1584),SUMIF('Raw data'!$B$2:$B$1584,'Data Transformations'!$T48,'Raw data'!$H$2:$H$1584))</f>
        <v>0</v>
      </c>
      <c r="X48" s="7"/>
      <c r="Y48" s="9">
        <f>((W48-U48)/U48)</f>
        <v>-1</v>
      </c>
      <c r="Z48" s="9">
        <f>IF(V48&gt;0, (U48-V48)/V48, 0)</f>
        <v>0</v>
      </c>
      <c r="AB48" t="s">
        <v>59</v>
      </c>
      <c r="AC48" t="s">
        <v>17</v>
      </c>
      <c r="AD48" s="1">
        <f>AG48/AF48</f>
        <v>31.294117647058822</v>
      </c>
      <c r="AE48">
        <v>26.1</v>
      </c>
      <c r="AF48">
        <v>34</v>
      </c>
      <c r="AG48" s="1">
        <v>1064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</row>
    <row r="49" spans="1:134" x14ac:dyDescent="0.25">
      <c r="A49" s="6" t="s">
        <v>330</v>
      </c>
      <c r="B49" s="5">
        <f>SUMIF('Chart Data Group'!$A$2:$A$841,$A49,'Chart Data Group'!$D$2:$D$841)</f>
        <v>206</v>
      </c>
      <c r="C49" s="4">
        <f>AVERAGEIF('Chart Data Group'!$A$2:$A$841,$A49,'Chart Data Group'!$C$2:$C$841)</f>
        <v>109.31869353922198</v>
      </c>
      <c r="E49" t="s">
        <v>61</v>
      </c>
      <c r="F49" s="8">
        <f>G49/H49</f>
        <v>90.679278842266967</v>
      </c>
      <c r="G49" s="4">
        <f>SUMIF($AB$2:$AB$841,$E49,$AD$2:$AD$841)</f>
        <v>1335.2523809523809</v>
      </c>
      <c r="H49" s="7">
        <f>AVERAGEIF($AB$2:$AB$841,$E49,$AE$2:$AE$841)</f>
        <v>14.724999999999998</v>
      </c>
      <c r="J49" t="s">
        <v>84</v>
      </c>
      <c r="K49" s="7" t="e">
        <f>IF(MAX(SUMIF('Raw data'!$C$2:$C$1584,'Data Transformations'!$J49,'Raw data'!$E$2:$E$1584),SUMIF('Raw data'!$C$2:$C$1584,'Data Transformations'!$J49,'Raw data'!$H$2:$H$1584))&gt;0,MAX(SUMIF('Raw data'!$C$2:$C$1584,'Data Transformations'!$J49,'Raw data'!$E$2:$E$1584),SUMIF('Raw data'!$C$2:$C$1584,'Data Transformations'!$J49,'Raw data'!$H$2:$H$1584)), NA())</f>
        <v>#N/A</v>
      </c>
      <c r="L49" s="7">
        <f>IF(SUMIF('Raw data'!$C$2:$C$1584,'Data Transformations'!$J49,'Raw data'!$I$2:$I$1584) &gt; 0, AVERAGEIF('Raw data'!$C$2:$C$1584,'Data Transformations'!$J49,'Raw data'!$I$2:$I$1584), NA())</f>
        <v>20</v>
      </c>
      <c r="N49"/>
      <c r="O49"/>
      <c r="T49" t="s">
        <v>124</v>
      </c>
      <c r="U49" s="7">
        <f>SUMIF('Raw data'!$B$2:$B$1584,'Data Transformations'!$T49,'Raw data'!$D$2:$D$1584)</f>
        <v>173</v>
      </c>
      <c r="V49" s="7">
        <f>SUMIF('Raw data'!$B$2:$B$1584,'Data Transformations'!$T49,'Raw data'!$F$2:$F$1584)</f>
        <v>94</v>
      </c>
      <c r="W49" s="7">
        <f>MAX(SUMIF('Raw data'!$B$2:$B$1584,'Data Transformations'!$T49,'Raw data'!$E$2:$E$1584),SUMIF('Raw data'!$B$2:$B$1584,'Data Transformations'!$T49,'Raw data'!$H$2:$H$1584))</f>
        <v>57</v>
      </c>
      <c r="X49" s="7"/>
      <c r="Y49" s="9">
        <f>((W49-U49)/U49)</f>
        <v>-0.67052023121387283</v>
      </c>
      <c r="Z49" s="9">
        <f>IF(V49&gt;0, (U49-V49)/V49, 0)</f>
        <v>0.84042553191489366</v>
      </c>
      <c r="AB49" t="s">
        <v>143</v>
      </c>
      <c r="AC49" t="s">
        <v>12</v>
      </c>
      <c r="AD49" s="1">
        <f>AG49/AF49</f>
        <v>98</v>
      </c>
      <c r="AE49">
        <v>11.6</v>
      </c>
      <c r="AF49">
        <v>15</v>
      </c>
      <c r="AG49" s="1">
        <v>1470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</row>
    <row r="50" spans="1:134" x14ac:dyDescent="0.25">
      <c r="A50" s="6" t="s">
        <v>263</v>
      </c>
      <c r="B50" s="5">
        <f>SUMIF('Chart Data Group'!$A$2:$A$841,$A50,'Chart Data Group'!$D$2:$D$841)</f>
        <v>270</v>
      </c>
      <c r="C50" s="4">
        <f>AVERAGEIF('Chart Data Group'!$A$2:$A$841,$A50,'Chart Data Group'!$C$2:$C$841)</f>
        <v>110.46716896635198</v>
      </c>
      <c r="E50" t="s">
        <v>275</v>
      </c>
      <c r="F50" s="8">
        <f>G50/H50</f>
        <v>89.090909090909079</v>
      </c>
      <c r="G50" s="4">
        <f>SUMIF($AB$2:$AB$841,$E50,$AD$2:$AD$841)</f>
        <v>98</v>
      </c>
      <c r="H50" s="7">
        <f>AVERAGEIF($AB$2:$AB$841,$E50,$AE$2:$AE$841)</f>
        <v>1.1000000000000001</v>
      </c>
      <c r="J50" t="s">
        <v>87</v>
      </c>
      <c r="K50" s="7" t="e">
        <f>IF(MAX(SUMIF('Raw data'!$C$2:$C$1584,'Data Transformations'!$J50,'Raw data'!$E$2:$E$1584),SUMIF('Raw data'!$C$2:$C$1584,'Data Transformations'!$J50,'Raw data'!$H$2:$H$1584))&gt;0,MAX(SUMIF('Raw data'!$C$2:$C$1584,'Data Transformations'!$J50,'Raw data'!$E$2:$E$1584),SUMIF('Raw data'!$C$2:$C$1584,'Data Transformations'!$J50,'Raw data'!$H$2:$H$1584)), NA())</f>
        <v>#N/A</v>
      </c>
      <c r="L50" s="7">
        <f>IF(SUMIF('Raw data'!$C$2:$C$1584,'Data Transformations'!$J50,'Raw data'!$I$2:$I$1584) &gt; 0, AVERAGEIF('Raw data'!$C$2:$C$1584,'Data Transformations'!$J50,'Raw data'!$I$2:$I$1584), NA())</f>
        <v>29</v>
      </c>
      <c r="N50"/>
      <c r="O50"/>
      <c r="T50" t="s">
        <v>127</v>
      </c>
      <c r="U50" s="7">
        <f>SUMIF('Raw data'!$B$2:$B$1584,'Data Transformations'!$T50,'Raw data'!$D$2:$D$1584)</f>
        <v>103</v>
      </c>
      <c r="V50" s="7">
        <f>SUMIF('Raw data'!$B$2:$B$1584,'Data Transformations'!$T50,'Raw data'!$F$2:$F$1584)</f>
        <v>265</v>
      </c>
      <c r="W50" s="7">
        <f>MAX(SUMIF('Raw data'!$B$2:$B$1584,'Data Transformations'!$T50,'Raw data'!$E$2:$E$1584),SUMIF('Raw data'!$B$2:$B$1584,'Data Transformations'!$T50,'Raw data'!$H$2:$H$1584))</f>
        <v>8</v>
      </c>
      <c r="X50" s="7"/>
      <c r="Y50" s="9">
        <f>((W50-U50)/U50)</f>
        <v>-0.92233009708737868</v>
      </c>
      <c r="Z50" s="9">
        <f>IF(V50&gt;0, (U50-V50)/V50, 0)</f>
        <v>-0.61132075471698111</v>
      </c>
      <c r="AB50" t="s">
        <v>143</v>
      </c>
      <c r="AC50" t="s">
        <v>13</v>
      </c>
      <c r="AD50" s="1">
        <f>AG50/AF50</f>
        <v>114.91428571428571</v>
      </c>
      <c r="AE50">
        <v>1.6</v>
      </c>
      <c r="AF50">
        <v>35</v>
      </c>
      <c r="AG50" s="1">
        <v>4022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</row>
    <row r="51" spans="1:134" x14ac:dyDescent="0.25">
      <c r="A51" s="6" t="s">
        <v>83</v>
      </c>
      <c r="B51" s="5">
        <f>SUMIF('Chart Data Group'!$A$2:$A$841,$A51,'Chart Data Group'!$D$2:$D$841)</f>
        <v>51</v>
      </c>
      <c r="C51" s="4">
        <f>AVERAGEIF('Chart Data Group'!$A$2:$A$841,$A51,'Chart Data Group'!$C$2:$C$841)</f>
        <v>111.19047619047619</v>
      </c>
      <c r="E51" t="s">
        <v>105</v>
      </c>
      <c r="F51" s="8">
        <f>G51/H51</f>
        <v>88.671916010498691</v>
      </c>
      <c r="G51" s="4">
        <f>SUMIF($AB$2:$AB$841,$E51,$AD$2:$AD$841)</f>
        <v>844.6</v>
      </c>
      <c r="H51" s="7">
        <f>AVERAGEIF($AB$2:$AB$841,$E51,$AE$2:$AE$841)</f>
        <v>9.5250000000000004</v>
      </c>
      <c r="J51" t="s">
        <v>91</v>
      </c>
      <c r="K51" s="7" t="e">
        <f>IF(MAX(SUMIF('Raw data'!$C$2:$C$1584,'Data Transformations'!$J51,'Raw data'!$E$2:$E$1584),SUMIF('Raw data'!$C$2:$C$1584,'Data Transformations'!$J51,'Raw data'!$H$2:$H$1584))&gt;0,MAX(SUMIF('Raw data'!$C$2:$C$1584,'Data Transformations'!$J51,'Raw data'!$E$2:$E$1584),SUMIF('Raw data'!$C$2:$C$1584,'Data Transformations'!$J51,'Raw data'!$H$2:$H$1584)), NA())</f>
        <v>#N/A</v>
      </c>
      <c r="L51" s="7">
        <f>IF(SUMIF('Raw data'!$C$2:$C$1584,'Data Transformations'!$J51,'Raw data'!$I$2:$I$1584) &gt; 0, AVERAGEIF('Raw data'!$C$2:$C$1584,'Data Transformations'!$J51,'Raw data'!$I$2:$I$1584), NA())</f>
        <v>66</v>
      </c>
      <c r="N51"/>
      <c r="O51"/>
      <c r="T51" t="s">
        <v>128</v>
      </c>
      <c r="U51" s="7">
        <f>SUMIF('Raw data'!$B$2:$B$1584,'Data Transformations'!$T51,'Raw data'!$D$2:$D$1584)</f>
        <v>20</v>
      </c>
      <c r="V51" s="7">
        <f>SUMIF('Raw data'!$B$2:$B$1584,'Data Transformations'!$T51,'Raw data'!$F$2:$F$1584)</f>
        <v>10</v>
      </c>
      <c r="W51" s="7">
        <f>MAX(SUMIF('Raw data'!$B$2:$B$1584,'Data Transformations'!$T51,'Raw data'!$E$2:$E$1584),SUMIF('Raw data'!$B$2:$B$1584,'Data Transformations'!$T51,'Raw data'!$H$2:$H$1584))</f>
        <v>0</v>
      </c>
      <c r="X51" s="7"/>
      <c r="Y51" s="9">
        <f>((W51-U51)/U51)</f>
        <v>-1</v>
      </c>
      <c r="Z51" s="9">
        <f>IF(V51&gt;0, (U51-V51)/V51, 0)</f>
        <v>1</v>
      </c>
      <c r="AB51" t="s">
        <v>178</v>
      </c>
      <c r="AC51" t="s">
        <v>12</v>
      </c>
      <c r="AD51" s="1">
        <f>AG51/AF51</f>
        <v>98</v>
      </c>
      <c r="AE51">
        <v>9.3000000000000007</v>
      </c>
      <c r="AF51">
        <v>66</v>
      </c>
      <c r="AG51" s="1">
        <v>6468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</row>
    <row r="52" spans="1:134" x14ac:dyDescent="0.25">
      <c r="A52" s="6" t="s">
        <v>160</v>
      </c>
      <c r="B52" s="5">
        <f>SUMIF('Chart Data Group'!$A$2:$A$841,$A52,'Chart Data Group'!$D$2:$D$841)</f>
        <v>57</v>
      </c>
      <c r="C52" s="4">
        <f>AVERAGEIF('Chart Data Group'!$A$2:$A$841,$A52,'Chart Data Group'!$C$2:$C$841)</f>
        <v>112.42500000000001</v>
      </c>
      <c r="E52" t="s">
        <v>163</v>
      </c>
      <c r="F52" s="8">
        <f>G52/H52</f>
        <v>86.717948717948715</v>
      </c>
      <c r="G52" s="4">
        <f>SUMIF($AB$2:$AB$841,$E52,$AD$2:$AD$841)</f>
        <v>112.73333333333333</v>
      </c>
      <c r="H52" s="7">
        <f>AVERAGEIF($AB$2:$AB$841,$E52,$AE$2:$AE$841)</f>
        <v>1.3</v>
      </c>
      <c r="J52" t="s">
        <v>93</v>
      </c>
      <c r="K52" s="7">
        <f>IF(MAX(SUMIF('Raw data'!$C$2:$C$1584,'Data Transformations'!$J52,'Raw data'!$E$2:$E$1584),SUMIF('Raw data'!$C$2:$C$1584,'Data Transformations'!$J52,'Raw data'!$H$2:$H$1584))&gt;0,MAX(SUMIF('Raw data'!$C$2:$C$1584,'Data Transformations'!$J52,'Raw data'!$E$2:$E$1584),SUMIF('Raw data'!$C$2:$C$1584,'Data Transformations'!$J52,'Raw data'!$H$2:$H$1584)), NA())</f>
        <v>28</v>
      </c>
      <c r="L52" s="7">
        <f>IF(SUMIF('Raw data'!$C$2:$C$1584,'Data Transformations'!$J52,'Raw data'!$I$2:$I$1584) &gt; 0, AVERAGEIF('Raw data'!$C$2:$C$1584,'Data Transformations'!$J52,'Raw data'!$I$2:$I$1584), NA())</f>
        <v>308</v>
      </c>
      <c r="N52"/>
      <c r="O52"/>
      <c r="T52" t="s">
        <v>130</v>
      </c>
      <c r="U52" s="7">
        <f>SUMIF('Raw data'!$B$2:$B$1584,'Data Transformations'!$T52,'Raw data'!$D$2:$D$1584)</f>
        <v>215</v>
      </c>
      <c r="V52" s="7">
        <f>SUMIF('Raw data'!$B$2:$B$1584,'Data Transformations'!$T52,'Raw data'!$F$2:$F$1584)</f>
        <v>172</v>
      </c>
      <c r="W52" s="7">
        <f>MAX(SUMIF('Raw data'!$B$2:$B$1584,'Data Transformations'!$T52,'Raw data'!$E$2:$E$1584),SUMIF('Raw data'!$B$2:$B$1584,'Data Transformations'!$T52,'Raw data'!$H$2:$H$1584))</f>
        <v>106</v>
      </c>
      <c r="X52" s="7"/>
      <c r="Y52" s="9">
        <f>((W52-U52)/U52)</f>
        <v>-0.50697674418604655</v>
      </c>
      <c r="Z52" s="9">
        <f>IF(V52&gt;0, (U52-V52)/V52, 0)</f>
        <v>0.25</v>
      </c>
      <c r="AB52" t="s">
        <v>61</v>
      </c>
      <c r="AC52" t="s">
        <v>10</v>
      </c>
      <c r="AD52" s="1">
        <f>AG52/AF52</f>
        <v>89.6</v>
      </c>
      <c r="AE52">
        <v>18.899999999999999</v>
      </c>
      <c r="AF52">
        <v>15</v>
      </c>
      <c r="AG52" s="1">
        <v>1344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</row>
    <row r="53" spans="1:134" x14ac:dyDescent="0.25">
      <c r="A53" s="6" t="s">
        <v>329</v>
      </c>
      <c r="B53" s="5">
        <f>SUMIF('Chart Data Group'!$A$2:$A$841,$A53,'Chart Data Group'!$D$2:$D$841)</f>
        <v>65</v>
      </c>
      <c r="C53" s="4">
        <f>AVERAGEIF('Chart Data Group'!$A$2:$A$841,$A53,'Chart Data Group'!$C$2:$C$841)</f>
        <v>112.68245614035087</v>
      </c>
      <c r="E53" t="s">
        <v>325</v>
      </c>
      <c r="F53" s="8">
        <f>G53/H53</f>
        <v>85.933898673624697</v>
      </c>
      <c r="G53" s="4">
        <f>SUMIF($AB$2:$AB$841,$E53,$AD$2:$AD$841)</f>
        <v>940.97619047619048</v>
      </c>
      <c r="H53" s="7">
        <f>AVERAGEIF($AB$2:$AB$841,$E53,$AE$2:$AE$841)</f>
        <v>10.950000000000001</v>
      </c>
      <c r="J53" t="s">
        <v>94</v>
      </c>
      <c r="K53" s="7">
        <f>IF(MAX(SUMIF('Raw data'!$C$2:$C$1584,'Data Transformations'!$J53,'Raw data'!$E$2:$E$1584),SUMIF('Raw data'!$C$2:$C$1584,'Data Transformations'!$J53,'Raw data'!$H$2:$H$1584))&gt;0,MAX(SUMIF('Raw data'!$C$2:$C$1584,'Data Transformations'!$J53,'Raw data'!$E$2:$E$1584),SUMIF('Raw data'!$C$2:$C$1584,'Data Transformations'!$J53,'Raw data'!$H$2:$H$1584)), NA())</f>
        <v>86</v>
      </c>
      <c r="L53" s="7">
        <f>IF(SUMIF('Raw data'!$C$2:$C$1584,'Data Transformations'!$J53,'Raw data'!$I$2:$I$1584) &gt; 0, AVERAGEIF('Raw data'!$C$2:$C$1584,'Data Transformations'!$J53,'Raw data'!$I$2:$I$1584), NA())</f>
        <v>433</v>
      </c>
      <c r="N53"/>
      <c r="O53"/>
      <c r="T53" t="s">
        <v>134</v>
      </c>
      <c r="U53" s="7">
        <f>SUMIF('Raw data'!$B$2:$B$1584,'Data Transformations'!$T53,'Raw data'!$D$2:$D$1584)</f>
        <v>85</v>
      </c>
      <c r="V53" s="7">
        <f>SUMIF('Raw data'!$B$2:$B$1584,'Data Transformations'!$T53,'Raw data'!$F$2:$F$1584)</f>
        <v>18</v>
      </c>
      <c r="W53" s="7">
        <f>MAX(SUMIF('Raw data'!$B$2:$B$1584,'Data Transformations'!$T53,'Raw data'!$E$2:$E$1584),SUMIF('Raw data'!$B$2:$B$1584,'Data Transformations'!$T53,'Raw data'!$H$2:$H$1584))</f>
        <v>34</v>
      </c>
      <c r="X53" s="7"/>
      <c r="Y53" s="9">
        <f>((W53-U53)/U53)</f>
        <v>-0.6</v>
      </c>
      <c r="Z53" s="9">
        <f>IF(V53&gt;0, (U53-V53)/V53, 0)</f>
        <v>3.7222222222222223</v>
      </c>
      <c r="AB53" t="s">
        <v>61</v>
      </c>
      <c r="AC53" t="s">
        <v>12</v>
      </c>
      <c r="AD53" s="1">
        <f>AG53/AF53</f>
        <v>98</v>
      </c>
      <c r="AE53">
        <v>25.4</v>
      </c>
      <c r="AF53">
        <v>16</v>
      </c>
      <c r="AG53" s="1">
        <v>1568</v>
      </c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</row>
    <row r="54" spans="1:134" x14ac:dyDescent="0.25">
      <c r="A54" s="6" t="s">
        <v>171</v>
      </c>
      <c r="B54" s="5">
        <f>SUMIF('Chart Data Group'!$A$2:$A$841,$A54,'Chart Data Group'!$D$2:$D$841)</f>
        <v>989</v>
      </c>
      <c r="C54" s="4">
        <f>AVERAGEIF('Chart Data Group'!$A$2:$A$841,$A54,'Chart Data Group'!$C$2:$C$841)</f>
        <v>115.82366917922614</v>
      </c>
      <c r="E54" t="s">
        <v>193</v>
      </c>
      <c r="F54" s="8">
        <f>G54/H54</f>
        <v>85.823034369114879</v>
      </c>
      <c r="G54" s="4">
        <f>SUMIF($AB$2:$AB$841,$E54,$AD$2:$AD$841)</f>
        <v>1012.7118055555555</v>
      </c>
      <c r="H54" s="7">
        <f>AVERAGEIF($AB$2:$AB$841,$E54,$AE$2:$AE$841)</f>
        <v>11.799999999999999</v>
      </c>
      <c r="J54" t="s">
        <v>96</v>
      </c>
      <c r="K54" s="7">
        <f>IF(MAX(SUMIF('Raw data'!$C$2:$C$1584,'Data Transformations'!$J54,'Raw data'!$E$2:$E$1584),SUMIF('Raw data'!$C$2:$C$1584,'Data Transformations'!$J54,'Raw data'!$H$2:$H$1584))&gt;0,MAX(SUMIF('Raw data'!$C$2:$C$1584,'Data Transformations'!$J54,'Raw data'!$E$2:$E$1584),SUMIF('Raw data'!$C$2:$C$1584,'Data Transformations'!$J54,'Raw data'!$H$2:$H$1584)), NA())</f>
        <v>21</v>
      </c>
      <c r="L54" s="7">
        <f>IF(SUMIF('Raw data'!$C$2:$C$1584,'Data Transformations'!$J54,'Raw data'!$I$2:$I$1584) &gt; 0, AVERAGEIF('Raw data'!$C$2:$C$1584,'Data Transformations'!$J54,'Raw data'!$I$2:$I$1584), NA())</f>
        <v>49</v>
      </c>
      <c r="N54"/>
      <c r="O54"/>
      <c r="T54" t="s">
        <v>135</v>
      </c>
      <c r="U54" s="7">
        <f>SUMIF('Raw data'!$B$2:$B$1584,'Data Transformations'!$T54,'Raw data'!$D$2:$D$1584)</f>
        <v>928</v>
      </c>
      <c r="V54" s="7">
        <f>SUMIF('Raw data'!$B$2:$B$1584,'Data Transformations'!$T54,'Raw data'!$F$2:$F$1584)</f>
        <v>850</v>
      </c>
      <c r="W54" s="7">
        <f>MAX(SUMIF('Raw data'!$B$2:$B$1584,'Data Transformations'!$T54,'Raw data'!$E$2:$E$1584),SUMIF('Raw data'!$B$2:$B$1584,'Data Transformations'!$T54,'Raw data'!$H$2:$H$1584))</f>
        <v>287</v>
      </c>
      <c r="X54" s="7"/>
      <c r="Y54" s="9">
        <f>((W54-U54)/U54)</f>
        <v>-0.69073275862068961</v>
      </c>
      <c r="Z54" s="9">
        <f>IF(V54&gt;0, (U54-V54)/V54, 0)</f>
        <v>9.1764705882352943E-2</v>
      </c>
      <c r="AB54" t="s">
        <v>61</v>
      </c>
      <c r="AC54" t="s">
        <v>13</v>
      </c>
      <c r="AD54" s="1">
        <f>AG54/AF54</f>
        <v>114.92857142857143</v>
      </c>
      <c r="AE54">
        <v>13.3</v>
      </c>
      <c r="AF54">
        <v>14</v>
      </c>
      <c r="AG54" s="1">
        <v>1609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</row>
    <row r="55" spans="1:134" x14ac:dyDescent="0.25">
      <c r="A55" s="6" t="s">
        <v>146</v>
      </c>
      <c r="B55" s="5">
        <f>SUMIF('Chart Data Group'!$A$2:$A$841,$A55,'Chart Data Group'!$D$2:$D$841)</f>
        <v>243</v>
      </c>
      <c r="C55" s="4">
        <f>AVERAGEIF('Chart Data Group'!$A$2:$A$841,$A55,'Chart Data Group'!$C$2:$C$841)</f>
        <v>115.99175213675213</v>
      </c>
      <c r="E55" t="s">
        <v>210</v>
      </c>
      <c r="F55" s="8">
        <f>G55/H55</f>
        <v>84.763755980861248</v>
      </c>
      <c r="G55" s="4">
        <f>SUMIF($AB$2:$AB$841,$E55,$AD$2:$AD$841)</f>
        <v>542.48803827751192</v>
      </c>
      <c r="H55" s="7">
        <f>AVERAGEIF($AB$2:$AB$841,$E55,$AE$2:$AE$841)</f>
        <v>6.3999999999999995</v>
      </c>
      <c r="J55" t="s">
        <v>101</v>
      </c>
      <c r="K55" s="7" t="e">
        <f>IF(MAX(SUMIF('Raw data'!$C$2:$C$1584,'Data Transformations'!$J55,'Raw data'!$E$2:$E$1584),SUMIF('Raw data'!$C$2:$C$1584,'Data Transformations'!$J55,'Raw data'!$H$2:$H$1584))&gt;0,MAX(SUMIF('Raw data'!$C$2:$C$1584,'Data Transformations'!$J55,'Raw data'!$E$2:$E$1584),SUMIF('Raw data'!$C$2:$C$1584,'Data Transformations'!$J55,'Raw data'!$H$2:$H$1584)), NA())</f>
        <v>#N/A</v>
      </c>
      <c r="L55" s="7">
        <f>IF(SUMIF('Raw data'!$C$2:$C$1584,'Data Transformations'!$J55,'Raw data'!$I$2:$I$1584) &gt; 0, AVERAGEIF('Raw data'!$C$2:$C$1584,'Data Transformations'!$J55,'Raw data'!$I$2:$I$1584), NA())</f>
        <v>190</v>
      </c>
      <c r="N55"/>
      <c r="O55"/>
      <c r="T55" t="s">
        <v>136</v>
      </c>
      <c r="U55" s="7">
        <f>SUMIF('Raw data'!$B$2:$B$1584,'Data Transformations'!$T55,'Raw data'!$D$2:$D$1584)</f>
        <v>297</v>
      </c>
      <c r="V55" s="7">
        <f>SUMIF('Raw data'!$B$2:$B$1584,'Data Transformations'!$T55,'Raw data'!$F$2:$F$1584)</f>
        <v>254</v>
      </c>
      <c r="W55" s="7">
        <f>MAX(SUMIF('Raw data'!$B$2:$B$1584,'Data Transformations'!$T55,'Raw data'!$E$2:$E$1584),SUMIF('Raw data'!$B$2:$B$1584,'Data Transformations'!$T55,'Raw data'!$H$2:$H$1584))</f>
        <v>2</v>
      </c>
      <c r="X55" s="7"/>
      <c r="Y55" s="9">
        <f>((W55-U55)/U55)</f>
        <v>-0.9932659932659933</v>
      </c>
      <c r="Z55" s="9">
        <f>IF(V55&gt;0, (U55-V55)/V55, 0)</f>
        <v>0.16929133858267717</v>
      </c>
      <c r="AB55" t="s">
        <v>61</v>
      </c>
      <c r="AC55" t="s">
        <v>22</v>
      </c>
      <c r="AD55" s="1">
        <f>AG55/AF55</f>
        <v>240</v>
      </c>
      <c r="AE55">
        <v>17.2</v>
      </c>
      <c r="AF55">
        <v>6</v>
      </c>
      <c r="AG55" s="1">
        <v>1440</v>
      </c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</row>
    <row r="56" spans="1:134" x14ac:dyDescent="0.25">
      <c r="A56" s="6" t="s">
        <v>350</v>
      </c>
      <c r="B56" s="5">
        <f>SUMIF('Chart Data Group'!$A$2:$A$841,$A56,'Chart Data Group'!$D$2:$D$841)</f>
        <v>80</v>
      </c>
      <c r="C56" s="4">
        <f>AVERAGEIF('Chart Data Group'!$A$2:$A$841,$A56,'Chart Data Group'!$C$2:$C$841)</f>
        <v>118.06660997732425</v>
      </c>
      <c r="E56" t="s">
        <v>200</v>
      </c>
      <c r="F56" s="8">
        <f>G56/H56</f>
        <v>82.475477528089897</v>
      </c>
      <c r="G56" s="4">
        <f>SUMIF($AB$2:$AB$841,$E56,$AD$2:$AD$841)</f>
        <v>978.70899999999995</v>
      </c>
      <c r="H56" s="7">
        <f>AVERAGEIF($AB$2:$AB$841,$E56,$AE$2:$AE$841)</f>
        <v>11.866666666666665</v>
      </c>
      <c r="J56" t="s">
        <v>107</v>
      </c>
      <c r="K56" s="7" t="e">
        <f>IF(MAX(SUMIF('Raw data'!$C$2:$C$1584,'Data Transformations'!$J56,'Raw data'!$E$2:$E$1584),SUMIF('Raw data'!$C$2:$C$1584,'Data Transformations'!$J56,'Raw data'!$H$2:$H$1584))&gt;0,MAX(SUMIF('Raw data'!$C$2:$C$1584,'Data Transformations'!$J56,'Raw data'!$E$2:$E$1584),SUMIF('Raw data'!$C$2:$C$1584,'Data Transformations'!$J56,'Raw data'!$H$2:$H$1584)), NA())</f>
        <v>#N/A</v>
      </c>
      <c r="L56" s="7">
        <f>IF(SUMIF('Raw data'!$C$2:$C$1584,'Data Transformations'!$J56,'Raw data'!$I$2:$I$1584) &gt; 0, AVERAGEIF('Raw data'!$C$2:$C$1584,'Data Transformations'!$J56,'Raw data'!$I$2:$I$1584), NA())</f>
        <v>31</v>
      </c>
      <c r="N56"/>
      <c r="O56"/>
      <c r="T56" t="s">
        <v>132</v>
      </c>
      <c r="U56" s="7">
        <f>SUMIF('Raw data'!$B$2:$B$1584,'Data Transformations'!$T56,'Raw data'!$D$2:$D$1584)</f>
        <v>39</v>
      </c>
      <c r="V56" s="7">
        <f>SUMIF('Raw data'!$B$2:$B$1584,'Data Transformations'!$T56,'Raw data'!$F$2:$F$1584)</f>
        <v>12</v>
      </c>
      <c r="W56" s="7">
        <f>MAX(SUMIF('Raw data'!$B$2:$B$1584,'Data Transformations'!$T56,'Raw data'!$E$2:$E$1584),SUMIF('Raw data'!$B$2:$B$1584,'Data Transformations'!$T56,'Raw data'!$H$2:$H$1584))</f>
        <v>24</v>
      </c>
      <c r="X56" s="7"/>
      <c r="Y56" s="9">
        <f>((W56-U56)/U56)</f>
        <v>-0.38461538461538464</v>
      </c>
      <c r="Z56" s="9">
        <f>IF(V56&gt;0, (U56-V56)/V56, 0)</f>
        <v>2.25</v>
      </c>
      <c r="AB56" t="s">
        <v>61</v>
      </c>
      <c r="AC56" t="s">
        <v>28</v>
      </c>
      <c r="AD56" s="1">
        <f>AG56/AF56</f>
        <v>186.90909090909091</v>
      </c>
      <c r="AE56">
        <v>19.899999999999999</v>
      </c>
      <c r="AF56">
        <v>33</v>
      </c>
      <c r="AG56" s="1">
        <v>6168</v>
      </c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</row>
    <row r="57" spans="1:134" x14ac:dyDescent="0.25">
      <c r="A57" s="6" t="s">
        <v>325</v>
      </c>
      <c r="B57" s="5">
        <f>SUMIF('Chart Data Group'!$A$2:$A$841,$A57,'Chart Data Group'!$D$2:$D$841)</f>
        <v>28</v>
      </c>
      <c r="C57" s="4">
        <f>AVERAGEIF('Chart Data Group'!$A$2:$A$841,$A57,'Chart Data Group'!$C$2:$C$841)</f>
        <v>118.37037037037038</v>
      </c>
      <c r="E57" t="s">
        <v>270</v>
      </c>
      <c r="F57" s="8">
        <f>G57/H57</f>
        <v>81.70357142857145</v>
      </c>
      <c r="G57" s="4">
        <f>SUMIF($AB$2:$AB$841,$E57,$AD$2:$AD$841)</f>
        <v>776.18392857142862</v>
      </c>
      <c r="H57" s="7">
        <f>AVERAGEIF($AB$2:$AB$841,$E57,$AE$2:$AE$841)</f>
        <v>9.4999999999999982</v>
      </c>
      <c r="J57" t="s">
        <v>113</v>
      </c>
      <c r="K57" s="7" t="e">
        <f>IF(MAX(SUMIF('Raw data'!$C$2:$C$1584,'Data Transformations'!$J57,'Raw data'!$E$2:$E$1584),SUMIF('Raw data'!$C$2:$C$1584,'Data Transformations'!$J57,'Raw data'!$H$2:$H$1584))&gt;0,MAX(SUMIF('Raw data'!$C$2:$C$1584,'Data Transformations'!$J57,'Raw data'!$E$2:$E$1584),SUMIF('Raw data'!$C$2:$C$1584,'Data Transformations'!$J57,'Raw data'!$H$2:$H$1584)), NA())</f>
        <v>#N/A</v>
      </c>
      <c r="L57" s="7">
        <f>IF(SUMIF('Raw data'!$C$2:$C$1584,'Data Transformations'!$J57,'Raw data'!$I$2:$I$1584) &gt; 0, AVERAGEIF('Raw data'!$C$2:$C$1584,'Data Transformations'!$J57,'Raw data'!$I$2:$I$1584), NA())</f>
        <v>14</v>
      </c>
      <c r="N57"/>
      <c r="O57"/>
      <c r="T57" t="s">
        <v>374</v>
      </c>
      <c r="U57" s="7">
        <f>SUMIF('Raw data'!$B$2:$B$1584,'Data Transformations'!$T57,'Raw data'!$D$2:$D$1584)</f>
        <v>34</v>
      </c>
      <c r="V57" s="7">
        <f>SUMIF('Raw data'!$B$2:$B$1584,'Data Transformations'!$T57,'Raw data'!$F$2:$F$1584)</f>
        <v>54</v>
      </c>
      <c r="W57" s="7">
        <f>MAX(SUMIF('Raw data'!$B$2:$B$1584,'Data Transformations'!$T57,'Raw data'!$E$2:$E$1584),SUMIF('Raw data'!$B$2:$B$1584,'Data Transformations'!$T57,'Raw data'!$H$2:$H$1584))</f>
        <v>0</v>
      </c>
      <c r="X57" s="7"/>
      <c r="Y57" s="9">
        <f>((W57-U57)/U57)</f>
        <v>-1</v>
      </c>
      <c r="Z57" s="9">
        <f>IF(V57&gt;0, (U57-V57)/V57, 0)</f>
        <v>-0.37037037037037035</v>
      </c>
      <c r="AB57" t="s">
        <v>61</v>
      </c>
      <c r="AC57" t="s">
        <v>29</v>
      </c>
      <c r="AD57" s="1">
        <f>AG57/AF57</f>
        <v>294.55714285714288</v>
      </c>
      <c r="AE57">
        <v>11.2</v>
      </c>
      <c r="AF57">
        <v>70</v>
      </c>
      <c r="AG57" s="1">
        <v>20619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</row>
    <row r="58" spans="1:134" x14ac:dyDescent="0.25">
      <c r="A58" s="6" t="s">
        <v>301</v>
      </c>
      <c r="B58" s="5">
        <f>SUMIF('Chart Data Group'!$A$2:$A$841,$A58,'Chart Data Group'!$D$2:$D$841)</f>
        <v>367</v>
      </c>
      <c r="C58" s="4">
        <f>AVERAGEIF('Chart Data Group'!$A$2:$A$841,$A58,'Chart Data Group'!$C$2:$C$841)</f>
        <v>118.8841012714815</v>
      </c>
      <c r="E58" t="s">
        <v>221</v>
      </c>
      <c r="F58" s="8">
        <f>G58/H58</f>
        <v>79.96255274261604</v>
      </c>
      <c r="G58" s="4">
        <f>SUMIF($AB$2:$AB$841,$E58,$AD$2:$AD$841)</f>
        <v>758.04500000000007</v>
      </c>
      <c r="H58" s="7">
        <f>AVERAGEIF($AB$2:$AB$841,$E58,$AE$2:$AE$841)</f>
        <v>9.48</v>
      </c>
      <c r="J58" t="s">
        <v>114</v>
      </c>
      <c r="K58" s="7" t="e">
        <f>IF(MAX(SUMIF('Raw data'!$C$2:$C$1584,'Data Transformations'!$J58,'Raw data'!$E$2:$E$1584),SUMIF('Raw data'!$C$2:$C$1584,'Data Transformations'!$J58,'Raw data'!$H$2:$H$1584))&gt;0,MAX(SUMIF('Raw data'!$C$2:$C$1584,'Data Transformations'!$J58,'Raw data'!$E$2:$E$1584),SUMIF('Raw data'!$C$2:$C$1584,'Data Transformations'!$J58,'Raw data'!$H$2:$H$1584)), NA())</f>
        <v>#N/A</v>
      </c>
      <c r="L58" s="7">
        <f>IF(SUMIF('Raw data'!$C$2:$C$1584,'Data Transformations'!$J58,'Raw data'!$I$2:$I$1584) &gt; 0, AVERAGEIF('Raw data'!$C$2:$C$1584,'Data Transformations'!$J58,'Raw data'!$I$2:$I$1584), NA())</f>
        <v>8</v>
      </c>
      <c r="N58"/>
      <c r="O58"/>
      <c r="T58" t="s">
        <v>142</v>
      </c>
      <c r="U58" s="7">
        <f>SUMIF('Raw data'!$B$2:$B$1584,'Data Transformations'!$T58,'Raw data'!$D$2:$D$1584)</f>
        <v>83</v>
      </c>
      <c r="V58" s="7">
        <f>SUMIF('Raw data'!$B$2:$B$1584,'Data Transformations'!$T58,'Raw data'!$F$2:$F$1584)</f>
        <v>72</v>
      </c>
      <c r="W58" s="7">
        <f>MAX(SUMIF('Raw data'!$B$2:$B$1584,'Data Transformations'!$T58,'Raw data'!$E$2:$E$1584),SUMIF('Raw data'!$B$2:$B$1584,'Data Transformations'!$T58,'Raw data'!$H$2:$H$1584))</f>
        <v>58</v>
      </c>
      <c r="X58" s="7"/>
      <c r="Y58" s="9">
        <f>((W58-U58)/U58)</f>
        <v>-0.30120481927710846</v>
      </c>
      <c r="Z58" s="9">
        <f>IF(V58&gt;0, (U58-V58)/V58, 0)</f>
        <v>0.15277777777777779</v>
      </c>
      <c r="AB58" t="s">
        <v>61</v>
      </c>
      <c r="AC58" t="s">
        <v>65</v>
      </c>
      <c r="AD58" s="1">
        <f>AG58/AF58</f>
        <v>265.09090909090907</v>
      </c>
      <c r="AE58">
        <v>3.1</v>
      </c>
      <c r="AF58">
        <v>22</v>
      </c>
      <c r="AG58" s="1">
        <v>5832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</row>
    <row r="59" spans="1:134" x14ac:dyDescent="0.25">
      <c r="A59" s="6" t="s">
        <v>218</v>
      </c>
      <c r="B59" s="5">
        <f>SUMIF('Chart Data Group'!$A$2:$A$841,$A59,'Chart Data Group'!$D$2:$D$841)</f>
        <v>52</v>
      </c>
      <c r="C59" s="4">
        <f>AVERAGEIF('Chart Data Group'!$A$2:$A$841,$A59,'Chart Data Group'!$C$2:$C$841)</f>
        <v>121.46875</v>
      </c>
      <c r="E59" t="s">
        <v>298</v>
      </c>
      <c r="F59" s="8">
        <f>G59/H59</f>
        <v>77.156784188034209</v>
      </c>
      <c r="G59" s="4">
        <f>SUMIF($AB$2:$AB$841,$E59,$AD$2:$AD$841)</f>
        <v>962.91666666666674</v>
      </c>
      <c r="H59" s="7">
        <f>AVERAGEIF($AB$2:$AB$841,$E59,$AE$2:$AE$841)</f>
        <v>12.479999999999999</v>
      </c>
      <c r="J59" t="s">
        <v>126</v>
      </c>
      <c r="K59" s="7">
        <f>IF(MAX(SUMIF('Raw data'!$C$2:$C$1584,'Data Transformations'!$J59,'Raw data'!$E$2:$E$1584),SUMIF('Raw data'!$C$2:$C$1584,'Data Transformations'!$J59,'Raw data'!$H$2:$H$1584))&gt;0,MAX(SUMIF('Raw data'!$C$2:$C$1584,'Data Transformations'!$J59,'Raw data'!$E$2:$E$1584),SUMIF('Raw data'!$C$2:$C$1584,'Data Transformations'!$J59,'Raw data'!$H$2:$H$1584)), NA())</f>
        <v>54</v>
      </c>
      <c r="L59" s="7">
        <f>IF(SUMIF('Raw data'!$C$2:$C$1584,'Data Transformations'!$J59,'Raw data'!$I$2:$I$1584) &gt; 0, AVERAGEIF('Raw data'!$C$2:$C$1584,'Data Transformations'!$J59,'Raw data'!$I$2:$I$1584), NA())</f>
        <v>39</v>
      </c>
      <c r="N59"/>
      <c r="O59"/>
      <c r="T59" t="s">
        <v>145</v>
      </c>
      <c r="U59" s="7">
        <f>SUMIF('Raw data'!$B$2:$B$1584,'Data Transformations'!$T59,'Raw data'!$D$2:$D$1584)</f>
        <v>57</v>
      </c>
      <c r="V59" s="7">
        <f>SUMIF('Raw data'!$B$2:$B$1584,'Data Transformations'!$T59,'Raw data'!$F$2:$F$1584)</f>
        <v>48</v>
      </c>
      <c r="W59" s="7">
        <f>MAX(SUMIF('Raw data'!$B$2:$B$1584,'Data Transformations'!$T59,'Raw data'!$E$2:$E$1584),SUMIF('Raw data'!$B$2:$B$1584,'Data Transformations'!$T59,'Raw data'!$H$2:$H$1584))</f>
        <v>19</v>
      </c>
      <c r="X59" s="7"/>
      <c r="Y59" s="9">
        <f>((W59-U59)/U59)</f>
        <v>-0.66666666666666663</v>
      </c>
      <c r="Z59" s="9">
        <f>IF(V59&gt;0, (U59-V59)/V59, 0)</f>
        <v>0.1875</v>
      </c>
      <c r="AB59" t="s">
        <v>61</v>
      </c>
      <c r="AC59" t="s">
        <v>47</v>
      </c>
      <c r="AD59" s="1">
        <f>AG59/AF59</f>
        <v>46.166666666666664</v>
      </c>
      <c r="AE59">
        <v>8.8000000000000007</v>
      </c>
      <c r="AF59">
        <v>6</v>
      </c>
      <c r="AG59" s="1">
        <v>277</v>
      </c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</row>
    <row r="60" spans="1:134" x14ac:dyDescent="0.25">
      <c r="A60" s="6" t="s">
        <v>219</v>
      </c>
      <c r="B60" s="5">
        <f>SUMIF('Chart Data Group'!$A$2:$A$841,$A60,'Chart Data Group'!$D$2:$D$841)</f>
        <v>608</v>
      </c>
      <c r="C60" s="4">
        <f>AVERAGEIF('Chart Data Group'!$A$2:$A$841,$A60,'Chart Data Group'!$C$2:$C$841)</f>
        <v>126.98816541790127</v>
      </c>
      <c r="E60" t="s">
        <v>160</v>
      </c>
      <c r="F60" s="8">
        <f>G60/H60</f>
        <v>75.579031612645053</v>
      </c>
      <c r="G60" s="4">
        <f>SUMIF($AB$2:$AB$841,$E60,$AD$2:$AD$841)</f>
        <v>449.6952380952381</v>
      </c>
      <c r="H60" s="7">
        <f>AVERAGEIF($AB$2:$AB$841,$E60,$AE$2:$AE$841)</f>
        <v>5.95</v>
      </c>
      <c r="J60" t="s">
        <v>129</v>
      </c>
      <c r="K60" s="7">
        <f>IF(MAX(SUMIF('Raw data'!$C$2:$C$1584,'Data Transformations'!$J60,'Raw data'!$E$2:$E$1584),SUMIF('Raw data'!$C$2:$C$1584,'Data Transformations'!$J60,'Raw data'!$H$2:$H$1584))&gt;0,MAX(SUMIF('Raw data'!$C$2:$C$1584,'Data Transformations'!$J60,'Raw data'!$E$2:$E$1584),SUMIF('Raw data'!$C$2:$C$1584,'Data Transformations'!$J60,'Raw data'!$H$2:$H$1584)), NA())</f>
        <v>9</v>
      </c>
      <c r="L60" s="7">
        <f>IF(SUMIF('Raw data'!$C$2:$C$1584,'Data Transformations'!$J60,'Raw data'!$I$2:$I$1584) &gt; 0, AVERAGEIF('Raw data'!$C$2:$C$1584,'Data Transformations'!$J60,'Raw data'!$I$2:$I$1584), NA())</f>
        <v>46</v>
      </c>
      <c r="N60"/>
      <c r="O60"/>
      <c r="T60" t="s">
        <v>21</v>
      </c>
      <c r="U60" s="7">
        <f>SUMIF('Raw data'!$B$2:$B$1584,'Data Transformations'!$T60,'Raw data'!$D$2:$D$1584)</f>
        <v>20</v>
      </c>
      <c r="V60" s="7">
        <f>SUMIF('Raw data'!$B$2:$B$1584,'Data Transformations'!$T60,'Raw data'!$F$2:$F$1584)</f>
        <v>6</v>
      </c>
      <c r="W60" s="7">
        <f>MAX(SUMIF('Raw data'!$B$2:$B$1584,'Data Transformations'!$T60,'Raw data'!$E$2:$E$1584),SUMIF('Raw data'!$B$2:$B$1584,'Data Transformations'!$T60,'Raw data'!$H$2:$H$1584))</f>
        <v>2</v>
      </c>
      <c r="X60" s="7"/>
      <c r="Y60" s="9">
        <f>((W60-U60)/U60)</f>
        <v>-0.9</v>
      </c>
      <c r="Z60" s="9">
        <f>IF(V60&gt;0, (U60-V60)/V60, 0)</f>
        <v>2.3333333333333335</v>
      </c>
      <c r="AB60" t="s">
        <v>62</v>
      </c>
      <c r="AC60" t="s">
        <v>10</v>
      </c>
      <c r="AD60" s="1">
        <f>AG60/AF60</f>
        <v>89.63636363636364</v>
      </c>
      <c r="AE60">
        <v>5.5</v>
      </c>
      <c r="AF60">
        <v>11</v>
      </c>
      <c r="AG60" s="1">
        <v>986</v>
      </c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</row>
    <row r="61" spans="1:134" x14ac:dyDescent="0.25">
      <c r="A61" s="6" t="s">
        <v>18</v>
      </c>
      <c r="B61" s="5">
        <f>SUMIF('Chart Data Group'!$A$2:$A$841,$A61,'Chart Data Group'!$D$2:$D$841)</f>
        <v>282</v>
      </c>
      <c r="C61" s="4">
        <f>AVERAGEIF('Chart Data Group'!$A$2:$A$841,$A61,'Chart Data Group'!$C$2:$C$841)</f>
        <v>128.15060577415414</v>
      </c>
      <c r="E61" t="s">
        <v>285</v>
      </c>
      <c r="F61" s="8">
        <f>G61/H61</f>
        <v>73.333333333333343</v>
      </c>
      <c r="G61" s="4">
        <f>SUMIF($AB$2:$AB$841,$E61,$AD$2:$AD$841)</f>
        <v>22</v>
      </c>
      <c r="H61" s="7">
        <f>AVERAGEIF($AB$2:$AB$841,$E61,$AE$2:$AE$841)</f>
        <v>0.3</v>
      </c>
      <c r="J61" t="s">
        <v>133</v>
      </c>
      <c r="K61" s="7">
        <f>IF(MAX(SUMIF('Raw data'!$C$2:$C$1584,'Data Transformations'!$J61,'Raw data'!$E$2:$E$1584),SUMIF('Raw data'!$C$2:$C$1584,'Data Transformations'!$J61,'Raw data'!$H$2:$H$1584))&gt;0,MAX(SUMIF('Raw data'!$C$2:$C$1584,'Data Transformations'!$J61,'Raw data'!$E$2:$E$1584),SUMIF('Raw data'!$C$2:$C$1584,'Data Transformations'!$J61,'Raw data'!$H$2:$H$1584)), NA())</f>
        <v>220</v>
      </c>
      <c r="L61" s="7">
        <f>IF(SUMIF('Raw data'!$C$2:$C$1584,'Data Transformations'!$J61,'Raw data'!$I$2:$I$1584) &gt; 0, AVERAGEIF('Raw data'!$C$2:$C$1584,'Data Transformations'!$J61,'Raw data'!$I$2:$I$1584), NA())</f>
        <v>47</v>
      </c>
      <c r="N61"/>
      <c r="O61"/>
      <c r="T61" t="s">
        <v>45</v>
      </c>
      <c r="U61" s="7">
        <f>SUMIF('Raw data'!$B$2:$B$1584,'Data Transformations'!$T61,'Raw data'!$D$2:$D$1584)</f>
        <v>26</v>
      </c>
      <c r="V61" s="7">
        <f>SUMIF('Raw data'!$B$2:$B$1584,'Data Transformations'!$T61,'Raw data'!$F$2:$F$1584)</f>
        <v>50</v>
      </c>
      <c r="W61" s="7">
        <f>MAX(SUMIF('Raw data'!$B$2:$B$1584,'Data Transformations'!$T61,'Raw data'!$E$2:$E$1584),SUMIF('Raw data'!$B$2:$B$1584,'Data Transformations'!$T61,'Raw data'!$H$2:$H$1584))</f>
        <v>1</v>
      </c>
      <c r="X61" s="7"/>
      <c r="Y61" s="9">
        <f>((W61-U61)/U61)</f>
        <v>-0.96153846153846156</v>
      </c>
      <c r="Z61" s="9">
        <f>IF(V61&gt;0, (U61-V61)/V61, 0)</f>
        <v>-0.48</v>
      </c>
      <c r="AB61" t="s">
        <v>68</v>
      </c>
      <c r="AC61" t="s">
        <v>67</v>
      </c>
      <c r="AD61" s="1">
        <f>AG61/AF61</f>
        <v>31.849056603773583</v>
      </c>
      <c r="AE61">
        <v>12.7</v>
      </c>
      <c r="AF61">
        <v>53</v>
      </c>
      <c r="AG61" s="1">
        <v>1688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</row>
    <row r="62" spans="1:134" x14ac:dyDescent="0.25">
      <c r="A62" s="6" t="s">
        <v>176</v>
      </c>
      <c r="B62" s="5">
        <f>SUMIF('Chart Data Group'!$A$2:$A$841,$A62,'Chart Data Group'!$D$2:$D$841)</f>
        <v>73</v>
      </c>
      <c r="C62" s="4">
        <f>AVERAGEIF('Chart Data Group'!$A$2:$A$841,$A62,'Chart Data Group'!$C$2:$C$841)</f>
        <v>129.15277777777777</v>
      </c>
      <c r="E62" t="s">
        <v>342</v>
      </c>
      <c r="F62" s="8">
        <f>G62/H62</f>
        <v>70.861565970261609</v>
      </c>
      <c r="G62" s="4">
        <f>SUMIF($AB$2:$AB$841,$E62,$AD$2:$AD$841)</f>
        <v>717.11904761904759</v>
      </c>
      <c r="H62" s="7">
        <f>AVERAGEIF($AB$2:$AB$841,$E62,$AE$2:$AE$841)</f>
        <v>10.120000000000001</v>
      </c>
      <c r="J62" t="s">
        <v>137</v>
      </c>
      <c r="K62" s="7">
        <f>IF(MAX(SUMIF('Raw data'!$C$2:$C$1584,'Data Transformations'!$J62,'Raw data'!$E$2:$E$1584),SUMIF('Raw data'!$C$2:$C$1584,'Data Transformations'!$J62,'Raw data'!$H$2:$H$1584))&gt;0,MAX(SUMIF('Raw data'!$C$2:$C$1584,'Data Transformations'!$J62,'Raw data'!$E$2:$E$1584),SUMIF('Raw data'!$C$2:$C$1584,'Data Transformations'!$J62,'Raw data'!$H$2:$H$1584)), NA())</f>
        <v>2</v>
      </c>
      <c r="L62" s="7">
        <f>IF(SUMIF('Raw data'!$C$2:$C$1584,'Data Transformations'!$J62,'Raw data'!$I$2:$I$1584) &gt; 0, AVERAGEIF('Raw data'!$C$2:$C$1584,'Data Transformations'!$J62,'Raw data'!$I$2:$I$1584), NA())</f>
        <v>37</v>
      </c>
      <c r="N62"/>
      <c r="O62"/>
      <c r="T62" t="s">
        <v>304</v>
      </c>
      <c r="U62" s="7">
        <f>SUMIF('Raw data'!$B$2:$B$1584,'Data Transformations'!$T62,'Raw data'!$D$2:$D$1584)</f>
        <v>3</v>
      </c>
      <c r="V62" s="7">
        <f>SUMIF('Raw data'!$B$2:$B$1584,'Data Transformations'!$T62,'Raw data'!$F$2:$F$1584)</f>
        <v>6</v>
      </c>
      <c r="W62" s="7">
        <f>MAX(SUMIF('Raw data'!$B$2:$B$1584,'Data Transformations'!$T62,'Raw data'!$E$2:$E$1584),SUMIF('Raw data'!$B$2:$B$1584,'Data Transformations'!$T62,'Raw data'!$H$2:$H$1584))</f>
        <v>0</v>
      </c>
      <c r="X62" s="7"/>
      <c r="Y62" s="9">
        <f>((W62-U62)/U62)</f>
        <v>-1</v>
      </c>
      <c r="Z62" s="9">
        <f>IF(V62&gt;0, (U62-V62)/V62, 0)</f>
        <v>-0.5</v>
      </c>
      <c r="AB62" t="s">
        <v>63</v>
      </c>
      <c r="AC62" t="s">
        <v>10</v>
      </c>
      <c r="AD62" s="1">
        <f>AG62/AF62</f>
        <v>89.6</v>
      </c>
      <c r="AE62">
        <v>18.600000000000001</v>
      </c>
      <c r="AF62">
        <v>20</v>
      </c>
      <c r="AG62" s="1">
        <v>1792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</row>
    <row r="63" spans="1:134" x14ac:dyDescent="0.25">
      <c r="A63" s="6" t="s">
        <v>348</v>
      </c>
      <c r="B63" s="5">
        <f>SUMIF('Chart Data Group'!$A$2:$A$841,$A63,'Chart Data Group'!$D$2:$D$841)</f>
        <v>73</v>
      </c>
      <c r="C63" s="4">
        <f>AVERAGEIF('Chart Data Group'!$A$2:$A$841,$A63,'Chart Data Group'!$C$2:$C$841)</f>
        <v>129.32679738562092</v>
      </c>
      <c r="E63" t="s">
        <v>50</v>
      </c>
      <c r="F63" s="8">
        <f>G63/H63</f>
        <v>70.20244855815325</v>
      </c>
      <c r="G63" s="4">
        <f>SUMIF($AB$2:$AB$841,$E63,$AD$2:$AD$841)</f>
        <v>523.00824175824175</v>
      </c>
      <c r="H63" s="7">
        <f>AVERAGEIF($AB$2:$AB$841,$E63,$AE$2:$AE$841)</f>
        <v>7.45</v>
      </c>
      <c r="J63" t="s">
        <v>141</v>
      </c>
      <c r="K63" s="7" t="e">
        <f>IF(MAX(SUMIF('Raw data'!$C$2:$C$1584,'Data Transformations'!$J63,'Raw data'!$E$2:$E$1584),SUMIF('Raw data'!$C$2:$C$1584,'Data Transformations'!$J63,'Raw data'!$H$2:$H$1584))&gt;0,MAX(SUMIF('Raw data'!$C$2:$C$1584,'Data Transformations'!$J63,'Raw data'!$E$2:$E$1584),SUMIF('Raw data'!$C$2:$C$1584,'Data Transformations'!$J63,'Raw data'!$H$2:$H$1584)), NA())</f>
        <v>#N/A</v>
      </c>
      <c r="L63" s="7">
        <f>IF(SUMIF('Raw data'!$C$2:$C$1584,'Data Transformations'!$J63,'Raw data'!$I$2:$I$1584) &gt; 0, AVERAGEIF('Raw data'!$C$2:$C$1584,'Data Transformations'!$J63,'Raw data'!$I$2:$I$1584), NA())</f>
        <v>45</v>
      </c>
      <c r="N63"/>
      <c r="O63"/>
      <c r="T63" t="s">
        <v>270</v>
      </c>
      <c r="U63" s="7">
        <f>SUMIF('Raw data'!$B$2:$B$1584,'Data Transformations'!$T63,'Raw data'!$D$2:$D$1584)</f>
        <v>81</v>
      </c>
      <c r="V63" s="7">
        <f>SUMIF('Raw data'!$B$2:$B$1584,'Data Transformations'!$T63,'Raw data'!$F$2:$F$1584)</f>
        <v>89</v>
      </c>
      <c r="W63" s="7">
        <f>MAX(SUMIF('Raw data'!$B$2:$B$1584,'Data Transformations'!$T63,'Raw data'!$E$2:$E$1584),SUMIF('Raw data'!$B$2:$B$1584,'Data Transformations'!$T63,'Raw data'!$H$2:$H$1584))</f>
        <v>8</v>
      </c>
      <c r="X63" s="7"/>
      <c r="Y63" s="9">
        <f>((W63-U63)/U63)</f>
        <v>-0.90123456790123457</v>
      </c>
      <c r="Z63" s="9">
        <f>IF(V63&gt;0, (U63-V63)/V63, 0)</f>
        <v>-8.98876404494382E-2</v>
      </c>
      <c r="AB63" t="s">
        <v>63</v>
      </c>
      <c r="AC63" t="s">
        <v>13</v>
      </c>
      <c r="AD63" s="1">
        <f>AG63/AF63</f>
        <v>115</v>
      </c>
      <c r="AE63">
        <v>3.8</v>
      </c>
      <c r="AF63">
        <v>3</v>
      </c>
      <c r="AG63" s="1">
        <v>345</v>
      </c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</row>
    <row r="64" spans="1:134" x14ac:dyDescent="0.25">
      <c r="A64" s="6" t="s">
        <v>208</v>
      </c>
      <c r="B64" s="5">
        <f>SUMIF('Chart Data Group'!$A$2:$A$841,$A64,'Chart Data Group'!$D$2:$D$841)</f>
        <v>290</v>
      </c>
      <c r="C64" s="4">
        <f>AVERAGEIF('Chart Data Group'!$A$2:$A$841,$A64,'Chart Data Group'!$C$2:$C$841)</f>
        <v>129.58596749950135</v>
      </c>
      <c r="E64" t="s">
        <v>117</v>
      </c>
      <c r="F64" s="8">
        <f>G64/H64</f>
        <v>70</v>
      </c>
      <c r="G64" s="4">
        <f>SUMIF($AB$2:$AB$841,$E64,$AD$2:$AD$841)</f>
        <v>98</v>
      </c>
      <c r="H64" s="7">
        <f>AVERAGEIF($AB$2:$AB$841,$E64,$AE$2:$AE$841)</f>
        <v>1.4</v>
      </c>
      <c r="J64" t="s">
        <v>155</v>
      </c>
      <c r="K64" s="7" t="e">
        <f>IF(MAX(SUMIF('Raw data'!$C$2:$C$1584,'Data Transformations'!$J64,'Raw data'!$E$2:$E$1584),SUMIF('Raw data'!$C$2:$C$1584,'Data Transformations'!$J64,'Raw data'!$H$2:$H$1584))&gt;0,MAX(SUMIF('Raw data'!$C$2:$C$1584,'Data Transformations'!$J64,'Raw data'!$E$2:$E$1584),SUMIF('Raw data'!$C$2:$C$1584,'Data Transformations'!$J64,'Raw data'!$H$2:$H$1584)), NA())</f>
        <v>#N/A</v>
      </c>
      <c r="L64" s="7">
        <f>IF(SUMIF('Raw data'!$C$2:$C$1584,'Data Transformations'!$J64,'Raw data'!$I$2:$I$1584) &gt; 0, AVERAGEIF('Raw data'!$C$2:$C$1584,'Data Transformations'!$J64,'Raw data'!$I$2:$I$1584), NA())</f>
        <v>46</v>
      </c>
      <c r="N64"/>
      <c r="O64"/>
      <c r="T64" t="s">
        <v>146</v>
      </c>
      <c r="U64" s="7">
        <f>SUMIF('Raw data'!$B$2:$B$1584,'Data Transformations'!$T64,'Raw data'!$D$2:$D$1584)</f>
        <v>115</v>
      </c>
      <c r="V64" s="7">
        <f>SUMIF('Raw data'!$B$2:$B$1584,'Data Transformations'!$T64,'Raw data'!$F$2:$F$1584)</f>
        <v>98</v>
      </c>
      <c r="W64" s="7">
        <f>MAX(SUMIF('Raw data'!$B$2:$B$1584,'Data Transformations'!$T64,'Raw data'!$E$2:$E$1584),SUMIF('Raw data'!$B$2:$B$1584,'Data Transformations'!$T64,'Raw data'!$H$2:$H$1584))</f>
        <v>161</v>
      </c>
      <c r="X64" s="7"/>
      <c r="Y64" s="9">
        <f>((W64-U64)/U64)</f>
        <v>0.4</v>
      </c>
      <c r="Z64" s="9">
        <f>IF(V64&gt;0, (U64-V64)/V64, 0)</f>
        <v>0.17346938775510204</v>
      </c>
      <c r="AB64" t="s">
        <v>63</v>
      </c>
      <c r="AC64" t="s">
        <v>28</v>
      </c>
      <c r="AD64" s="1">
        <f>AG64/AF64</f>
        <v>186.875</v>
      </c>
      <c r="AE64">
        <v>17.8</v>
      </c>
      <c r="AF64">
        <v>8</v>
      </c>
      <c r="AG64" s="1">
        <v>1495</v>
      </c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</row>
    <row r="65" spans="1:134" x14ac:dyDescent="0.25">
      <c r="A65" s="6" t="s">
        <v>108</v>
      </c>
      <c r="B65" s="5">
        <f>SUMIF('Chart Data Group'!$A$2:$A$841,$A65,'Chart Data Group'!$D$2:$D$841)</f>
        <v>41</v>
      </c>
      <c r="C65" s="4">
        <f>AVERAGEIF('Chart Data Group'!$A$2:$A$841,$A65,'Chart Data Group'!$C$2:$C$841)</f>
        <v>129.66666666666666</v>
      </c>
      <c r="E65" t="s">
        <v>312</v>
      </c>
      <c r="F65" s="8">
        <f>G65/H65</f>
        <v>69.875222816399273</v>
      </c>
      <c r="G65" s="4">
        <f>SUMIF($AB$2:$AB$841,$E65,$AD$2:$AD$841)</f>
        <v>534.5454545454545</v>
      </c>
      <c r="H65" s="7">
        <f>AVERAGEIF($AB$2:$AB$841,$E65,$AE$2:$AE$841)</f>
        <v>7.65</v>
      </c>
      <c r="J65" t="s">
        <v>172</v>
      </c>
      <c r="K65" s="7">
        <f>IF(MAX(SUMIF('Raw data'!$C$2:$C$1584,'Data Transformations'!$J65,'Raw data'!$E$2:$E$1584),SUMIF('Raw data'!$C$2:$C$1584,'Data Transformations'!$J65,'Raw data'!$H$2:$H$1584))&gt;0,MAX(SUMIF('Raw data'!$C$2:$C$1584,'Data Transformations'!$J65,'Raw data'!$E$2:$E$1584),SUMIF('Raw data'!$C$2:$C$1584,'Data Transformations'!$J65,'Raw data'!$H$2:$H$1584)), NA())</f>
        <v>96</v>
      </c>
      <c r="L65" s="7">
        <f>IF(SUMIF('Raw data'!$C$2:$C$1584,'Data Transformations'!$J65,'Raw data'!$I$2:$I$1584) &gt; 0, AVERAGEIF('Raw data'!$C$2:$C$1584,'Data Transformations'!$J65,'Raw data'!$I$2:$I$1584), NA())</f>
        <v>72</v>
      </c>
      <c r="N65"/>
      <c r="O65"/>
      <c r="T65" t="s">
        <v>148</v>
      </c>
      <c r="U65" s="7">
        <f>SUMIF('Raw data'!$B$2:$B$1584,'Data Transformations'!$T65,'Raw data'!$D$2:$D$1584)</f>
        <v>46</v>
      </c>
      <c r="V65" s="7">
        <f>SUMIF('Raw data'!$B$2:$B$1584,'Data Transformations'!$T65,'Raw data'!$F$2:$F$1584)</f>
        <v>19</v>
      </c>
      <c r="W65" s="7">
        <f>MAX(SUMIF('Raw data'!$B$2:$B$1584,'Data Transformations'!$T65,'Raw data'!$E$2:$E$1584),SUMIF('Raw data'!$B$2:$B$1584,'Data Transformations'!$T65,'Raw data'!$H$2:$H$1584))</f>
        <v>77</v>
      </c>
      <c r="X65" s="7"/>
      <c r="Y65" s="9">
        <f>((W65-U65)/U65)</f>
        <v>0.67391304347826086</v>
      </c>
      <c r="Z65" s="9">
        <f>IF(V65&gt;0, (U65-V65)/V65, 0)</f>
        <v>1.4210526315789473</v>
      </c>
      <c r="AB65" t="s">
        <v>70</v>
      </c>
      <c r="AC65" t="s">
        <v>10</v>
      </c>
      <c r="AD65" s="1">
        <f>AG65/AF65</f>
        <v>89.606060606060609</v>
      </c>
      <c r="AE65">
        <v>10.5</v>
      </c>
      <c r="AF65">
        <v>33</v>
      </c>
      <c r="AG65" s="1">
        <v>2957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</row>
    <row r="66" spans="1:134" x14ac:dyDescent="0.25">
      <c r="A66" s="6" t="s">
        <v>109</v>
      </c>
      <c r="B66" s="5">
        <f>SUMIF('Chart Data Group'!$A$2:$A$841,$A66,'Chart Data Group'!$D$2:$D$841)</f>
        <v>17</v>
      </c>
      <c r="C66" s="4">
        <f>AVERAGEIF('Chart Data Group'!$A$2:$A$841,$A66,'Chart Data Group'!$C$2:$C$841)</f>
        <v>129.69444444444446</v>
      </c>
      <c r="E66" t="s">
        <v>248</v>
      </c>
      <c r="F66" s="8">
        <f>G66/H66</f>
        <v>69.21756487025948</v>
      </c>
      <c r="G66" s="4">
        <f>SUMIF($AB$2:$AB$841,$E66,$AD$2:$AD$841)</f>
        <v>385.31111111111107</v>
      </c>
      <c r="H66" s="7">
        <f>AVERAGEIF($AB$2:$AB$841,$E66,$AE$2:$AE$841)</f>
        <v>5.5666666666666664</v>
      </c>
      <c r="J66" t="s">
        <v>190</v>
      </c>
      <c r="K66" s="7" t="e">
        <f>IF(MAX(SUMIF('Raw data'!$C$2:$C$1584,'Data Transformations'!$J66,'Raw data'!$E$2:$E$1584),SUMIF('Raw data'!$C$2:$C$1584,'Data Transformations'!$J66,'Raw data'!$H$2:$H$1584))&gt;0,MAX(SUMIF('Raw data'!$C$2:$C$1584,'Data Transformations'!$J66,'Raw data'!$E$2:$E$1584),SUMIF('Raw data'!$C$2:$C$1584,'Data Transformations'!$J66,'Raw data'!$H$2:$H$1584)), NA())</f>
        <v>#N/A</v>
      </c>
      <c r="L66" s="7">
        <f>IF(SUMIF('Raw data'!$C$2:$C$1584,'Data Transformations'!$J66,'Raw data'!$I$2:$I$1584) &gt; 0, AVERAGEIF('Raw data'!$C$2:$C$1584,'Data Transformations'!$J66,'Raw data'!$I$2:$I$1584), NA())</f>
        <v>20</v>
      </c>
      <c r="N66"/>
      <c r="O66"/>
      <c r="T66" t="s">
        <v>152</v>
      </c>
      <c r="U66" s="7">
        <f>SUMIF('Raw data'!$B$2:$B$1584,'Data Transformations'!$T66,'Raw data'!$D$2:$D$1584)</f>
        <v>6</v>
      </c>
      <c r="V66" s="7">
        <f>SUMIF('Raw data'!$B$2:$B$1584,'Data Transformations'!$T66,'Raw data'!$F$2:$F$1584)</f>
        <v>5</v>
      </c>
      <c r="W66" s="7">
        <f>MAX(SUMIF('Raw data'!$B$2:$B$1584,'Data Transformations'!$T66,'Raw data'!$E$2:$E$1584),SUMIF('Raw data'!$B$2:$B$1584,'Data Transformations'!$T66,'Raw data'!$H$2:$H$1584))</f>
        <v>0</v>
      </c>
      <c r="X66" s="7"/>
      <c r="Y66" s="9">
        <f>((W66-U66)/U66)</f>
        <v>-1</v>
      </c>
      <c r="Z66" s="9">
        <f>IF(V66&gt;0, (U66-V66)/V66, 0)</f>
        <v>0.2</v>
      </c>
      <c r="AB66" t="s">
        <v>70</v>
      </c>
      <c r="AC66" t="s">
        <v>12</v>
      </c>
      <c r="AD66" s="1">
        <f>AG66/AF66</f>
        <v>98</v>
      </c>
      <c r="AE66">
        <v>5</v>
      </c>
      <c r="AF66">
        <v>15</v>
      </c>
      <c r="AG66" s="1">
        <v>1470</v>
      </c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</row>
    <row r="67" spans="1:134" x14ac:dyDescent="0.25">
      <c r="A67" s="6" t="s">
        <v>229</v>
      </c>
      <c r="B67" s="5">
        <f>SUMIF('Chart Data Group'!$A$2:$A$841,$A67,'Chart Data Group'!$D$2:$D$841)</f>
        <v>32</v>
      </c>
      <c r="C67" s="4">
        <f>AVERAGEIF('Chart Data Group'!$A$2:$A$841,$A67,'Chart Data Group'!$C$2:$C$841)</f>
        <v>129.75</v>
      </c>
      <c r="E67" t="s">
        <v>302</v>
      </c>
      <c r="F67" s="8">
        <f>G67/H67</f>
        <v>68.58801692135026</v>
      </c>
      <c r="G67" s="4">
        <f>SUMIF($AB$2:$AB$841,$E67,$AD$2:$AD$841)</f>
        <v>509.26602564102564</v>
      </c>
      <c r="H67" s="7">
        <f>AVERAGEIF($AB$2:$AB$841,$E67,$AE$2:$AE$841)</f>
        <v>7.4249999999999998</v>
      </c>
      <c r="J67" t="s">
        <v>191</v>
      </c>
      <c r="K67" s="7" t="e">
        <f>IF(MAX(SUMIF('Raw data'!$C$2:$C$1584,'Data Transformations'!$J67,'Raw data'!$E$2:$E$1584),SUMIF('Raw data'!$C$2:$C$1584,'Data Transformations'!$J67,'Raw data'!$H$2:$H$1584))&gt;0,MAX(SUMIF('Raw data'!$C$2:$C$1584,'Data Transformations'!$J67,'Raw data'!$E$2:$E$1584),SUMIF('Raw data'!$C$2:$C$1584,'Data Transformations'!$J67,'Raw data'!$H$2:$H$1584)), NA())</f>
        <v>#N/A</v>
      </c>
      <c r="L67" s="7">
        <f>IF(SUMIF('Raw data'!$C$2:$C$1584,'Data Transformations'!$J67,'Raw data'!$I$2:$I$1584) &gt; 0, AVERAGEIF('Raw data'!$C$2:$C$1584,'Data Transformations'!$J67,'Raw data'!$I$2:$I$1584), NA())</f>
        <v>25</v>
      </c>
      <c r="N67"/>
      <c r="O67"/>
      <c r="T67" t="s">
        <v>149</v>
      </c>
      <c r="U67" s="7">
        <f>SUMIF('Raw data'!$B$2:$B$1584,'Data Transformations'!$T67,'Raw data'!$D$2:$D$1584)</f>
        <v>10</v>
      </c>
      <c r="V67" s="7">
        <f>SUMIF('Raw data'!$B$2:$B$1584,'Data Transformations'!$T67,'Raw data'!$F$2:$F$1584)</f>
        <v>1</v>
      </c>
      <c r="W67" s="7">
        <f>MAX(SUMIF('Raw data'!$B$2:$B$1584,'Data Transformations'!$T67,'Raw data'!$E$2:$E$1584),SUMIF('Raw data'!$B$2:$B$1584,'Data Transformations'!$T67,'Raw data'!$H$2:$H$1584))</f>
        <v>0</v>
      </c>
      <c r="X67" s="7"/>
      <c r="Y67" s="9">
        <f>((W67-U67)/U67)</f>
        <v>-1</v>
      </c>
      <c r="Z67" s="9">
        <f>IF(V67&gt;0, (U67-V67)/V67, 0)</f>
        <v>9</v>
      </c>
      <c r="AB67" t="s">
        <v>70</v>
      </c>
      <c r="AC67" t="s">
        <v>13</v>
      </c>
      <c r="AD67" s="1">
        <f>AG67/AF67</f>
        <v>114.90625</v>
      </c>
      <c r="AE67">
        <v>4.2</v>
      </c>
      <c r="AF67">
        <v>64</v>
      </c>
      <c r="AG67" s="1">
        <v>7354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</row>
    <row r="68" spans="1:134" x14ac:dyDescent="0.25">
      <c r="A68" s="6" t="s">
        <v>50</v>
      </c>
      <c r="B68" s="5">
        <f>SUMIF('Chart Data Group'!$A$2:$A$841,$A68,'Chart Data Group'!$D$2:$D$841)</f>
        <v>56</v>
      </c>
      <c r="C68" s="4">
        <f>AVERAGEIF('Chart Data Group'!$A$2:$A$841,$A68,'Chart Data Group'!$C$2:$C$841)</f>
        <v>130.77526881720431</v>
      </c>
      <c r="E68" t="s">
        <v>180</v>
      </c>
      <c r="F68" s="8">
        <f>G68/H68</f>
        <v>68.335197613721107</v>
      </c>
      <c r="G68" s="4">
        <f>SUMIF($AB$2:$AB$841,$E68,$AD$2:$AD$841)</f>
        <v>763.64583333333337</v>
      </c>
      <c r="H68" s="7">
        <f>AVERAGEIF($AB$2:$AB$841,$E68,$AE$2:$AE$841)</f>
        <v>11.175000000000001</v>
      </c>
      <c r="J68" t="s">
        <v>192</v>
      </c>
      <c r="K68" s="7" t="e">
        <f>IF(MAX(SUMIF('Raw data'!$C$2:$C$1584,'Data Transformations'!$J68,'Raw data'!$E$2:$E$1584),SUMIF('Raw data'!$C$2:$C$1584,'Data Transformations'!$J68,'Raw data'!$H$2:$H$1584))&gt;0,MAX(SUMIF('Raw data'!$C$2:$C$1584,'Data Transformations'!$J68,'Raw data'!$E$2:$E$1584),SUMIF('Raw data'!$C$2:$C$1584,'Data Transformations'!$J68,'Raw data'!$H$2:$H$1584)), NA())</f>
        <v>#N/A</v>
      </c>
      <c r="L68" s="7">
        <f>IF(SUMIF('Raw data'!$C$2:$C$1584,'Data Transformations'!$J68,'Raw data'!$I$2:$I$1584) &gt; 0, AVERAGEIF('Raw data'!$C$2:$C$1584,'Data Transformations'!$J68,'Raw data'!$I$2:$I$1584), NA())</f>
        <v>3</v>
      </c>
      <c r="N68"/>
      <c r="O68"/>
      <c r="T68" t="s">
        <v>151</v>
      </c>
      <c r="U68" s="7">
        <f>SUMIF('Raw data'!$B$2:$B$1584,'Data Transformations'!$T68,'Raw data'!$D$2:$D$1584)</f>
        <v>41</v>
      </c>
      <c r="V68" s="7">
        <f>SUMIF('Raw data'!$B$2:$B$1584,'Data Transformations'!$T68,'Raw data'!$F$2:$F$1584)</f>
        <v>9</v>
      </c>
      <c r="W68" s="7">
        <f>MAX(SUMIF('Raw data'!$B$2:$B$1584,'Data Transformations'!$T68,'Raw data'!$E$2:$E$1584),SUMIF('Raw data'!$B$2:$B$1584,'Data Transformations'!$T68,'Raw data'!$H$2:$H$1584))</f>
        <v>0</v>
      </c>
      <c r="X68" s="7"/>
      <c r="Y68" s="9">
        <f>((W68-U68)/U68)</f>
        <v>-1</v>
      </c>
      <c r="Z68" s="9">
        <f>IF(V68&gt;0, (U68-V68)/V68, 0)</f>
        <v>3.5555555555555554</v>
      </c>
      <c r="AB68" t="s">
        <v>70</v>
      </c>
      <c r="AC68" t="s">
        <v>22</v>
      </c>
      <c r="AD68" s="1">
        <f>AG68/AF68</f>
        <v>240</v>
      </c>
      <c r="AE68">
        <v>6.2</v>
      </c>
      <c r="AF68">
        <v>14</v>
      </c>
      <c r="AG68" s="1">
        <v>3360</v>
      </c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</row>
    <row r="69" spans="1:134" x14ac:dyDescent="0.25">
      <c r="A69" s="6" t="s">
        <v>269</v>
      </c>
      <c r="B69" s="5">
        <f>SUMIF('Chart Data Group'!$A$2:$A$841,$A69,'Chart Data Group'!$D$2:$D$841)</f>
        <v>737</v>
      </c>
      <c r="C69" s="4">
        <f>AVERAGEIF('Chart Data Group'!$A$2:$A$841,$A69,'Chart Data Group'!$C$2:$C$841)</f>
        <v>130.81527628613455</v>
      </c>
      <c r="E69" t="s">
        <v>232</v>
      </c>
      <c r="F69" s="8">
        <f>G69/H69</f>
        <v>66.303387409448007</v>
      </c>
      <c r="G69" s="4">
        <f>SUMIF($AB$2:$AB$841,$E69,$AD$2:$AD$841)</f>
        <v>820.50441919191917</v>
      </c>
      <c r="H69" s="7">
        <f>AVERAGEIF($AB$2:$AB$841,$E69,$AE$2:$AE$841)</f>
        <v>12.375</v>
      </c>
      <c r="J69" t="s">
        <v>196</v>
      </c>
      <c r="K69" s="7" t="e">
        <f>IF(MAX(SUMIF('Raw data'!$C$2:$C$1584,'Data Transformations'!$J69,'Raw data'!$E$2:$E$1584),SUMIF('Raw data'!$C$2:$C$1584,'Data Transformations'!$J69,'Raw data'!$H$2:$H$1584))&gt;0,MAX(SUMIF('Raw data'!$C$2:$C$1584,'Data Transformations'!$J69,'Raw data'!$E$2:$E$1584),SUMIF('Raw data'!$C$2:$C$1584,'Data Transformations'!$J69,'Raw data'!$H$2:$H$1584)), NA())</f>
        <v>#N/A</v>
      </c>
      <c r="L69" s="7">
        <f>IF(SUMIF('Raw data'!$C$2:$C$1584,'Data Transformations'!$J69,'Raw data'!$I$2:$I$1584) &gt; 0, AVERAGEIF('Raw data'!$C$2:$C$1584,'Data Transformations'!$J69,'Raw data'!$I$2:$I$1584), NA())</f>
        <v>7</v>
      </c>
      <c r="N69"/>
      <c r="O69"/>
      <c r="T69" t="s">
        <v>153</v>
      </c>
      <c r="U69" s="7">
        <f>SUMIF('Raw data'!$B$2:$B$1584,'Data Transformations'!$T69,'Raw data'!$D$2:$D$1584)</f>
        <v>4</v>
      </c>
      <c r="V69" s="7">
        <f>SUMIF('Raw data'!$B$2:$B$1584,'Data Transformations'!$T69,'Raw data'!$F$2:$F$1584)</f>
        <v>0</v>
      </c>
      <c r="W69" s="7">
        <f>MAX(SUMIF('Raw data'!$B$2:$B$1584,'Data Transformations'!$T69,'Raw data'!$E$2:$E$1584),SUMIF('Raw data'!$B$2:$B$1584,'Data Transformations'!$T69,'Raw data'!$H$2:$H$1584))</f>
        <v>0</v>
      </c>
      <c r="X69" s="7"/>
      <c r="Y69" s="9">
        <f>((W69-U69)/U69)</f>
        <v>-1</v>
      </c>
      <c r="Z69" s="9">
        <f>IF(V69&gt;0, (U69-V69)/V69, 0)</f>
        <v>0</v>
      </c>
      <c r="AB69" t="s">
        <v>70</v>
      </c>
      <c r="AC69" t="s">
        <v>15</v>
      </c>
      <c r="AD69" s="1">
        <f>AG69/AF69</f>
        <v>73.978723404255319</v>
      </c>
      <c r="AE69">
        <v>18.100000000000001</v>
      </c>
      <c r="AF69">
        <v>47</v>
      </c>
      <c r="AG69" s="1">
        <v>3477</v>
      </c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  <row r="70" spans="1:134" x14ac:dyDescent="0.25">
      <c r="A70" s="6" t="s">
        <v>127</v>
      </c>
      <c r="B70" s="5">
        <f>SUMIF('Chart Data Group'!$A$2:$A$841,$A70,'Chart Data Group'!$D$2:$D$841)</f>
        <v>123</v>
      </c>
      <c r="C70" s="4">
        <f>AVERAGEIF('Chart Data Group'!$A$2:$A$841,$A70,'Chart Data Group'!$C$2:$C$841)</f>
        <v>131.71233766233766</v>
      </c>
      <c r="E70" t="s">
        <v>372</v>
      </c>
      <c r="F70" s="8">
        <f>G70/H70</f>
        <v>66.247086247086244</v>
      </c>
      <c r="G70" s="4">
        <f>SUMIF($AB$2:$AB$841,$E70,$AD$2:$AD$841)</f>
        <v>473.66666666666669</v>
      </c>
      <c r="H70" s="7">
        <f>AVERAGEIF($AB$2:$AB$841,$E70,$AE$2:$AE$841)</f>
        <v>7.15</v>
      </c>
      <c r="J70" t="s">
        <v>197</v>
      </c>
      <c r="K70" s="7" t="e">
        <f>IF(MAX(SUMIF('Raw data'!$C$2:$C$1584,'Data Transformations'!$J70,'Raw data'!$E$2:$E$1584),SUMIF('Raw data'!$C$2:$C$1584,'Data Transformations'!$J70,'Raw data'!$H$2:$H$1584))&gt;0,MAX(SUMIF('Raw data'!$C$2:$C$1584,'Data Transformations'!$J70,'Raw data'!$E$2:$E$1584),SUMIF('Raw data'!$C$2:$C$1584,'Data Transformations'!$J70,'Raw data'!$H$2:$H$1584)), NA())</f>
        <v>#N/A</v>
      </c>
      <c r="L70" s="7">
        <f>IF(SUMIF('Raw data'!$C$2:$C$1584,'Data Transformations'!$J70,'Raw data'!$I$2:$I$1584) &gt; 0, AVERAGEIF('Raw data'!$C$2:$C$1584,'Data Transformations'!$J70,'Raw data'!$I$2:$I$1584), NA())</f>
        <v>12</v>
      </c>
      <c r="N70"/>
      <c r="O70"/>
      <c r="T70" t="s">
        <v>154</v>
      </c>
      <c r="U70" s="7">
        <f>SUMIF('Raw data'!$B$2:$B$1584,'Data Transformations'!$T70,'Raw data'!$D$2:$D$1584)</f>
        <v>2</v>
      </c>
      <c r="V70" s="7">
        <f>SUMIF('Raw data'!$B$2:$B$1584,'Data Transformations'!$T70,'Raw data'!$F$2:$F$1584)</f>
        <v>5</v>
      </c>
      <c r="W70" s="7">
        <f>MAX(SUMIF('Raw data'!$B$2:$B$1584,'Data Transformations'!$T70,'Raw data'!$E$2:$E$1584),SUMIF('Raw data'!$B$2:$B$1584,'Data Transformations'!$T70,'Raw data'!$H$2:$H$1584))</f>
        <v>0</v>
      </c>
      <c r="X70" s="7"/>
      <c r="Y70" s="9">
        <f>((W70-U70)/U70)</f>
        <v>-1</v>
      </c>
      <c r="Z70" s="9">
        <f>IF(V70&gt;0, (U70-V70)/V70, 0)</f>
        <v>-0.6</v>
      </c>
      <c r="AB70" t="s">
        <v>70</v>
      </c>
      <c r="AC70" t="s">
        <v>27</v>
      </c>
      <c r="AD70" s="1">
        <f>AG70/AF70</f>
        <v>315.8</v>
      </c>
      <c r="AE70">
        <v>21.7</v>
      </c>
      <c r="AF70">
        <v>20</v>
      </c>
      <c r="AG70" s="1">
        <v>6316</v>
      </c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</row>
    <row r="71" spans="1:134" x14ac:dyDescent="0.25">
      <c r="A71" s="6" t="s">
        <v>342</v>
      </c>
      <c r="B71" s="5">
        <f>SUMIF('Chart Data Group'!$A$2:$A$841,$A71,'Chart Data Group'!$D$2:$D$841)</f>
        <v>64</v>
      </c>
      <c r="C71" s="4">
        <f>AVERAGEIF('Chart Data Group'!$A$2:$A$841,$A71,'Chart Data Group'!$C$2:$C$841)</f>
        <v>131.85906862745097</v>
      </c>
      <c r="E71" t="s">
        <v>368</v>
      </c>
      <c r="F71" s="8">
        <f>G71/H71</f>
        <v>63.684891240446795</v>
      </c>
      <c r="G71" s="4">
        <f>SUMIF($AB$2:$AB$841,$E71,$AD$2:$AD$841)</f>
        <v>601.82222222222219</v>
      </c>
      <c r="H71" s="7">
        <f>AVERAGEIF($AB$2:$AB$841,$E71,$AE$2:$AE$841)</f>
        <v>9.4499999999999993</v>
      </c>
      <c r="J71" t="s">
        <v>216</v>
      </c>
      <c r="K71" s="7" t="e">
        <f>IF(MAX(SUMIF('Raw data'!$C$2:$C$1584,'Data Transformations'!$J71,'Raw data'!$E$2:$E$1584),SUMIF('Raw data'!$C$2:$C$1584,'Data Transformations'!$J71,'Raw data'!$H$2:$H$1584))&gt;0,MAX(SUMIF('Raw data'!$C$2:$C$1584,'Data Transformations'!$J71,'Raw data'!$E$2:$E$1584),SUMIF('Raw data'!$C$2:$C$1584,'Data Transformations'!$J71,'Raw data'!$H$2:$H$1584)), NA())</f>
        <v>#N/A</v>
      </c>
      <c r="L71" s="7" t="e">
        <f>IF(SUMIF('Raw data'!$C$2:$C$1584,'Data Transformations'!$J71,'Raw data'!$I$2:$I$1584) &gt; 0, AVERAGEIF('Raw data'!$C$2:$C$1584,'Data Transformations'!$J71,'Raw data'!$I$2:$I$1584), NA())</f>
        <v>#N/A</v>
      </c>
      <c r="N71"/>
      <c r="O71"/>
      <c r="T71" t="s">
        <v>150</v>
      </c>
      <c r="U71" s="7">
        <f>SUMIF('Raw data'!$B$2:$B$1584,'Data Transformations'!$T71,'Raw data'!$D$2:$D$1584)</f>
        <v>12</v>
      </c>
      <c r="V71" s="7">
        <f>SUMIF('Raw data'!$B$2:$B$1584,'Data Transformations'!$T71,'Raw data'!$F$2:$F$1584)</f>
        <v>0</v>
      </c>
      <c r="W71" s="7">
        <f>MAX(SUMIF('Raw data'!$B$2:$B$1584,'Data Transformations'!$T71,'Raw data'!$E$2:$E$1584),SUMIF('Raw data'!$B$2:$B$1584,'Data Transformations'!$T71,'Raw data'!$H$2:$H$1584))</f>
        <v>0</v>
      </c>
      <c r="X71" s="7"/>
      <c r="Y71" s="9">
        <f>((W71-U71)/U71)</f>
        <v>-1</v>
      </c>
      <c r="Z71" s="9">
        <f>IF(V71&gt;0, (U71-V71)/V71, 0)</f>
        <v>0</v>
      </c>
      <c r="AB71" t="s">
        <v>70</v>
      </c>
      <c r="AC71" t="s">
        <v>29</v>
      </c>
      <c r="AD71" s="1">
        <f>AG71/AF71</f>
        <v>294.54716981132077</v>
      </c>
      <c r="AE71">
        <v>6.4</v>
      </c>
      <c r="AF71">
        <v>159</v>
      </c>
      <c r="AG71" s="1">
        <v>46833</v>
      </c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</row>
    <row r="72" spans="1:134" x14ac:dyDescent="0.25">
      <c r="A72" s="6" t="s">
        <v>130</v>
      </c>
      <c r="B72" s="5">
        <f>SUMIF('Chart Data Group'!$A$2:$A$841,$A72,'Chart Data Group'!$D$2:$D$841)</f>
        <v>264</v>
      </c>
      <c r="C72" s="4">
        <f>AVERAGEIF('Chart Data Group'!$A$2:$A$841,$A72,'Chart Data Group'!$C$2:$C$841)</f>
        <v>137.4236683397813</v>
      </c>
      <c r="E72" t="s">
        <v>359</v>
      </c>
      <c r="F72" s="8">
        <f>G72/H72</f>
        <v>62.044776119402982</v>
      </c>
      <c r="G72" s="4">
        <f>SUMIF($AB$2:$AB$841,$E72,$AD$2:$AD$841)</f>
        <v>415.7</v>
      </c>
      <c r="H72" s="7">
        <f>AVERAGEIF($AB$2:$AB$841,$E72,$AE$2:$AE$841)</f>
        <v>6.7</v>
      </c>
      <c r="J72" t="s">
        <v>215</v>
      </c>
      <c r="K72" s="7" t="e">
        <f>IF(MAX(SUMIF('Raw data'!$C$2:$C$1584,'Data Transformations'!$J72,'Raw data'!$E$2:$E$1584),SUMIF('Raw data'!$C$2:$C$1584,'Data Transformations'!$J72,'Raw data'!$H$2:$H$1584))&gt;0,MAX(SUMIF('Raw data'!$C$2:$C$1584,'Data Transformations'!$J72,'Raw data'!$E$2:$E$1584),SUMIF('Raw data'!$C$2:$C$1584,'Data Transformations'!$J72,'Raw data'!$H$2:$H$1584)), NA())</f>
        <v>#N/A</v>
      </c>
      <c r="L72" s="7" t="e">
        <f>IF(SUMIF('Raw data'!$C$2:$C$1584,'Data Transformations'!$J72,'Raw data'!$I$2:$I$1584) &gt; 0, AVERAGEIF('Raw data'!$C$2:$C$1584,'Data Transformations'!$J72,'Raw data'!$I$2:$I$1584), NA())</f>
        <v>#N/A</v>
      </c>
      <c r="N72"/>
      <c r="O72"/>
      <c r="T72" t="s">
        <v>156</v>
      </c>
      <c r="U72" s="7">
        <f>SUMIF('Raw data'!$B$2:$B$1584,'Data Transformations'!$T72,'Raw data'!$D$2:$D$1584)</f>
        <v>123</v>
      </c>
      <c r="V72" s="7">
        <f>SUMIF('Raw data'!$B$2:$B$1584,'Data Transformations'!$T72,'Raw data'!$F$2:$F$1584)</f>
        <v>63</v>
      </c>
      <c r="W72" s="7">
        <f>MAX(SUMIF('Raw data'!$B$2:$B$1584,'Data Transformations'!$T72,'Raw data'!$E$2:$E$1584),SUMIF('Raw data'!$B$2:$B$1584,'Data Transformations'!$T72,'Raw data'!$H$2:$H$1584))</f>
        <v>97</v>
      </c>
      <c r="X72" s="7"/>
      <c r="Y72" s="9">
        <f>((W72-U72)/U72)</f>
        <v>-0.21138211382113822</v>
      </c>
      <c r="Z72" s="9">
        <f>IF(V72&gt;0, (U72-V72)/V72, 0)</f>
        <v>0.95238095238095233</v>
      </c>
      <c r="AB72" t="s">
        <v>70</v>
      </c>
      <c r="AC72" t="s">
        <v>65</v>
      </c>
      <c r="AD72" s="1">
        <f>AG72/AF72</f>
        <v>265.125</v>
      </c>
      <c r="AE72">
        <v>2.5</v>
      </c>
      <c r="AF72">
        <v>16</v>
      </c>
      <c r="AG72" s="1">
        <v>4242</v>
      </c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</row>
    <row r="73" spans="1:134" x14ac:dyDescent="0.25">
      <c r="A73" s="6" t="s">
        <v>70</v>
      </c>
      <c r="B73" s="5">
        <f>SUMIF('Chart Data Group'!$A$2:$A$841,$A73,'Chart Data Group'!$D$2:$D$841)</f>
        <v>708</v>
      </c>
      <c r="C73" s="4">
        <f>AVERAGEIF('Chart Data Group'!$A$2:$A$841,$A73,'Chart Data Group'!$C$2:$C$841)</f>
        <v>139.80055315728455</v>
      </c>
      <c r="E73" t="s">
        <v>176</v>
      </c>
      <c r="F73" s="8">
        <f>G73/H73</f>
        <v>61.858990014110496</v>
      </c>
      <c r="G73" s="4">
        <f>SUMIF($AB$2:$AB$841,$E73,$AD$2:$AD$841)</f>
        <v>821.48738738738746</v>
      </c>
      <c r="H73" s="7">
        <f>AVERAGEIF($AB$2:$AB$841,$E73,$AE$2:$AE$841)</f>
        <v>13.280000000000001</v>
      </c>
      <c r="J73" t="s">
        <v>217</v>
      </c>
      <c r="K73" s="7" t="e">
        <f>IF(MAX(SUMIF('Raw data'!$C$2:$C$1584,'Data Transformations'!$J73,'Raw data'!$E$2:$E$1584),SUMIF('Raw data'!$C$2:$C$1584,'Data Transformations'!$J73,'Raw data'!$H$2:$H$1584))&gt;0,MAX(SUMIF('Raw data'!$C$2:$C$1584,'Data Transformations'!$J73,'Raw data'!$E$2:$E$1584),SUMIF('Raw data'!$C$2:$C$1584,'Data Transformations'!$J73,'Raw data'!$H$2:$H$1584)), NA())</f>
        <v>#N/A</v>
      </c>
      <c r="L73" s="7" t="e">
        <f>IF(SUMIF('Raw data'!$C$2:$C$1584,'Data Transformations'!$J73,'Raw data'!$I$2:$I$1584) &gt; 0, AVERAGEIF('Raw data'!$C$2:$C$1584,'Data Transformations'!$J73,'Raw data'!$I$2:$I$1584), NA())</f>
        <v>#N/A</v>
      </c>
      <c r="N73"/>
      <c r="O73"/>
      <c r="T73" t="s">
        <v>228</v>
      </c>
      <c r="U73" s="7">
        <f>SUMIF('Raw data'!$B$2:$B$1584,'Data Transformations'!$T73,'Raw data'!$D$2:$D$1584)</f>
        <v>22</v>
      </c>
      <c r="V73" s="7">
        <f>SUMIF('Raw data'!$B$2:$B$1584,'Data Transformations'!$T73,'Raw data'!$F$2:$F$1584)</f>
        <v>13</v>
      </c>
      <c r="W73" s="7">
        <f>MAX(SUMIF('Raw data'!$B$2:$B$1584,'Data Transformations'!$T73,'Raw data'!$E$2:$E$1584),SUMIF('Raw data'!$B$2:$B$1584,'Data Transformations'!$T73,'Raw data'!$H$2:$H$1584))</f>
        <v>0</v>
      </c>
      <c r="X73" s="7"/>
      <c r="Y73" s="9">
        <f>((W73-U73)/U73)</f>
        <v>-1</v>
      </c>
      <c r="Z73" s="9">
        <f>IF(V73&gt;0, (U73-V73)/V73, 0)</f>
        <v>0.69230769230769229</v>
      </c>
      <c r="AB73" t="s">
        <v>78</v>
      </c>
      <c r="AC73" t="s">
        <v>27</v>
      </c>
      <c r="AD73" s="1">
        <f>AG73/AF73</f>
        <v>74</v>
      </c>
      <c r="AE73">
        <v>1.3</v>
      </c>
      <c r="AF73">
        <v>1</v>
      </c>
      <c r="AG73" s="1">
        <v>74</v>
      </c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</row>
    <row r="74" spans="1:134" x14ac:dyDescent="0.25">
      <c r="A74" s="6" t="s">
        <v>355</v>
      </c>
      <c r="B74" s="5">
        <f>SUMIF('Chart Data Group'!$A$2:$A$841,$A74,'Chart Data Group'!$D$2:$D$841)</f>
        <v>95</v>
      </c>
      <c r="C74" s="4">
        <f>AVERAGEIF('Chart Data Group'!$A$2:$A$841,$A74,'Chart Data Group'!$C$2:$C$841)</f>
        <v>139.95912420912421</v>
      </c>
      <c r="E74" t="s">
        <v>156</v>
      </c>
      <c r="F74" s="8">
        <f>G74/H74</f>
        <v>61.560308972073663</v>
      </c>
      <c r="G74" s="4">
        <f>SUMIF($AB$2:$AB$841,$E74,$AD$2:$AD$841)</f>
        <v>406.29803921568629</v>
      </c>
      <c r="H74" s="7">
        <f>AVERAGEIF($AB$2:$AB$841,$E74,$AE$2:$AE$841)</f>
        <v>6.6000000000000014</v>
      </c>
      <c r="J74" t="s">
        <v>214</v>
      </c>
      <c r="K74" s="7" t="e">
        <f>IF(MAX(SUMIF('Raw data'!$C$2:$C$1584,'Data Transformations'!$J74,'Raw data'!$E$2:$E$1584),SUMIF('Raw data'!$C$2:$C$1584,'Data Transformations'!$J74,'Raw data'!$H$2:$H$1584))&gt;0,MAX(SUMIF('Raw data'!$C$2:$C$1584,'Data Transformations'!$J74,'Raw data'!$E$2:$E$1584),SUMIF('Raw data'!$C$2:$C$1584,'Data Transformations'!$J74,'Raw data'!$H$2:$H$1584)), NA())</f>
        <v>#N/A</v>
      </c>
      <c r="L74" s="7">
        <f>IF(SUMIF('Raw data'!$C$2:$C$1584,'Data Transformations'!$J74,'Raw data'!$I$2:$I$1584) &gt; 0, AVERAGEIF('Raw data'!$C$2:$C$1584,'Data Transformations'!$J74,'Raw data'!$I$2:$I$1584), NA())</f>
        <v>96</v>
      </c>
      <c r="N74"/>
      <c r="O74"/>
      <c r="T74" t="s">
        <v>264</v>
      </c>
      <c r="U74" s="7">
        <f>SUMIF('Raw data'!$B$2:$B$1584,'Data Transformations'!$T74,'Raw data'!$D$2:$D$1584)</f>
        <v>41</v>
      </c>
      <c r="V74" s="7">
        <f>SUMIF('Raw data'!$B$2:$B$1584,'Data Transformations'!$T74,'Raw data'!$F$2:$F$1584)</f>
        <v>6</v>
      </c>
      <c r="W74" s="7">
        <f>MAX(SUMIF('Raw data'!$B$2:$B$1584,'Data Transformations'!$T74,'Raw data'!$E$2:$E$1584),SUMIF('Raw data'!$B$2:$B$1584,'Data Transformations'!$T74,'Raw data'!$H$2:$H$1584))</f>
        <v>1</v>
      </c>
      <c r="X74" s="7"/>
      <c r="Y74" s="9">
        <f>((W74-U74)/U74)</f>
        <v>-0.97560975609756095</v>
      </c>
      <c r="Z74" s="9">
        <f>IF(V74&gt;0, (U74-V74)/V74, 0)</f>
        <v>5.833333333333333</v>
      </c>
      <c r="AB74" t="s">
        <v>78</v>
      </c>
      <c r="AC74" t="s">
        <v>46</v>
      </c>
      <c r="AD74" s="1">
        <f>AG74/AF74</f>
        <v>72.5</v>
      </c>
      <c r="AE74">
        <v>27.2</v>
      </c>
      <c r="AF74">
        <v>8</v>
      </c>
      <c r="AG74" s="1">
        <v>580</v>
      </c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</row>
    <row r="75" spans="1:134" x14ac:dyDescent="0.25">
      <c r="A75" s="6" t="s">
        <v>115</v>
      </c>
      <c r="B75" s="5">
        <f>SUMIF('Chart Data Group'!$A$2:$A$841,$A75,'Chart Data Group'!$D$2:$D$841)</f>
        <v>204</v>
      </c>
      <c r="C75" s="4">
        <f>AVERAGEIF('Chart Data Group'!$A$2:$A$841,$A75,'Chart Data Group'!$C$2:$C$841)</f>
        <v>140.6</v>
      </c>
      <c r="E75" t="s">
        <v>152</v>
      </c>
      <c r="F75" s="8">
        <f>G75/H75</f>
        <v>61.53846153846154</v>
      </c>
      <c r="G75" s="4">
        <f>SUMIF($AB$2:$AB$841,$E75,$AD$2:$AD$841)</f>
        <v>240</v>
      </c>
      <c r="H75" s="7">
        <f>AVERAGEIF($AB$2:$AB$841,$E75,$AE$2:$AE$841)</f>
        <v>3.9</v>
      </c>
      <c r="J75" t="s">
        <v>237</v>
      </c>
      <c r="K75" s="7" t="e">
        <f>IF(MAX(SUMIF('Raw data'!$C$2:$C$1584,'Data Transformations'!$J75,'Raw data'!$E$2:$E$1584),SUMIF('Raw data'!$C$2:$C$1584,'Data Transformations'!$J75,'Raw data'!$H$2:$H$1584))&gt;0,MAX(SUMIF('Raw data'!$C$2:$C$1584,'Data Transformations'!$J75,'Raw data'!$E$2:$E$1584),SUMIF('Raw data'!$C$2:$C$1584,'Data Transformations'!$J75,'Raw data'!$H$2:$H$1584)), NA())</f>
        <v>#N/A</v>
      </c>
      <c r="L75" s="7">
        <f>IF(SUMIF('Raw data'!$C$2:$C$1584,'Data Transformations'!$J75,'Raw data'!$I$2:$I$1584) &gt; 0, AVERAGEIF('Raw data'!$C$2:$C$1584,'Data Transformations'!$J75,'Raw data'!$I$2:$I$1584), NA())</f>
        <v>32</v>
      </c>
      <c r="N75"/>
      <c r="O75"/>
      <c r="T75" t="s">
        <v>220</v>
      </c>
      <c r="U75" s="7">
        <f>SUMIF('Raw data'!$B$2:$B$1584,'Data Transformations'!$T75,'Raw data'!$D$2:$D$1584)</f>
        <v>268</v>
      </c>
      <c r="V75" s="7">
        <f>SUMIF('Raw data'!$B$2:$B$1584,'Data Transformations'!$T75,'Raw data'!$F$2:$F$1584)</f>
        <v>342</v>
      </c>
      <c r="W75" s="7">
        <f>MAX(SUMIF('Raw data'!$B$2:$B$1584,'Data Transformations'!$T75,'Raw data'!$E$2:$E$1584),SUMIF('Raw data'!$B$2:$B$1584,'Data Transformations'!$T75,'Raw data'!$H$2:$H$1584))</f>
        <v>73</v>
      </c>
      <c r="X75" s="7"/>
      <c r="Y75" s="9">
        <f>((W75-U75)/U75)</f>
        <v>-0.72761194029850751</v>
      </c>
      <c r="Z75" s="9">
        <f>IF(V75&gt;0, (U75-V75)/V75, 0)</f>
        <v>-0.21637426900584794</v>
      </c>
      <c r="AB75" t="s">
        <v>78</v>
      </c>
      <c r="AC75" t="s">
        <v>29</v>
      </c>
      <c r="AD75" s="1">
        <f>AG75/AF75</f>
        <v>294.5</v>
      </c>
      <c r="AE75">
        <v>7.6</v>
      </c>
      <c r="AF75">
        <v>2</v>
      </c>
      <c r="AG75" s="1">
        <v>589</v>
      </c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</row>
    <row r="76" spans="1:134" x14ac:dyDescent="0.25">
      <c r="A76" s="6" t="s">
        <v>291</v>
      </c>
      <c r="B76" s="5">
        <f>SUMIF('Chart Data Group'!$A$2:$A$841,$A76,'Chart Data Group'!$D$2:$D$841)</f>
        <v>117</v>
      </c>
      <c r="C76" s="4">
        <f>AVERAGEIF('Chart Data Group'!$A$2:$A$841,$A76,'Chart Data Group'!$C$2:$C$841)</f>
        <v>141.67395617667356</v>
      </c>
      <c r="E76" t="s">
        <v>296</v>
      </c>
      <c r="F76" s="8">
        <f>G76/H76</f>
        <v>61.006430164038868</v>
      </c>
      <c r="G76" s="4">
        <f>SUMIF($AB$2:$AB$841,$E76,$AD$2:$AD$841)</f>
        <v>729.63690476190482</v>
      </c>
      <c r="H76" s="7">
        <f>AVERAGEIF($AB$2:$AB$841,$E76,$AE$2:$AE$841)</f>
        <v>11.959999999999999</v>
      </c>
      <c r="J76" t="s">
        <v>234</v>
      </c>
      <c r="K76" s="7">
        <f>IF(MAX(SUMIF('Raw data'!$C$2:$C$1584,'Data Transformations'!$J76,'Raw data'!$E$2:$E$1584),SUMIF('Raw data'!$C$2:$C$1584,'Data Transformations'!$J76,'Raw data'!$H$2:$H$1584))&gt;0,MAX(SUMIF('Raw data'!$C$2:$C$1584,'Data Transformations'!$J76,'Raw data'!$E$2:$E$1584),SUMIF('Raw data'!$C$2:$C$1584,'Data Transformations'!$J76,'Raw data'!$H$2:$H$1584)), NA())</f>
        <v>8</v>
      </c>
      <c r="L76" s="7">
        <f>IF(SUMIF('Raw data'!$C$2:$C$1584,'Data Transformations'!$J76,'Raw data'!$I$2:$I$1584) &gt; 0, AVERAGEIF('Raw data'!$C$2:$C$1584,'Data Transformations'!$J76,'Raw data'!$I$2:$I$1584), NA())</f>
        <v>20</v>
      </c>
      <c r="N76"/>
      <c r="O76"/>
      <c r="T76" t="s">
        <v>271</v>
      </c>
      <c r="U76" s="7">
        <f>SUMIF('Raw data'!$B$2:$B$1584,'Data Transformations'!$T76,'Raw data'!$D$2:$D$1584)</f>
        <v>100</v>
      </c>
      <c r="V76" s="7">
        <f>SUMIF('Raw data'!$B$2:$B$1584,'Data Transformations'!$T76,'Raw data'!$F$2:$F$1584)</f>
        <v>80</v>
      </c>
      <c r="W76" s="7">
        <f>MAX(SUMIF('Raw data'!$B$2:$B$1584,'Data Transformations'!$T76,'Raw data'!$E$2:$E$1584),SUMIF('Raw data'!$B$2:$B$1584,'Data Transformations'!$T76,'Raw data'!$H$2:$H$1584))</f>
        <v>8</v>
      </c>
      <c r="X76" s="7"/>
      <c r="Y76" s="9">
        <f>((W76-U76)/U76)</f>
        <v>-0.92</v>
      </c>
      <c r="Z76" s="9">
        <f>IF(V76&gt;0, (U76-V76)/V76, 0)</f>
        <v>0.25</v>
      </c>
      <c r="AB76" t="s">
        <v>75</v>
      </c>
      <c r="AC76" t="s">
        <v>15</v>
      </c>
      <c r="AD76" s="1">
        <f>AG76/AF76</f>
        <v>74</v>
      </c>
      <c r="AE76">
        <v>10.9</v>
      </c>
      <c r="AF76">
        <v>18</v>
      </c>
      <c r="AG76" s="1">
        <v>1332</v>
      </c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</row>
    <row r="77" spans="1:134" x14ac:dyDescent="0.25">
      <c r="A77" s="6" t="s">
        <v>61</v>
      </c>
      <c r="B77" s="5">
        <f>SUMIF('Chart Data Group'!$A$2:$A$841,$A77,'Chart Data Group'!$D$2:$D$841)</f>
        <v>214</v>
      </c>
      <c r="C77" s="4">
        <f>AVERAGEIF('Chart Data Group'!$A$2:$A$841,$A77,'Chart Data Group'!$C$2:$C$841)</f>
        <v>142.19102371312897</v>
      </c>
      <c r="E77" t="s">
        <v>400</v>
      </c>
      <c r="F77" s="8">
        <f>G77/H77</f>
        <v>59.141414141414138</v>
      </c>
      <c r="G77" s="4">
        <f>SUMIF($AB$2:$AB$841,$E77,$AD$2:$AD$841)</f>
        <v>212.90909090909091</v>
      </c>
      <c r="H77" s="7">
        <f>AVERAGEIF($AB$2:$AB$841,$E77,$AE$2:$AE$841)</f>
        <v>3.6</v>
      </c>
      <c r="J77" t="s">
        <v>240</v>
      </c>
      <c r="K77" s="7">
        <f>IF(MAX(SUMIF('Raw data'!$C$2:$C$1584,'Data Transformations'!$J77,'Raw data'!$E$2:$E$1584),SUMIF('Raw data'!$C$2:$C$1584,'Data Transformations'!$J77,'Raw data'!$H$2:$H$1584))&gt;0,MAX(SUMIF('Raw data'!$C$2:$C$1584,'Data Transformations'!$J77,'Raw data'!$E$2:$E$1584),SUMIF('Raw data'!$C$2:$C$1584,'Data Transformations'!$J77,'Raw data'!$H$2:$H$1584)), NA())</f>
        <v>10</v>
      </c>
      <c r="L77" s="7">
        <f>IF(SUMIF('Raw data'!$C$2:$C$1584,'Data Transformations'!$J77,'Raw data'!$I$2:$I$1584) &gt; 0, AVERAGEIF('Raw data'!$C$2:$C$1584,'Data Transformations'!$J77,'Raw data'!$I$2:$I$1584), NA())</f>
        <v>31</v>
      </c>
      <c r="N77"/>
      <c r="O77"/>
      <c r="T77" t="s">
        <v>388</v>
      </c>
      <c r="U77" s="7">
        <f>SUMIF('Raw data'!$B$2:$B$1584,'Data Transformations'!$T77,'Raw data'!$D$2:$D$1584)</f>
        <v>6</v>
      </c>
      <c r="V77" s="7">
        <f>SUMIF('Raw data'!$B$2:$B$1584,'Data Transformations'!$T77,'Raw data'!$F$2:$F$1584)</f>
        <v>6</v>
      </c>
      <c r="W77" s="7">
        <f>MAX(SUMIF('Raw data'!$B$2:$B$1584,'Data Transformations'!$T77,'Raw data'!$E$2:$E$1584),SUMIF('Raw data'!$B$2:$B$1584,'Data Transformations'!$T77,'Raw data'!$H$2:$H$1584))</f>
        <v>1</v>
      </c>
      <c r="X77" s="7"/>
      <c r="Y77" s="9">
        <f>((W77-U77)/U77)</f>
        <v>-0.83333333333333337</v>
      </c>
      <c r="Z77" s="9">
        <f>IF(V77&gt;0, (U77-V77)/V77, 0)</f>
        <v>0</v>
      </c>
      <c r="AB77" t="s">
        <v>278</v>
      </c>
      <c r="AC77" t="s">
        <v>47</v>
      </c>
      <c r="AD77" s="1">
        <f>AG77/AF77</f>
        <v>46.194444444444443</v>
      </c>
      <c r="AE77">
        <v>6.3</v>
      </c>
      <c r="AF77">
        <v>36</v>
      </c>
      <c r="AG77" s="1">
        <v>1663</v>
      </c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</row>
    <row r="78" spans="1:134" x14ac:dyDescent="0.25">
      <c r="A78" s="6" t="s">
        <v>43</v>
      </c>
      <c r="B78" s="5">
        <f>SUMIF('Chart Data Group'!$A$2:$A$841,$A78,'Chart Data Group'!$D$2:$D$841)</f>
        <v>80</v>
      </c>
      <c r="C78" s="4">
        <f>AVERAGEIF('Chart Data Group'!$A$2:$A$841,$A78,'Chart Data Group'!$C$2:$C$841)</f>
        <v>143.94182692307695</v>
      </c>
      <c r="E78" t="s">
        <v>397</v>
      </c>
      <c r="F78" s="8">
        <f>G78/H78</f>
        <v>58.926406926406933</v>
      </c>
      <c r="G78" s="4">
        <f>SUMIF($AB$2:$AB$841,$E78,$AD$2:$AD$841)</f>
        <v>302.48888888888888</v>
      </c>
      <c r="H78" s="7">
        <f>AVERAGEIF($AB$2:$AB$841,$E78,$AE$2:$AE$841)</f>
        <v>5.1333333333333329</v>
      </c>
      <c r="J78" t="s">
        <v>241</v>
      </c>
      <c r="K78" s="7" t="e">
        <f>IF(MAX(SUMIF('Raw data'!$C$2:$C$1584,'Data Transformations'!$J78,'Raw data'!$E$2:$E$1584),SUMIF('Raw data'!$C$2:$C$1584,'Data Transformations'!$J78,'Raw data'!$H$2:$H$1584))&gt;0,MAX(SUMIF('Raw data'!$C$2:$C$1584,'Data Transformations'!$J78,'Raw data'!$E$2:$E$1584),SUMIF('Raw data'!$C$2:$C$1584,'Data Transformations'!$J78,'Raw data'!$H$2:$H$1584)), NA())</f>
        <v>#N/A</v>
      </c>
      <c r="L78" s="7">
        <f>IF(SUMIF('Raw data'!$C$2:$C$1584,'Data Transformations'!$J78,'Raw data'!$I$2:$I$1584) &gt; 0, AVERAGEIF('Raw data'!$C$2:$C$1584,'Data Transformations'!$J78,'Raw data'!$I$2:$I$1584), NA())</f>
        <v>32</v>
      </c>
      <c r="N78"/>
      <c r="O78"/>
      <c r="T78" t="s">
        <v>210</v>
      </c>
      <c r="U78" s="7">
        <f>SUMIF('Raw data'!$B$2:$B$1584,'Data Transformations'!$T78,'Raw data'!$D$2:$D$1584)</f>
        <v>72</v>
      </c>
      <c r="V78" s="7">
        <f>SUMIF('Raw data'!$B$2:$B$1584,'Data Transformations'!$T78,'Raw data'!$F$2:$F$1584)</f>
        <v>10</v>
      </c>
      <c r="W78" s="7">
        <f>MAX(SUMIF('Raw data'!$B$2:$B$1584,'Data Transformations'!$T78,'Raw data'!$E$2:$E$1584),SUMIF('Raw data'!$B$2:$B$1584,'Data Transformations'!$T78,'Raw data'!$H$2:$H$1584))</f>
        <v>4</v>
      </c>
      <c r="X78" s="7"/>
      <c r="Y78" s="9">
        <f>((W78-U78)/U78)</f>
        <v>-0.94444444444444442</v>
      </c>
      <c r="Z78" s="9">
        <f>IF(V78&gt;0, (U78-V78)/V78, 0)</f>
        <v>6.2</v>
      </c>
      <c r="AB78" t="s">
        <v>83</v>
      </c>
      <c r="AC78" t="s">
        <v>22</v>
      </c>
      <c r="AD78" s="1">
        <f>AG78/AF78</f>
        <v>240</v>
      </c>
      <c r="AE78">
        <v>12</v>
      </c>
      <c r="AF78">
        <v>29</v>
      </c>
      <c r="AG78" s="1">
        <v>6960</v>
      </c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</row>
    <row r="79" spans="1:134" x14ac:dyDescent="0.25">
      <c r="A79" s="6" t="s">
        <v>322</v>
      </c>
      <c r="B79" s="5">
        <f>SUMIF('Chart Data Group'!$A$2:$A$841,$A79,'Chart Data Group'!$D$2:$D$841)</f>
        <v>57</v>
      </c>
      <c r="C79" s="4">
        <f>AVERAGEIF('Chart Data Group'!$A$2:$A$841,$A79,'Chart Data Group'!$C$2:$C$841)</f>
        <v>144.46042471042469</v>
      </c>
      <c r="E79" t="s">
        <v>264</v>
      </c>
      <c r="F79" s="8">
        <f>G79/H79</f>
        <v>57.333333333333336</v>
      </c>
      <c r="G79" s="4">
        <f>SUMIF($AB$2:$AB$841,$E79,$AD$2:$AD$841)</f>
        <v>172</v>
      </c>
      <c r="H79" s="7">
        <f>AVERAGEIF($AB$2:$AB$841,$E79,$AE$2:$AE$841)</f>
        <v>3</v>
      </c>
      <c r="J79" t="s">
        <v>242</v>
      </c>
      <c r="K79" s="7">
        <f>IF(MAX(SUMIF('Raw data'!$C$2:$C$1584,'Data Transformations'!$J79,'Raw data'!$E$2:$E$1584),SUMIF('Raw data'!$C$2:$C$1584,'Data Transformations'!$J79,'Raw data'!$H$2:$H$1584))&gt;0,MAX(SUMIF('Raw data'!$C$2:$C$1584,'Data Transformations'!$J79,'Raw data'!$E$2:$E$1584),SUMIF('Raw data'!$C$2:$C$1584,'Data Transformations'!$J79,'Raw data'!$H$2:$H$1584)), NA())</f>
        <v>5</v>
      </c>
      <c r="L79" s="7">
        <f>IF(SUMIF('Raw data'!$C$2:$C$1584,'Data Transformations'!$J79,'Raw data'!$I$2:$I$1584) &gt; 0, AVERAGEIF('Raw data'!$C$2:$C$1584,'Data Transformations'!$J79,'Raw data'!$I$2:$I$1584), NA())</f>
        <v>41</v>
      </c>
      <c r="N79"/>
      <c r="O79"/>
      <c r="T79" t="s">
        <v>159</v>
      </c>
      <c r="U79" s="7">
        <f>SUMIF('Raw data'!$B$2:$B$1584,'Data Transformations'!$T79,'Raw data'!$D$2:$D$1584)</f>
        <v>42</v>
      </c>
      <c r="V79" s="7">
        <f>SUMIF('Raw data'!$B$2:$B$1584,'Data Transformations'!$T79,'Raw data'!$F$2:$F$1584)</f>
        <v>0</v>
      </c>
      <c r="W79" s="7">
        <f>MAX(SUMIF('Raw data'!$B$2:$B$1584,'Data Transformations'!$T79,'Raw data'!$E$2:$E$1584),SUMIF('Raw data'!$B$2:$B$1584,'Data Transformations'!$T79,'Raw data'!$H$2:$H$1584))</f>
        <v>7</v>
      </c>
      <c r="X79" s="7"/>
      <c r="Y79" s="9">
        <f>((W79-U79)/U79)</f>
        <v>-0.83333333333333337</v>
      </c>
      <c r="Z79" s="9">
        <f>IF(V79&gt;0, (U79-V79)/V79, 0)</f>
        <v>0</v>
      </c>
      <c r="AB79" t="s">
        <v>83</v>
      </c>
      <c r="AC79" t="s">
        <v>14</v>
      </c>
      <c r="AD79" s="1">
        <f>AG79/AF79</f>
        <v>432.66666666666669</v>
      </c>
      <c r="AE79">
        <v>4.5999999999999996</v>
      </c>
      <c r="AF79">
        <v>6</v>
      </c>
      <c r="AG79" s="1">
        <v>2596</v>
      </c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</row>
    <row r="80" spans="1:134" x14ac:dyDescent="0.25">
      <c r="A80" s="6" t="s">
        <v>193</v>
      </c>
      <c r="B80" s="5">
        <f>SUMIF('Chart Data Group'!$A$2:$A$841,$A80,'Chart Data Group'!$D$2:$D$841)</f>
        <v>71</v>
      </c>
      <c r="C80" s="4">
        <f>AVERAGEIF('Chart Data Group'!$A$2:$A$841,$A80,'Chart Data Group'!$C$2:$C$841)</f>
        <v>145.28724747474749</v>
      </c>
      <c r="E80" t="s">
        <v>350</v>
      </c>
      <c r="F80" s="8">
        <f>G80/H80</f>
        <v>57.125477928397636</v>
      </c>
      <c r="G80" s="4">
        <f>SUMIF($AB$2:$AB$841,$E80,$AD$2:$AD$841)</f>
        <v>782.61904761904759</v>
      </c>
      <c r="H80" s="7">
        <f>AVERAGEIF($AB$2:$AB$841,$E80,$AE$2:$AE$841)</f>
        <v>13.7</v>
      </c>
      <c r="J80" t="s">
        <v>251</v>
      </c>
      <c r="K80" s="7">
        <f>IF(MAX(SUMIF('Raw data'!$C$2:$C$1584,'Data Transformations'!$J80,'Raw data'!$E$2:$E$1584),SUMIF('Raw data'!$C$2:$C$1584,'Data Transformations'!$J80,'Raw data'!$H$2:$H$1584))&gt;0,MAX(SUMIF('Raw data'!$C$2:$C$1584,'Data Transformations'!$J80,'Raw data'!$E$2:$E$1584),SUMIF('Raw data'!$C$2:$C$1584,'Data Transformations'!$J80,'Raw data'!$H$2:$H$1584)), NA())</f>
        <v>30</v>
      </c>
      <c r="L80" s="7">
        <f>IF(SUMIF('Raw data'!$C$2:$C$1584,'Data Transformations'!$J80,'Raw data'!$I$2:$I$1584) &gt; 0, AVERAGEIF('Raw data'!$C$2:$C$1584,'Data Transformations'!$J80,'Raw data'!$I$2:$I$1584), NA())</f>
        <v>126</v>
      </c>
      <c r="N80"/>
      <c r="O80"/>
      <c r="T80" t="s">
        <v>157</v>
      </c>
      <c r="U80" s="7">
        <f>SUMIF('Raw data'!$B$2:$B$1584,'Data Transformations'!$T80,'Raw data'!$D$2:$D$1584)</f>
        <v>146</v>
      </c>
      <c r="V80" s="7">
        <f>SUMIF('Raw data'!$B$2:$B$1584,'Data Transformations'!$T80,'Raw data'!$F$2:$F$1584)</f>
        <v>97</v>
      </c>
      <c r="W80" s="7">
        <f>MAX(SUMIF('Raw data'!$B$2:$B$1584,'Data Transformations'!$T80,'Raw data'!$E$2:$E$1584),SUMIF('Raw data'!$B$2:$B$1584,'Data Transformations'!$T80,'Raw data'!$H$2:$H$1584))</f>
        <v>39</v>
      </c>
      <c r="X80" s="7"/>
      <c r="Y80" s="9">
        <f>((W80-U80)/U80)</f>
        <v>-0.73287671232876717</v>
      </c>
      <c r="Z80" s="9">
        <f>IF(V80&gt;0, (U80-V80)/V80, 0)</f>
        <v>0.50515463917525771</v>
      </c>
      <c r="AB80" t="s">
        <v>83</v>
      </c>
      <c r="AC80" t="s">
        <v>15</v>
      </c>
      <c r="AD80" s="1">
        <f>AG80/AF80</f>
        <v>74</v>
      </c>
      <c r="AE80">
        <v>9.1</v>
      </c>
      <c r="AF80">
        <v>23</v>
      </c>
      <c r="AG80" s="1">
        <v>1702</v>
      </c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</row>
    <row r="81" spans="1:134" x14ac:dyDescent="0.25">
      <c r="A81" s="6" t="s">
        <v>85</v>
      </c>
      <c r="B81" s="5">
        <f>SUMIF('Chart Data Group'!$A$2:$A$841,$A81,'Chart Data Group'!$D$2:$D$841)</f>
        <v>541</v>
      </c>
      <c r="C81" s="4">
        <f>AVERAGEIF('Chart Data Group'!$A$2:$A$841,$A81,'Chart Data Group'!$C$2:$C$841)</f>
        <v>145.82628628552209</v>
      </c>
      <c r="E81" t="s">
        <v>367</v>
      </c>
      <c r="F81" s="8">
        <f>G81/H81</f>
        <v>57.082191780821923</v>
      </c>
      <c r="G81" s="4">
        <f>SUMIF($AB$2:$AB$841,$E81,$AD$2:$AD$841)</f>
        <v>555.6</v>
      </c>
      <c r="H81" s="7">
        <f>AVERAGEIF($AB$2:$AB$841,$E81,$AE$2:$AE$841)</f>
        <v>9.7333333333333325</v>
      </c>
      <c r="J81" t="s">
        <v>253</v>
      </c>
      <c r="K81" s="7">
        <f>IF(MAX(SUMIF('Raw data'!$C$2:$C$1584,'Data Transformations'!$J81,'Raw data'!$E$2:$E$1584),SUMIF('Raw data'!$C$2:$C$1584,'Data Transformations'!$J81,'Raw data'!$H$2:$H$1584))&gt;0,MAX(SUMIF('Raw data'!$C$2:$C$1584,'Data Transformations'!$J81,'Raw data'!$E$2:$E$1584),SUMIF('Raw data'!$C$2:$C$1584,'Data Transformations'!$J81,'Raw data'!$H$2:$H$1584)), NA())</f>
        <v>3</v>
      </c>
      <c r="L81" s="7">
        <f>IF(SUMIF('Raw data'!$C$2:$C$1584,'Data Transformations'!$J81,'Raw data'!$I$2:$I$1584) &gt; 0, AVERAGEIF('Raw data'!$C$2:$C$1584,'Data Transformations'!$J81,'Raw data'!$I$2:$I$1584), NA())</f>
        <v>82</v>
      </c>
      <c r="N81"/>
      <c r="O81"/>
      <c r="T81" t="s">
        <v>160</v>
      </c>
      <c r="U81" s="7">
        <f>SUMIF('Raw data'!$B$2:$B$1584,'Data Transformations'!$T81,'Raw data'!$D$2:$D$1584)</f>
        <v>57</v>
      </c>
      <c r="V81" s="7">
        <f>SUMIF('Raw data'!$B$2:$B$1584,'Data Transformations'!$T81,'Raw data'!$F$2:$F$1584)</f>
        <v>34</v>
      </c>
      <c r="W81" s="7">
        <f>MAX(SUMIF('Raw data'!$B$2:$B$1584,'Data Transformations'!$T81,'Raw data'!$E$2:$E$1584),SUMIF('Raw data'!$B$2:$B$1584,'Data Transformations'!$T81,'Raw data'!$H$2:$H$1584))</f>
        <v>47</v>
      </c>
      <c r="X81" s="7"/>
      <c r="Y81" s="9">
        <f>((W81-U81)/U81)</f>
        <v>-0.17543859649122806</v>
      </c>
      <c r="Z81" s="9">
        <f>IF(V81&gt;0, (U81-V81)/V81, 0)</f>
        <v>0.67647058823529416</v>
      </c>
      <c r="AB81" t="s">
        <v>83</v>
      </c>
      <c r="AC81" t="s">
        <v>65</v>
      </c>
      <c r="AD81" s="1">
        <f>AG81/AF81</f>
        <v>265</v>
      </c>
      <c r="AE81">
        <v>2.1</v>
      </c>
      <c r="AF81">
        <v>3</v>
      </c>
      <c r="AG81" s="1">
        <v>795</v>
      </c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</row>
    <row r="82" spans="1:134" x14ac:dyDescent="0.25">
      <c r="A82" s="6" t="s">
        <v>296</v>
      </c>
      <c r="B82" s="5">
        <f>SUMIF('Chart Data Group'!$A$2:$A$841,$A82,'Chart Data Group'!$D$2:$D$841)</f>
        <v>37</v>
      </c>
      <c r="C82" s="4">
        <f>AVERAGEIF('Chart Data Group'!$A$2:$A$841,$A82,'Chart Data Group'!$C$2:$C$841)</f>
        <v>145.92909090909092</v>
      </c>
      <c r="E82" t="s">
        <v>20</v>
      </c>
      <c r="F82" s="8">
        <f>G82/H82</f>
        <v>56.291131548863504</v>
      </c>
      <c r="G82" s="4">
        <f>SUMIF($AB$2:$AB$841,$E82,$AD$2:$AD$841)</f>
        <v>764.43356643356651</v>
      </c>
      <c r="H82" s="7">
        <f>AVERAGEIF($AB$2:$AB$841,$E82,$AE$2:$AE$841)</f>
        <v>13.580000000000002</v>
      </c>
      <c r="J82" t="s">
        <v>254</v>
      </c>
      <c r="K82" s="7" t="e">
        <f>IF(MAX(SUMIF('Raw data'!$C$2:$C$1584,'Data Transformations'!$J82,'Raw data'!$E$2:$E$1584),SUMIF('Raw data'!$C$2:$C$1584,'Data Transformations'!$J82,'Raw data'!$H$2:$H$1584))&gt;0,MAX(SUMIF('Raw data'!$C$2:$C$1584,'Data Transformations'!$J82,'Raw data'!$E$2:$E$1584),SUMIF('Raw data'!$C$2:$C$1584,'Data Transformations'!$J82,'Raw data'!$H$2:$H$1584)), NA())</f>
        <v>#N/A</v>
      </c>
      <c r="L82" s="7" t="e">
        <f>IF(SUMIF('Raw data'!$C$2:$C$1584,'Data Transformations'!$J82,'Raw data'!$I$2:$I$1584) &gt; 0, AVERAGEIF('Raw data'!$C$2:$C$1584,'Data Transformations'!$J82,'Raw data'!$I$2:$I$1584), NA())</f>
        <v>#N/A</v>
      </c>
      <c r="N82"/>
      <c r="O82"/>
      <c r="T82" t="s">
        <v>161</v>
      </c>
      <c r="U82" s="7">
        <f>SUMIF('Raw data'!$B$2:$B$1584,'Data Transformations'!$T82,'Raw data'!$D$2:$D$1584)</f>
        <v>87</v>
      </c>
      <c r="V82" s="7">
        <f>SUMIF('Raw data'!$B$2:$B$1584,'Data Transformations'!$T82,'Raw data'!$F$2:$F$1584)</f>
        <v>86</v>
      </c>
      <c r="W82" s="7">
        <f>MAX(SUMIF('Raw data'!$B$2:$B$1584,'Data Transformations'!$T82,'Raw data'!$E$2:$E$1584),SUMIF('Raw data'!$B$2:$B$1584,'Data Transformations'!$T82,'Raw data'!$H$2:$H$1584))</f>
        <v>14</v>
      </c>
      <c r="X82" s="7"/>
      <c r="Y82" s="9">
        <f>((W82-U82)/U82)</f>
        <v>-0.83908045977011492</v>
      </c>
      <c r="Z82" s="9">
        <f>IF(V82&gt;0, (U82-V82)/V82, 0)</f>
        <v>1.1627906976744186E-2</v>
      </c>
      <c r="AB82" t="s">
        <v>83</v>
      </c>
      <c r="AC82" t="s">
        <v>84</v>
      </c>
      <c r="AD82" s="1">
        <f>AG82/AF82</f>
        <v>19.578947368421051</v>
      </c>
      <c r="AE82">
        <v>8.6999999999999993</v>
      </c>
      <c r="AF82">
        <v>19</v>
      </c>
      <c r="AG82" s="1">
        <v>372</v>
      </c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</row>
    <row r="83" spans="1:134" x14ac:dyDescent="0.25">
      <c r="A83" s="6" t="s">
        <v>200</v>
      </c>
      <c r="B83" s="5">
        <f>SUMIF('Chart Data Group'!$A$2:$A$841,$A83,'Chart Data Group'!$D$2:$D$841)</f>
        <v>188</v>
      </c>
      <c r="C83" s="4">
        <f>AVERAGEIF('Chart Data Group'!$A$2:$A$841,$A83,'Chart Data Group'!$C$2:$C$841)</f>
        <v>145.9649774774775</v>
      </c>
      <c r="E83" t="s">
        <v>57</v>
      </c>
      <c r="F83" s="8">
        <f>G83/H83</f>
        <v>55.007240500463404</v>
      </c>
      <c r="G83" s="4">
        <f>SUMIF($AB$2:$AB$841,$E83,$AD$2:$AD$841)</f>
        <v>608.74679487179492</v>
      </c>
      <c r="H83" s="7">
        <f>AVERAGEIF($AB$2:$AB$841,$E83,$AE$2:$AE$841)</f>
        <v>11.066666666666665</v>
      </c>
      <c r="J83" t="s">
        <v>260</v>
      </c>
      <c r="K83" s="7" t="e">
        <f>IF(MAX(SUMIF('Raw data'!$C$2:$C$1584,'Data Transformations'!$J83,'Raw data'!$E$2:$E$1584),SUMIF('Raw data'!$C$2:$C$1584,'Data Transformations'!$J83,'Raw data'!$H$2:$H$1584))&gt;0,MAX(SUMIF('Raw data'!$C$2:$C$1584,'Data Transformations'!$J83,'Raw data'!$E$2:$E$1584),SUMIF('Raw data'!$C$2:$C$1584,'Data Transformations'!$J83,'Raw data'!$H$2:$H$1584)), NA())</f>
        <v>#N/A</v>
      </c>
      <c r="L83" s="7">
        <f>IF(SUMIF('Raw data'!$C$2:$C$1584,'Data Transformations'!$J83,'Raw data'!$I$2:$I$1584) &gt; 0, AVERAGEIF('Raw data'!$C$2:$C$1584,'Data Transformations'!$J83,'Raw data'!$I$2:$I$1584), NA())</f>
        <v>98</v>
      </c>
      <c r="N83"/>
      <c r="O83"/>
      <c r="T83" t="s">
        <v>167</v>
      </c>
      <c r="U83" s="7">
        <f>SUMIF('Raw data'!$B$2:$B$1584,'Data Transformations'!$T83,'Raw data'!$D$2:$D$1584)</f>
        <v>9</v>
      </c>
      <c r="V83" s="7">
        <f>SUMIF('Raw data'!$B$2:$B$1584,'Data Transformations'!$T83,'Raw data'!$F$2:$F$1584)</f>
        <v>13</v>
      </c>
      <c r="W83" s="7">
        <f>MAX(SUMIF('Raw data'!$B$2:$B$1584,'Data Transformations'!$T83,'Raw data'!$E$2:$E$1584),SUMIF('Raw data'!$B$2:$B$1584,'Data Transformations'!$T83,'Raw data'!$H$2:$H$1584))</f>
        <v>0</v>
      </c>
      <c r="X83" s="7"/>
      <c r="Y83" s="9">
        <f>((W83-U83)/U83)</f>
        <v>-1</v>
      </c>
      <c r="Z83" s="9">
        <f>IF(V83&gt;0, (U83-V83)/V83, 0)</f>
        <v>-0.30769230769230771</v>
      </c>
      <c r="AB83" t="s">
        <v>83</v>
      </c>
      <c r="AC83" t="s">
        <v>47</v>
      </c>
      <c r="AD83" s="1">
        <f>AG83/AF83</f>
        <v>38.733333333333334</v>
      </c>
      <c r="AE83">
        <v>9.4</v>
      </c>
      <c r="AF83">
        <v>15</v>
      </c>
      <c r="AG83" s="1">
        <v>581</v>
      </c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</row>
    <row r="84" spans="1:134" x14ac:dyDescent="0.25">
      <c r="A84" s="6" t="s">
        <v>98</v>
      </c>
      <c r="B84" s="5">
        <f>SUMIF('Chart Data Group'!$A$2:$A$841,$A84,'Chart Data Group'!$D$2:$D$841)</f>
        <v>146</v>
      </c>
      <c r="C84" s="4">
        <f>AVERAGEIF('Chart Data Group'!$A$2:$A$841,$A84,'Chart Data Group'!$C$2:$C$841)</f>
        <v>146.09612794612792</v>
      </c>
      <c r="E84" t="s">
        <v>297</v>
      </c>
      <c r="F84" s="8">
        <f>G84/H84</f>
        <v>54.597505668934247</v>
      </c>
      <c r="G84" s="4">
        <f>SUMIF($AB$2:$AB$841,$E84,$AD$2:$AD$841)</f>
        <v>171.98214285714286</v>
      </c>
      <c r="H84" s="7">
        <f>AVERAGEIF($AB$2:$AB$841,$E84,$AE$2:$AE$841)</f>
        <v>3.15</v>
      </c>
      <c r="J84" t="s">
        <v>280</v>
      </c>
      <c r="K84" s="7" t="e">
        <f>IF(MAX(SUMIF('Raw data'!$C$2:$C$1584,'Data Transformations'!$J84,'Raw data'!$E$2:$E$1584),SUMIF('Raw data'!$C$2:$C$1584,'Data Transformations'!$J84,'Raw data'!$H$2:$H$1584))&gt;0,MAX(SUMIF('Raw data'!$C$2:$C$1584,'Data Transformations'!$J84,'Raw data'!$E$2:$E$1584),SUMIF('Raw data'!$C$2:$C$1584,'Data Transformations'!$J84,'Raw data'!$H$2:$H$1584)), NA())</f>
        <v>#N/A</v>
      </c>
      <c r="L84" s="7">
        <f>IF(SUMIF('Raw data'!$C$2:$C$1584,'Data Transformations'!$J84,'Raw data'!$I$2:$I$1584) &gt; 0, AVERAGEIF('Raw data'!$C$2:$C$1584,'Data Transformations'!$J84,'Raw data'!$I$2:$I$1584), NA())</f>
        <v>30</v>
      </c>
      <c r="N84"/>
      <c r="O84"/>
      <c r="T84" t="s">
        <v>164</v>
      </c>
      <c r="U84" s="7">
        <f>SUMIF('Raw data'!$B$2:$B$1584,'Data Transformations'!$T84,'Raw data'!$D$2:$D$1584)</f>
        <v>451</v>
      </c>
      <c r="V84" s="7">
        <f>SUMIF('Raw data'!$B$2:$B$1584,'Data Transformations'!$T84,'Raw data'!$F$2:$F$1584)</f>
        <v>186</v>
      </c>
      <c r="W84" s="7">
        <f>MAX(SUMIF('Raw data'!$B$2:$B$1584,'Data Transformations'!$T84,'Raw data'!$E$2:$E$1584),SUMIF('Raw data'!$B$2:$B$1584,'Data Transformations'!$T84,'Raw data'!$H$2:$H$1584))</f>
        <v>233</v>
      </c>
      <c r="X84" s="7"/>
      <c r="Y84" s="9">
        <f>((W84-U84)/U84)</f>
        <v>-0.48337028824833705</v>
      </c>
      <c r="Z84" s="9">
        <f>IF(V84&gt;0, (U84-V84)/V84, 0)</f>
        <v>1.424731182795699</v>
      </c>
      <c r="AB84" t="s">
        <v>86</v>
      </c>
      <c r="AC84" t="s">
        <v>91</v>
      </c>
      <c r="AD84" s="1">
        <f>AG84/AF84</f>
        <v>66.277777777777771</v>
      </c>
      <c r="AE84">
        <v>11.6</v>
      </c>
      <c r="AF84">
        <v>18</v>
      </c>
      <c r="AG84" s="1">
        <v>1193</v>
      </c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</row>
    <row r="85" spans="1:134" x14ac:dyDescent="0.25">
      <c r="A85" s="6" t="s">
        <v>365</v>
      </c>
      <c r="B85" s="5">
        <f>SUMIF('Chart Data Group'!$A$2:$A$841,$A85,'Chart Data Group'!$D$2:$D$841)</f>
        <v>132</v>
      </c>
      <c r="C85" s="4">
        <f>AVERAGEIF('Chart Data Group'!$A$2:$A$841,$A85,'Chart Data Group'!$C$2:$C$841)</f>
        <v>147.92464646464649</v>
      </c>
      <c r="E85" t="s">
        <v>43</v>
      </c>
      <c r="F85" s="8">
        <f>G85/H85</f>
        <v>54.215261235939813</v>
      </c>
      <c r="G85" s="4">
        <f>SUMIF($AB$2:$AB$841,$E85,$AD$2:$AD$841)</f>
        <v>529.50238473767877</v>
      </c>
      <c r="H85" s="7">
        <f>AVERAGEIF($AB$2:$AB$841,$E85,$AE$2:$AE$841)</f>
        <v>9.7666666666666657</v>
      </c>
      <c r="J85" t="s">
        <v>282</v>
      </c>
      <c r="K85" s="7">
        <f>IF(MAX(SUMIF('Raw data'!$C$2:$C$1584,'Data Transformations'!$J85,'Raw data'!$E$2:$E$1584),SUMIF('Raw data'!$C$2:$C$1584,'Data Transformations'!$J85,'Raw data'!$H$2:$H$1584))&gt;0,MAX(SUMIF('Raw data'!$C$2:$C$1584,'Data Transformations'!$J85,'Raw data'!$E$2:$E$1584),SUMIF('Raw data'!$C$2:$C$1584,'Data Transformations'!$J85,'Raw data'!$H$2:$H$1584)), NA())</f>
        <v>4</v>
      </c>
      <c r="L85" s="7">
        <f>IF(SUMIF('Raw data'!$C$2:$C$1584,'Data Transformations'!$J85,'Raw data'!$I$2:$I$1584) &gt; 0, AVERAGEIF('Raw data'!$C$2:$C$1584,'Data Transformations'!$J85,'Raw data'!$I$2:$I$1584), NA())</f>
        <v>320</v>
      </c>
      <c r="N85"/>
      <c r="O85"/>
      <c r="T85" t="s">
        <v>168</v>
      </c>
      <c r="U85" s="7">
        <f>SUMIF('Raw data'!$B$2:$B$1584,'Data Transformations'!$T85,'Raw data'!$D$2:$D$1584)</f>
        <v>522</v>
      </c>
      <c r="V85" s="7">
        <f>SUMIF('Raw data'!$B$2:$B$1584,'Data Transformations'!$T85,'Raw data'!$F$2:$F$1584)</f>
        <v>175</v>
      </c>
      <c r="W85" s="7">
        <f>MAX(SUMIF('Raw data'!$B$2:$B$1584,'Data Transformations'!$T85,'Raw data'!$E$2:$E$1584),SUMIF('Raw data'!$B$2:$B$1584,'Data Transformations'!$T85,'Raw data'!$H$2:$H$1584))</f>
        <v>115</v>
      </c>
      <c r="X85" s="7"/>
      <c r="Y85" s="9">
        <f>((W85-U85)/U85)</f>
        <v>-0.77969348659003834</v>
      </c>
      <c r="Z85" s="9">
        <f>IF(V85&gt;0, (U85-V85)/V85, 0)</f>
        <v>1.9828571428571429</v>
      </c>
      <c r="AB85" t="s">
        <v>86</v>
      </c>
      <c r="AC85" t="s">
        <v>10</v>
      </c>
      <c r="AD85" s="1">
        <f>AG85/AF85</f>
        <v>89.60526315789474</v>
      </c>
      <c r="AE85">
        <v>16.2</v>
      </c>
      <c r="AF85">
        <v>38</v>
      </c>
      <c r="AG85" s="1">
        <v>3405</v>
      </c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</row>
    <row r="86" spans="1:134" x14ac:dyDescent="0.25">
      <c r="A86" s="6" t="s">
        <v>105</v>
      </c>
      <c r="B86" s="5">
        <f>SUMIF('Chart Data Group'!$A$2:$A$841,$A86,'Chart Data Group'!$D$2:$D$841)</f>
        <v>105</v>
      </c>
      <c r="C86" s="4">
        <f>AVERAGEIF('Chart Data Group'!$A$2:$A$841,$A86,'Chart Data Group'!$C$2:$C$841)</f>
        <v>149.67736281431934</v>
      </c>
      <c r="E86" t="s">
        <v>122</v>
      </c>
      <c r="F86" s="8">
        <f>G86/H86</f>
        <v>52.173913043478265</v>
      </c>
      <c r="G86" s="4">
        <f>SUMIF($AB$2:$AB$841,$E86,$AD$2:$AD$841)</f>
        <v>240</v>
      </c>
      <c r="H86" s="7">
        <f>AVERAGEIF($AB$2:$AB$841,$E86,$AE$2:$AE$841)</f>
        <v>4.5999999999999996</v>
      </c>
      <c r="J86" t="s">
        <v>289</v>
      </c>
      <c r="K86" s="7" t="e">
        <f>IF(MAX(SUMIF('Raw data'!$C$2:$C$1584,'Data Transformations'!$J86,'Raw data'!$E$2:$E$1584),SUMIF('Raw data'!$C$2:$C$1584,'Data Transformations'!$J86,'Raw data'!$H$2:$H$1584))&gt;0,MAX(SUMIF('Raw data'!$C$2:$C$1584,'Data Transformations'!$J86,'Raw data'!$E$2:$E$1584),SUMIF('Raw data'!$C$2:$C$1584,'Data Transformations'!$J86,'Raw data'!$H$2:$H$1584)), NA())</f>
        <v>#N/A</v>
      </c>
      <c r="L86" s="7">
        <f>IF(SUMIF('Raw data'!$C$2:$C$1584,'Data Transformations'!$J86,'Raw data'!$I$2:$I$1584) &gt; 0, AVERAGEIF('Raw data'!$C$2:$C$1584,'Data Transformations'!$J86,'Raw data'!$I$2:$I$1584), NA())</f>
        <v>11</v>
      </c>
      <c r="N86"/>
      <c r="O86"/>
      <c r="T86" t="s">
        <v>165</v>
      </c>
      <c r="U86" s="7">
        <f>SUMIF('Raw data'!$B$2:$B$1584,'Data Transformations'!$T86,'Raw data'!$D$2:$D$1584)</f>
        <v>32</v>
      </c>
      <c r="V86" s="7">
        <f>SUMIF('Raw data'!$B$2:$B$1584,'Data Transformations'!$T86,'Raw data'!$F$2:$F$1584)</f>
        <v>14</v>
      </c>
      <c r="W86" s="7">
        <f>MAX(SUMIF('Raw data'!$B$2:$B$1584,'Data Transformations'!$T86,'Raw data'!$E$2:$E$1584),SUMIF('Raw data'!$B$2:$B$1584,'Data Transformations'!$T86,'Raw data'!$H$2:$H$1584))</f>
        <v>5</v>
      </c>
      <c r="X86" s="7"/>
      <c r="Y86" s="9">
        <f>((W86-U86)/U86)</f>
        <v>-0.84375</v>
      </c>
      <c r="Z86" s="9">
        <f>IF(V86&gt;0, (U86-V86)/V86, 0)</f>
        <v>1.2857142857142858</v>
      </c>
      <c r="AB86" t="s">
        <v>86</v>
      </c>
      <c r="AC86" t="s">
        <v>12</v>
      </c>
      <c r="AD86" s="1">
        <f>AG86/AF86</f>
        <v>98</v>
      </c>
      <c r="AE86">
        <v>9.3000000000000007</v>
      </c>
      <c r="AF86">
        <v>7</v>
      </c>
      <c r="AG86" s="1">
        <v>686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</row>
    <row r="87" spans="1:134" x14ac:dyDescent="0.25">
      <c r="A87" s="6" t="s">
        <v>373</v>
      </c>
      <c r="B87" s="5">
        <f>SUMIF('Chart Data Group'!$A$2:$A$841,$A87,'Chart Data Group'!$D$2:$D$841)</f>
        <v>329</v>
      </c>
      <c r="C87" s="4">
        <f>AVERAGEIF('Chart Data Group'!$A$2:$A$841,$A87,'Chart Data Group'!$C$2:$C$841)</f>
        <v>150.05958963377842</v>
      </c>
      <c r="E87" t="s">
        <v>263</v>
      </c>
      <c r="F87" s="8">
        <f>G87/H87</f>
        <v>51.909728124468799</v>
      </c>
      <c r="G87" s="4">
        <f>SUMIF($AB$2:$AB$841,$E87,$AD$2:$AD$841)</f>
        <v>629.83803457688805</v>
      </c>
      <c r="H87" s="7">
        <f>AVERAGEIF($AB$2:$AB$841,$E87,$AE$2:$AE$841)</f>
        <v>12.133333333333333</v>
      </c>
      <c r="J87" t="s">
        <v>300</v>
      </c>
      <c r="K87" s="7">
        <f>IF(MAX(SUMIF('Raw data'!$C$2:$C$1584,'Data Transformations'!$J87,'Raw data'!$E$2:$E$1584),SUMIF('Raw data'!$C$2:$C$1584,'Data Transformations'!$J87,'Raw data'!$H$2:$H$1584))&gt;0,MAX(SUMIF('Raw data'!$C$2:$C$1584,'Data Transformations'!$J87,'Raw data'!$E$2:$E$1584),SUMIF('Raw data'!$C$2:$C$1584,'Data Transformations'!$J87,'Raw data'!$H$2:$H$1584)), NA())</f>
        <v>12</v>
      </c>
      <c r="L87" s="7">
        <f>IF(SUMIF('Raw data'!$C$2:$C$1584,'Data Transformations'!$J87,'Raw data'!$I$2:$I$1584) &gt; 0, AVERAGEIF('Raw data'!$C$2:$C$1584,'Data Transformations'!$J87,'Raw data'!$I$2:$I$1584), NA())</f>
        <v>31</v>
      </c>
      <c r="N87"/>
      <c r="O87"/>
      <c r="T87" t="s">
        <v>211</v>
      </c>
      <c r="U87" s="7">
        <f>SUMIF('Raw data'!$B$2:$B$1584,'Data Transformations'!$T87,'Raw data'!$D$2:$D$1584)</f>
        <v>5</v>
      </c>
      <c r="V87" s="7">
        <f>SUMIF('Raw data'!$B$2:$B$1584,'Data Transformations'!$T87,'Raw data'!$F$2:$F$1584)</f>
        <v>12</v>
      </c>
      <c r="W87" s="7">
        <f>MAX(SUMIF('Raw data'!$B$2:$B$1584,'Data Transformations'!$T87,'Raw data'!$E$2:$E$1584),SUMIF('Raw data'!$B$2:$B$1584,'Data Transformations'!$T87,'Raw data'!$H$2:$H$1584))</f>
        <v>0</v>
      </c>
      <c r="X87" s="7"/>
      <c r="Y87" s="9">
        <f>((W87-U87)/U87)</f>
        <v>-1</v>
      </c>
      <c r="Z87" s="9">
        <f>IF(V87&gt;0, (U87-V87)/V87, 0)</f>
        <v>-0.58333333333333337</v>
      </c>
      <c r="AB87" t="s">
        <v>86</v>
      </c>
      <c r="AC87" t="s">
        <v>13</v>
      </c>
      <c r="AD87" s="1">
        <f>AG87/AF87</f>
        <v>114.89772727272727</v>
      </c>
      <c r="AE87">
        <v>6.5</v>
      </c>
      <c r="AF87">
        <v>88</v>
      </c>
      <c r="AG87" s="1">
        <v>10111</v>
      </c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</row>
    <row r="88" spans="1:134" x14ac:dyDescent="0.25">
      <c r="A88" s="6" t="s">
        <v>207</v>
      </c>
      <c r="B88" s="5">
        <f>SUMIF('Chart Data Group'!$A$2:$A$841,$A88,'Chart Data Group'!$D$2:$D$841)</f>
        <v>28</v>
      </c>
      <c r="C88" s="4">
        <f>AVERAGEIF('Chart Data Group'!$A$2:$A$841,$A88,'Chart Data Group'!$C$2:$C$841)</f>
        <v>150.94444444444443</v>
      </c>
      <c r="E88" t="s">
        <v>59</v>
      </c>
      <c r="F88" s="8">
        <f>G88/H88</f>
        <v>51.829120809614167</v>
      </c>
      <c r="G88" s="4">
        <f>SUMIF($AB$2:$AB$841,$E88,$AD$2:$AD$841)</f>
        <v>647.86401012017711</v>
      </c>
      <c r="H88" s="7">
        <f>AVERAGEIF($AB$2:$AB$841,$E88,$AE$2:$AE$841)</f>
        <v>12.5</v>
      </c>
      <c r="J88" t="s">
        <v>307</v>
      </c>
      <c r="K88" s="7" t="e">
        <f>IF(MAX(SUMIF('Raw data'!$C$2:$C$1584,'Data Transformations'!$J88,'Raw data'!$E$2:$E$1584),SUMIF('Raw data'!$C$2:$C$1584,'Data Transformations'!$J88,'Raw data'!$H$2:$H$1584))&gt;0,MAX(SUMIF('Raw data'!$C$2:$C$1584,'Data Transformations'!$J88,'Raw data'!$E$2:$E$1584),SUMIF('Raw data'!$C$2:$C$1584,'Data Transformations'!$J88,'Raw data'!$H$2:$H$1584)), NA())</f>
        <v>#N/A</v>
      </c>
      <c r="L88" s="7">
        <f>IF(SUMIF('Raw data'!$C$2:$C$1584,'Data Transformations'!$J88,'Raw data'!$I$2:$I$1584) &gt; 0, AVERAGEIF('Raw data'!$C$2:$C$1584,'Data Transformations'!$J88,'Raw data'!$I$2:$I$1584), NA())</f>
        <v>14</v>
      </c>
      <c r="N88"/>
      <c r="O88"/>
      <c r="T88" t="s">
        <v>201</v>
      </c>
      <c r="U88" s="7">
        <f>SUMIF('Raw data'!$B$2:$B$1584,'Data Transformations'!$T88,'Raw data'!$D$2:$D$1584)</f>
        <v>45</v>
      </c>
      <c r="V88" s="7">
        <f>SUMIF('Raw data'!$B$2:$B$1584,'Data Transformations'!$T88,'Raw data'!$F$2:$F$1584)</f>
        <v>14</v>
      </c>
      <c r="W88" s="7">
        <f>MAX(SUMIF('Raw data'!$B$2:$B$1584,'Data Transformations'!$T88,'Raw data'!$E$2:$E$1584),SUMIF('Raw data'!$B$2:$B$1584,'Data Transformations'!$T88,'Raw data'!$H$2:$H$1584))</f>
        <v>44</v>
      </c>
      <c r="X88" s="7"/>
      <c r="Y88" s="9">
        <f>((W88-U88)/U88)</f>
        <v>-2.2222222222222223E-2</v>
      </c>
      <c r="Z88" s="9">
        <f>IF(V88&gt;0, (U88-V88)/V88, 0)</f>
        <v>2.2142857142857144</v>
      </c>
      <c r="AB88" t="s">
        <v>86</v>
      </c>
      <c r="AC88" t="s">
        <v>22</v>
      </c>
      <c r="AD88" s="1">
        <f>AG88/AF88</f>
        <v>240</v>
      </c>
      <c r="AE88">
        <v>16.3</v>
      </c>
      <c r="AF88">
        <v>8</v>
      </c>
      <c r="AG88" s="1">
        <v>1920</v>
      </c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</row>
    <row r="89" spans="1:134" x14ac:dyDescent="0.25">
      <c r="A89" s="6" t="s">
        <v>295</v>
      </c>
      <c r="B89" s="5">
        <f>SUMIF('Chart Data Group'!$A$2:$A$841,$A89,'Chart Data Group'!$D$2:$D$841)</f>
        <v>47</v>
      </c>
      <c r="C89" s="4">
        <f>AVERAGEIF('Chart Data Group'!$A$2:$A$841,$A89,'Chart Data Group'!$C$2:$C$841)</f>
        <v>154.42887931034483</v>
      </c>
      <c r="E89" t="s">
        <v>145</v>
      </c>
      <c r="F89" s="8">
        <f>G89/H89</f>
        <v>51.826215022091297</v>
      </c>
      <c r="G89" s="4">
        <f>SUMIF($AB$2:$AB$841,$E89,$AD$2:$AD$841)</f>
        <v>502.71428571428567</v>
      </c>
      <c r="H89" s="7">
        <f>AVERAGEIF($AB$2:$AB$841,$E89,$AE$2:$AE$841)</f>
        <v>9.7000000000000011</v>
      </c>
      <c r="J89" t="s">
        <v>315</v>
      </c>
      <c r="K89" s="7" t="e">
        <f>IF(MAX(SUMIF('Raw data'!$C$2:$C$1584,'Data Transformations'!$J89,'Raw data'!$E$2:$E$1584),SUMIF('Raw data'!$C$2:$C$1584,'Data Transformations'!$J89,'Raw data'!$H$2:$H$1584))&gt;0,MAX(SUMIF('Raw data'!$C$2:$C$1584,'Data Transformations'!$J89,'Raw data'!$E$2:$E$1584),SUMIF('Raw data'!$C$2:$C$1584,'Data Transformations'!$J89,'Raw data'!$H$2:$H$1584)), NA())</f>
        <v>#N/A</v>
      </c>
      <c r="L89" s="7">
        <f>IF(SUMIF('Raw data'!$C$2:$C$1584,'Data Transformations'!$J89,'Raw data'!$I$2:$I$1584) &gt; 0, AVERAGEIF('Raw data'!$C$2:$C$1584,'Data Transformations'!$J89,'Raw data'!$I$2:$I$1584), NA())</f>
        <v>33</v>
      </c>
      <c r="N89"/>
      <c r="O89"/>
      <c r="T89" t="s">
        <v>363</v>
      </c>
      <c r="U89" s="7">
        <f>SUMIF('Raw data'!$B$2:$B$1584,'Data Transformations'!$T89,'Raw data'!$D$2:$D$1584)</f>
        <v>62</v>
      </c>
      <c r="V89" s="7">
        <f>SUMIF('Raw data'!$B$2:$B$1584,'Data Transformations'!$T89,'Raw data'!$F$2:$F$1584)</f>
        <v>1</v>
      </c>
      <c r="W89" s="7">
        <f>MAX(SUMIF('Raw data'!$B$2:$B$1584,'Data Transformations'!$T89,'Raw data'!$E$2:$E$1584),SUMIF('Raw data'!$B$2:$B$1584,'Data Transformations'!$T89,'Raw data'!$H$2:$H$1584))</f>
        <v>0</v>
      </c>
      <c r="X89" s="7"/>
      <c r="Y89" s="9">
        <f>((W89-U89)/U89)</f>
        <v>-1</v>
      </c>
      <c r="Z89" s="9">
        <f>IF(V89&gt;0, (U89-V89)/V89, 0)</f>
        <v>61</v>
      </c>
      <c r="AB89" t="s">
        <v>86</v>
      </c>
      <c r="AC89" t="s">
        <v>44</v>
      </c>
      <c r="AD89" s="1">
        <f>AG89/AF89</f>
        <v>215.5</v>
      </c>
      <c r="AE89">
        <v>9</v>
      </c>
      <c r="AF89">
        <v>2</v>
      </c>
      <c r="AG89" s="1">
        <v>431</v>
      </c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</row>
    <row r="90" spans="1:134" x14ac:dyDescent="0.25">
      <c r="A90" s="6" t="s">
        <v>298</v>
      </c>
      <c r="B90" s="5">
        <f>SUMIF('Chart Data Group'!$A$2:$A$841,$A90,'Chart Data Group'!$D$2:$D$841)</f>
        <v>81</v>
      </c>
      <c r="C90" s="4">
        <f>AVERAGEIF('Chart Data Group'!$A$2:$A$841,$A90,'Chart Data Group'!$C$2:$C$841)</f>
        <v>156.03571428571425</v>
      </c>
      <c r="E90" t="s">
        <v>188</v>
      </c>
      <c r="F90" s="8">
        <f>G90/H90</f>
        <v>51.163014945835975</v>
      </c>
      <c r="G90" s="4">
        <f>SUMIF($AB$2:$AB$841,$E90,$AD$2:$AD$841)</f>
        <v>792.38719397363468</v>
      </c>
      <c r="H90" s="7">
        <f>AVERAGEIF($AB$2:$AB$841,$E90,$AE$2:$AE$841)</f>
        <v>15.487500000000001</v>
      </c>
      <c r="J90" t="s">
        <v>316</v>
      </c>
      <c r="K90" s="7" t="e">
        <f>IF(MAX(SUMIF('Raw data'!$C$2:$C$1584,'Data Transformations'!$J90,'Raw data'!$E$2:$E$1584),SUMIF('Raw data'!$C$2:$C$1584,'Data Transformations'!$J90,'Raw data'!$H$2:$H$1584))&gt;0,MAX(SUMIF('Raw data'!$C$2:$C$1584,'Data Transformations'!$J90,'Raw data'!$E$2:$E$1584),SUMIF('Raw data'!$C$2:$C$1584,'Data Transformations'!$J90,'Raw data'!$H$2:$H$1584)), NA())</f>
        <v>#N/A</v>
      </c>
      <c r="L90" s="7">
        <f>IF(SUMIF('Raw data'!$C$2:$C$1584,'Data Transformations'!$J90,'Raw data'!$I$2:$I$1584) &gt; 0, AVERAGEIF('Raw data'!$C$2:$C$1584,'Data Transformations'!$J90,'Raw data'!$I$2:$I$1584), NA())</f>
        <v>50</v>
      </c>
      <c r="N90"/>
      <c r="O90"/>
      <c r="T90" t="s">
        <v>356</v>
      </c>
      <c r="U90" s="7">
        <f>SUMIF('Raw data'!$B$2:$B$1584,'Data Transformations'!$T90,'Raw data'!$D$2:$D$1584)</f>
        <v>45</v>
      </c>
      <c r="V90" s="7">
        <f>SUMIF('Raw data'!$B$2:$B$1584,'Data Transformations'!$T90,'Raw data'!$F$2:$F$1584)</f>
        <v>74</v>
      </c>
      <c r="W90" s="7">
        <f>MAX(SUMIF('Raw data'!$B$2:$B$1584,'Data Transformations'!$T90,'Raw data'!$E$2:$E$1584),SUMIF('Raw data'!$B$2:$B$1584,'Data Transformations'!$T90,'Raw data'!$H$2:$H$1584))</f>
        <v>0</v>
      </c>
      <c r="X90" s="7"/>
      <c r="Y90" s="9">
        <f>((W90-U90)/U90)</f>
        <v>-1</v>
      </c>
      <c r="Z90" s="9">
        <f>IF(V90&gt;0, (U90-V90)/V90, 0)</f>
        <v>-0.39189189189189189</v>
      </c>
      <c r="AB90" t="s">
        <v>86</v>
      </c>
      <c r="AC90" t="s">
        <v>94</v>
      </c>
      <c r="AD90" s="1">
        <f>AG90/AF90</f>
        <v>432.58333333333331</v>
      </c>
      <c r="AE90">
        <v>7.4</v>
      </c>
      <c r="AF90">
        <v>12</v>
      </c>
      <c r="AG90" s="1">
        <v>5191</v>
      </c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</row>
    <row r="91" spans="1:134" x14ac:dyDescent="0.25">
      <c r="A91" s="6" t="s">
        <v>243</v>
      </c>
      <c r="B91" s="5">
        <f>SUMIF('Chart Data Group'!$A$2:$A$841,$A91,'Chart Data Group'!$D$2:$D$841)</f>
        <v>103</v>
      </c>
      <c r="C91" s="4">
        <f>AVERAGEIF('Chart Data Group'!$A$2:$A$841,$A91,'Chart Data Group'!$C$2:$C$841)</f>
        <v>157.65454822954823</v>
      </c>
      <c r="E91" t="s">
        <v>271</v>
      </c>
      <c r="F91" s="8">
        <f>G91/H91</f>
        <v>51.138091194418983</v>
      </c>
      <c r="G91" s="4">
        <f>SUMIF($AB$2:$AB$841,$E91,$AD$2:$AD$841)</f>
        <v>435.52607667246838</v>
      </c>
      <c r="H91" s="7">
        <f>AVERAGEIF($AB$2:$AB$841,$E91,$AE$2:$AE$841)</f>
        <v>8.5166666666666675</v>
      </c>
      <c r="J91" t="s">
        <v>317</v>
      </c>
      <c r="K91" s="7">
        <f>IF(MAX(SUMIF('Raw data'!$C$2:$C$1584,'Data Transformations'!$J91,'Raw data'!$E$2:$E$1584),SUMIF('Raw data'!$C$2:$C$1584,'Data Transformations'!$J91,'Raw data'!$H$2:$H$1584))&gt;0,MAX(SUMIF('Raw data'!$C$2:$C$1584,'Data Transformations'!$J91,'Raw data'!$E$2:$E$1584),SUMIF('Raw data'!$C$2:$C$1584,'Data Transformations'!$J91,'Raw data'!$H$2:$H$1584)), NA())</f>
        <v>10</v>
      </c>
      <c r="L91" s="7">
        <f>IF(SUMIF('Raw data'!$C$2:$C$1584,'Data Transformations'!$J91,'Raw data'!$I$2:$I$1584) &gt; 0, AVERAGEIF('Raw data'!$C$2:$C$1584,'Data Transformations'!$J91,'Raw data'!$I$2:$I$1584), NA())</f>
        <v>50</v>
      </c>
      <c r="N91"/>
      <c r="O91"/>
      <c r="T91" t="s">
        <v>169</v>
      </c>
      <c r="U91" s="7">
        <f>SUMIF('Raw data'!$B$2:$B$1584,'Data Transformations'!$T91,'Raw data'!$D$2:$D$1584)</f>
        <v>88</v>
      </c>
      <c r="V91" s="7">
        <f>SUMIF('Raw data'!$B$2:$B$1584,'Data Transformations'!$T91,'Raw data'!$F$2:$F$1584)</f>
        <v>36</v>
      </c>
      <c r="W91" s="7">
        <f>MAX(SUMIF('Raw data'!$B$2:$B$1584,'Data Transformations'!$T91,'Raw data'!$E$2:$E$1584),SUMIF('Raw data'!$B$2:$B$1584,'Data Transformations'!$T91,'Raw data'!$H$2:$H$1584))</f>
        <v>65</v>
      </c>
      <c r="X91" s="7"/>
      <c r="Y91" s="9">
        <f>((W91-U91)/U91)</f>
        <v>-0.26136363636363635</v>
      </c>
      <c r="Z91" s="9">
        <f>IF(V91&gt;0, (U91-V91)/V91, 0)</f>
        <v>1.4444444444444444</v>
      </c>
      <c r="AB91" t="s">
        <v>86</v>
      </c>
      <c r="AC91" t="s">
        <v>29</v>
      </c>
      <c r="AD91" s="1">
        <f>AG91/AF91</f>
        <v>294.55555555555554</v>
      </c>
      <c r="AE91">
        <v>8.9</v>
      </c>
      <c r="AF91">
        <v>54</v>
      </c>
      <c r="AG91" s="1">
        <v>15906</v>
      </c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</row>
    <row r="92" spans="1:134" x14ac:dyDescent="0.25">
      <c r="A92" s="6" t="s">
        <v>387</v>
      </c>
      <c r="B92" s="5">
        <f>SUMIF('Chart Data Group'!$A$2:$A$841,$A92,'Chart Data Group'!$D$2:$D$841)</f>
        <v>106</v>
      </c>
      <c r="C92" s="4">
        <f>AVERAGEIF('Chart Data Group'!$A$2:$A$841,$A92,'Chart Data Group'!$C$2:$C$841)</f>
        <v>158.1492857142857</v>
      </c>
      <c r="E92" t="s">
        <v>218</v>
      </c>
      <c r="F92" s="8">
        <f>G92/H92</f>
        <v>49.521008403361336</v>
      </c>
      <c r="G92" s="4">
        <f>SUMIF($AB$2:$AB$841,$E92,$AD$2:$AD$841)</f>
        <v>448.99047619047622</v>
      </c>
      <c r="H92" s="7">
        <f>AVERAGEIF($AB$2:$AB$841,$E92,$AE$2:$AE$841)</f>
        <v>9.0666666666666682</v>
      </c>
      <c r="J92" t="s">
        <v>318</v>
      </c>
      <c r="K92" s="7" t="e">
        <f>IF(MAX(SUMIF('Raw data'!$C$2:$C$1584,'Data Transformations'!$J92,'Raw data'!$E$2:$E$1584),SUMIF('Raw data'!$C$2:$C$1584,'Data Transformations'!$J92,'Raw data'!$H$2:$H$1584))&gt;0,MAX(SUMIF('Raw data'!$C$2:$C$1584,'Data Transformations'!$J92,'Raw data'!$E$2:$E$1584),SUMIF('Raw data'!$C$2:$C$1584,'Data Transformations'!$J92,'Raw data'!$H$2:$H$1584)), NA())</f>
        <v>#N/A</v>
      </c>
      <c r="L92" s="7">
        <f>IF(SUMIF('Raw data'!$C$2:$C$1584,'Data Transformations'!$J92,'Raw data'!$I$2:$I$1584) &gt; 0, AVERAGEIF('Raw data'!$C$2:$C$1584,'Data Transformations'!$J92,'Raw data'!$I$2:$I$1584), NA())</f>
        <v>56</v>
      </c>
      <c r="N92"/>
      <c r="O92"/>
      <c r="T92" t="s">
        <v>170</v>
      </c>
      <c r="U92" s="7">
        <f>SUMIF('Raw data'!$B$2:$B$1584,'Data Transformations'!$T92,'Raw data'!$D$2:$D$1584)</f>
        <v>10</v>
      </c>
      <c r="V92" s="7">
        <f>SUMIF('Raw data'!$B$2:$B$1584,'Data Transformations'!$T92,'Raw data'!$F$2:$F$1584)</f>
        <v>5</v>
      </c>
      <c r="W92" s="7">
        <f>MAX(SUMIF('Raw data'!$B$2:$B$1584,'Data Transformations'!$T92,'Raw data'!$E$2:$E$1584),SUMIF('Raw data'!$B$2:$B$1584,'Data Transformations'!$T92,'Raw data'!$H$2:$H$1584))</f>
        <v>0</v>
      </c>
      <c r="X92" s="7"/>
      <c r="Y92" s="9">
        <f>((W92-U92)/U92)</f>
        <v>-1</v>
      </c>
      <c r="Z92" s="9">
        <f>IF(V92&gt;0, (U92-V92)/V92, 0)</f>
        <v>1</v>
      </c>
      <c r="AB92" t="s">
        <v>86</v>
      </c>
      <c r="AC92" t="s">
        <v>65</v>
      </c>
      <c r="AD92" s="1">
        <f>AG92/AF92</f>
        <v>265</v>
      </c>
      <c r="AE92">
        <v>0.9</v>
      </c>
      <c r="AF92">
        <v>4</v>
      </c>
      <c r="AG92" s="1">
        <v>1060</v>
      </c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</row>
    <row r="93" spans="1:134" x14ac:dyDescent="0.25">
      <c r="A93" s="6" t="s">
        <v>186</v>
      </c>
      <c r="B93" s="5">
        <f>SUMIF('Chart Data Group'!$A$2:$A$841,$A93,'Chart Data Group'!$D$2:$D$841)</f>
        <v>87</v>
      </c>
      <c r="C93" s="4">
        <f>AVERAGEIF('Chart Data Group'!$A$2:$A$841,$A93,'Chart Data Group'!$C$2:$C$841)</f>
        <v>160.6165022716747</v>
      </c>
      <c r="E93" t="s">
        <v>150</v>
      </c>
      <c r="F93" s="8">
        <f>G93/H93</f>
        <v>46.81751824817519</v>
      </c>
      <c r="G93" s="4">
        <f>SUMIF($AB$2:$AB$841,$E93,$AD$2:$AD$841)</f>
        <v>427.6</v>
      </c>
      <c r="H93" s="7">
        <f>AVERAGEIF($AB$2:$AB$841,$E93,$AE$2:$AE$841)</f>
        <v>9.1333333333333329</v>
      </c>
      <c r="J93" t="s">
        <v>319</v>
      </c>
      <c r="K93" s="7">
        <f>IF(MAX(SUMIF('Raw data'!$C$2:$C$1584,'Data Transformations'!$J93,'Raw data'!$E$2:$E$1584),SUMIF('Raw data'!$C$2:$C$1584,'Data Transformations'!$J93,'Raw data'!$H$2:$H$1584))&gt;0,MAX(SUMIF('Raw data'!$C$2:$C$1584,'Data Transformations'!$J93,'Raw data'!$E$2:$E$1584),SUMIF('Raw data'!$C$2:$C$1584,'Data Transformations'!$J93,'Raw data'!$H$2:$H$1584)), NA())</f>
        <v>10</v>
      </c>
      <c r="L93" s="7" t="e">
        <f>IF(SUMIF('Raw data'!$C$2:$C$1584,'Data Transformations'!$J93,'Raw data'!$I$2:$I$1584) &gt; 0, AVERAGEIF('Raw data'!$C$2:$C$1584,'Data Transformations'!$J93,'Raw data'!$I$2:$I$1584), NA())</f>
        <v>#N/A</v>
      </c>
      <c r="N93"/>
      <c r="O93"/>
      <c r="T93" t="s">
        <v>77</v>
      </c>
      <c r="U93" s="7">
        <f>SUMIF('Raw data'!$B$2:$B$1584,'Data Transformations'!$T93,'Raw data'!$D$2:$D$1584)</f>
        <v>9</v>
      </c>
      <c r="V93" s="7">
        <f>SUMIF('Raw data'!$B$2:$B$1584,'Data Transformations'!$T93,'Raw data'!$F$2:$F$1584)</f>
        <v>0</v>
      </c>
      <c r="W93" s="7">
        <f>MAX(SUMIF('Raw data'!$B$2:$B$1584,'Data Transformations'!$T93,'Raw data'!$E$2:$E$1584),SUMIF('Raw data'!$B$2:$B$1584,'Data Transformations'!$T93,'Raw data'!$H$2:$H$1584))</f>
        <v>0</v>
      </c>
      <c r="X93" s="7"/>
      <c r="Y93" s="9">
        <f>((W93-U93)/U93)</f>
        <v>-1</v>
      </c>
      <c r="Z93" s="9">
        <f>IF(V93&gt;0, (U93-V93)/V93, 0)</f>
        <v>0</v>
      </c>
      <c r="AB93" t="s">
        <v>332</v>
      </c>
      <c r="AC93" t="s">
        <v>22</v>
      </c>
      <c r="AD93" s="1">
        <f>AG93/AF93</f>
        <v>115</v>
      </c>
      <c r="AE93">
        <v>0.1</v>
      </c>
      <c r="AF93">
        <v>2</v>
      </c>
      <c r="AG93" s="1">
        <v>230</v>
      </c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</row>
    <row r="94" spans="1:134" x14ac:dyDescent="0.25">
      <c r="A94" s="6" t="s">
        <v>376</v>
      </c>
      <c r="B94" s="5">
        <f>SUMIF('Chart Data Group'!$A$2:$A$841,$A94,'Chart Data Group'!$D$2:$D$841)</f>
        <v>236</v>
      </c>
      <c r="C94" s="4">
        <f>AVERAGEIF('Chart Data Group'!$A$2:$A$841,$A94,'Chart Data Group'!$C$2:$C$841)</f>
        <v>165.03484050412865</v>
      </c>
      <c r="E94" t="s">
        <v>314</v>
      </c>
      <c r="F94" s="8">
        <f>G94/H94</f>
        <v>46.666666666666664</v>
      </c>
      <c r="G94" s="4">
        <f>SUMIF($AB$2:$AB$841,$E94,$AD$2:$AD$841)</f>
        <v>98</v>
      </c>
      <c r="H94" s="7">
        <f>AVERAGEIF($AB$2:$AB$841,$E94,$AE$2:$AE$841)</f>
        <v>2.1</v>
      </c>
      <c r="J94" t="s">
        <v>324</v>
      </c>
      <c r="K94" s="7" t="e">
        <f>IF(MAX(SUMIF('Raw data'!$C$2:$C$1584,'Data Transformations'!$J94,'Raw data'!$E$2:$E$1584),SUMIF('Raw data'!$C$2:$C$1584,'Data Transformations'!$J94,'Raw data'!$H$2:$H$1584))&gt;0,MAX(SUMIF('Raw data'!$C$2:$C$1584,'Data Transformations'!$J94,'Raw data'!$E$2:$E$1584),SUMIF('Raw data'!$C$2:$C$1584,'Data Transformations'!$J94,'Raw data'!$H$2:$H$1584)), NA())</f>
        <v>#N/A</v>
      </c>
      <c r="L94" s="7">
        <f>IF(SUMIF('Raw data'!$C$2:$C$1584,'Data Transformations'!$J94,'Raw data'!$I$2:$I$1584) &gt; 0, AVERAGEIF('Raw data'!$C$2:$C$1584,'Data Transformations'!$J94,'Raw data'!$I$2:$I$1584), NA())</f>
        <v>25</v>
      </c>
      <c r="N94"/>
      <c r="O94"/>
      <c r="T94" t="s">
        <v>171</v>
      </c>
      <c r="U94" s="7">
        <f>SUMIF('Raw data'!$B$2:$B$1584,'Data Transformations'!$T94,'Raw data'!$D$2:$D$1584)</f>
        <v>855</v>
      </c>
      <c r="V94" s="7">
        <f>SUMIF('Raw data'!$B$2:$B$1584,'Data Transformations'!$T94,'Raw data'!$F$2:$F$1584)</f>
        <v>589</v>
      </c>
      <c r="W94" s="7">
        <f>MAX(SUMIF('Raw data'!$B$2:$B$1584,'Data Transformations'!$T94,'Raw data'!$E$2:$E$1584),SUMIF('Raw data'!$B$2:$B$1584,'Data Transformations'!$T94,'Raw data'!$H$2:$H$1584))</f>
        <v>268</v>
      </c>
      <c r="X94" s="7"/>
      <c r="Y94" s="9">
        <f>((W94-U94)/U94)</f>
        <v>-0.68654970760233913</v>
      </c>
      <c r="Z94" s="9">
        <f>IF(V94&gt;0, (U94-V94)/V94, 0)</f>
        <v>0.45161290322580644</v>
      </c>
      <c r="AB94" t="s">
        <v>332</v>
      </c>
      <c r="AC94" t="s">
        <v>17</v>
      </c>
      <c r="AD94" s="1">
        <f>AG94/AF94</f>
        <v>31.277777777777779</v>
      </c>
      <c r="AE94">
        <v>15.2</v>
      </c>
      <c r="AF94">
        <v>18</v>
      </c>
      <c r="AG94" s="1">
        <v>563</v>
      </c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</row>
    <row r="95" spans="1:134" x14ac:dyDescent="0.25">
      <c r="A95" s="6" t="s">
        <v>255</v>
      </c>
      <c r="B95" s="5">
        <f>SUMIF('Chart Data Group'!$A$2:$A$841,$A95,'Chart Data Group'!$D$2:$D$841)</f>
        <v>347</v>
      </c>
      <c r="C95" s="4">
        <f>AVERAGEIF('Chart Data Group'!$A$2:$A$841,$A95,'Chart Data Group'!$C$2:$C$841)</f>
        <v>168.2517287589948</v>
      </c>
      <c r="E95" t="s">
        <v>366</v>
      </c>
      <c r="F95" s="8">
        <f>G95/H95</f>
        <v>46.220996506710797</v>
      </c>
      <c r="G95" s="4">
        <f>SUMIF($AB$2:$AB$841,$E95,$AD$2:$AD$841)</f>
        <v>598.56190476190477</v>
      </c>
      <c r="H95" s="7">
        <f>AVERAGEIF($AB$2:$AB$841,$E95,$AE$2:$AE$841)</f>
        <v>12.95</v>
      </c>
      <c r="J95" t="s">
        <v>340</v>
      </c>
      <c r="K95" s="7">
        <f>IF(MAX(SUMIF('Raw data'!$C$2:$C$1584,'Data Transformations'!$J95,'Raw data'!$E$2:$E$1584),SUMIF('Raw data'!$C$2:$C$1584,'Data Transformations'!$J95,'Raw data'!$H$2:$H$1584))&gt;0,MAX(SUMIF('Raw data'!$C$2:$C$1584,'Data Transformations'!$J95,'Raw data'!$E$2:$E$1584),SUMIF('Raw data'!$C$2:$C$1584,'Data Transformations'!$J95,'Raw data'!$H$2:$H$1584)), NA())</f>
        <v>100</v>
      </c>
      <c r="L95" s="7">
        <f>IF(SUMIF('Raw data'!$C$2:$C$1584,'Data Transformations'!$J95,'Raw data'!$I$2:$I$1584) &gt; 0, AVERAGEIF('Raw data'!$C$2:$C$1584,'Data Transformations'!$J95,'Raw data'!$I$2:$I$1584), NA())</f>
        <v>39</v>
      </c>
      <c r="N95"/>
      <c r="O95"/>
      <c r="T95" t="s">
        <v>308</v>
      </c>
      <c r="U95" s="7">
        <f>SUMIF('Raw data'!$B$2:$B$1584,'Data Transformations'!$T95,'Raw data'!$D$2:$D$1584)</f>
        <v>18</v>
      </c>
      <c r="V95" s="7">
        <f>SUMIF('Raw data'!$B$2:$B$1584,'Data Transformations'!$T95,'Raw data'!$F$2:$F$1584)</f>
        <v>22</v>
      </c>
      <c r="W95" s="7">
        <f>MAX(SUMIF('Raw data'!$B$2:$B$1584,'Data Transformations'!$T95,'Raw data'!$E$2:$E$1584),SUMIF('Raw data'!$B$2:$B$1584,'Data Transformations'!$T95,'Raw data'!$H$2:$H$1584))</f>
        <v>0</v>
      </c>
      <c r="X95" s="7"/>
      <c r="Y95" s="9">
        <f>((W95-U95)/U95)</f>
        <v>-1</v>
      </c>
      <c r="Z95" s="9">
        <f>IF(V95&gt;0, (U95-V95)/V95, 0)</f>
        <v>-0.18181818181818182</v>
      </c>
      <c r="AB95" t="s">
        <v>158</v>
      </c>
      <c r="AC95" t="s">
        <v>51</v>
      </c>
      <c r="AD95" s="1">
        <f>AG95/AF95</f>
        <v>75</v>
      </c>
      <c r="AE95">
        <v>14</v>
      </c>
      <c r="AF95">
        <v>10</v>
      </c>
      <c r="AG95" s="1">
        <v>750</v>
      </c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</row>
    <row r="96" spans="1:134" x14ac:dyDescent="0.25">
      <c r="A96" s="6" t="s">
        <v>180</v>
      </c>
      <c r="B96" s="5">
        <f>SUMIF('Chart Data Group'!$A$2:$A$841,$A96,'Chart Data Group'!$D$2:$D$841)</f>
        <v>49</v>
      </c>
      <c r="C96" s="4">
        <f>AVERAGEIF('Chart Data Group'!$A$2:$A$841,$A96,'Chart Data Group'!$C$2:$C$841)</f>
        <v>169.86904761904762</v>
      </c>
      <c r="E96" t="s">
        <v>199</v>
      </c>
      <c r="F96" s="8">
        <f>G96/H96</f>
        <v>46.069852129772677</v>
      </c>
      <c r="G96" s="4">
        <f>SUMIF($AB$2:$AB$841,$E96,$AD$2:$AD$841)</f>
        <v>302.52536231884056</v>
      </c>
      <c r="H96" s="7">
        <f>AVERAGEIF($AB$2:$AB$841,$E96,$AE$2:$AE$841)</f>
        <v>6.5666666666666664</v>
      </c>
      <c r="J96" t="s">
        <v>362</v>
      </c>
      <c r="K96" s="7" t="e">
        <f>IF(MAX(SUMIF('Raw data'!$C$2:$C$1584,'Data Transformations'!$J96,'Raw data'!$E$2:$E$1584),SUMIF('Raw data'!$C$2:$C$1584,'Data Transformations'!$J96,'Raw data'!$H$2:$H$1584))&gt;0,MAX(SUMIF('Raw data'!$C$2:$C$1584,'Data Transformations'!$J96,'Raw data'!$E$2:$E$1584),SUMIF('Raw data'!$C$2:$C$1584,'Data Transformations'!$J96,'Raw data'!$H$2:$H$1584)), NA())</f>
        <v>#N/A</v>
      </c>
      <c r="L96" s="7">
        <f>IF(SUMIF('Raw data'!$C$2:$C$1584,'Data Transformations'!$J96,'Raw data'!$I$2:$I$1584) &gt; 0, AVERAGEIF('Raw data'!$C$2:$C$1584,'Data Transformations'!$J96,'Raw data'!$I$2:$I$1584), NA())</f>
        <v>7</v>
      </c>
      <c r="N96"/>
      <c r="O96"/>
      <c r="T96" t="s">
        <v>174</v>
      </c>
      <c r="U96" s="7">
        <f>SUMIF('Raw data'!$B$2:$B$1584,'Data Transformations'!$T96,'Raw data'!$D$2:$D$1584)</f>
        <v>234</v>
      </c>
      <c r="V96" s="7">
        <f>SUMIF('Raw data'!$B$2:$B$1584,'Data Transformations'!$T96,'Raw data'!$F$2:$F$1584)</f>
        <v>159</v>
      </c>
      <c r="W96" s="7">
        <f>MAX(SUMIF('Raw data'!$B$2:$B$1584,'Data Transformations'!$T96,'Raw data'!$E$2:$E$1584),SUMIF('Raw data'!$B$2:$B$1584,'Data Transformations'!$T96,'Raw data'!$H$2:$H$1584))</f>
        <v>165</v>
      </c>
      <c r="X96" s="7"/>
      <c r="Y96" s="9">
        <f>((W96-U96)/U96)</f>
        <v>-0.29487179487179488</v>
      </c>
      <c r="Z96" s="9">
        <f>IF(V96&gt;0, (U96-V96)/V96, 0)</f>
        <v>0.47169811320754718</v>
      </c>
      <c r="AB96" t="s">
        <v>158</v>
      </c>
      <c r="AC96" t="s">
        <v>27</v>
      </c>
      <c r="AD96" s="1">
        <f>AG96/AF96</f>
        <v>74</v>
      </c>
      <c r="AE96">
        <v>1.6</v>
      </c>
      <c r="AF96">
        <v>20</v>
      </c>
      <c r="AG96" s="1">
        <v>1480</v>
      </c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</row>
    <row r="97" spans="1:134" x14ac:dyDescent="0.25">
      <c r="A97" s="6" t="s">
        <v>375</v>
      </c>
      <c r="B97" s="5">
        <f>SUMIF('Chart Data Group'!$A$2:$A$841,$A97,'Chart Data Group'!$D$2:$D$841)</f>
        <v>730</v>
      </c>
      <c r="C97" s="4">
        <f>AVERAGEIF('Chart Data Group'!$A$2:$A$841,$A97,'Chart Data Group'!$C$2:$C$841)</f>
        <v>174.55582011307288</v>
      </c>
      <c r="E97" t="s">
        <v>336</v>
      </c>
      <c r="F97" s="8">
        <f>G97/H97</f>
        <v>43.85474860335195</v>
      </c>
      <c r="G97" s="4">
        <f>SUMIF($AB$2:$AB$841,$E97,$AD$2:$AD$841)</f>
        <v>261.66666666666669</v>
      </c>
      <c r="H97" s="7">
        <f>AVERAGEIF($AB$2:$AB$841,$E97,$AE$2:$AE$841)</f>
        <v>5.9666666666666677</v>
      </c>
      <c r="J97" t="s">
        <v>380</v>
      </c>
      <c r="K97" s="7" t="e">
        <f>IF(MAX(SUMIF('Raw data'!$C$2:$C$1584,'Data Transformations'!$J97,'Raw data'!$E$2:$E$1584),SUMIF('Raw data'!$C$2:$C$1584,'Data Transformations'!$J97,'Raw data'!$H$2:$H$1584))&gt;0,MAX(SUMIF('Raw data'!$C$2:$C$1584,'Data Transformations'!$J97,'Raw data'!$E$2:$E$1584),SUMIF('Raw data'!$C$2:$C$1584,'Data Transformations'!$J97,'Raw data'!$H$2:$H$1584)), NA())</f>
        <v>#N/A</v>
      </c>
      <c r="L97" s="7">
        <f>IF(SUMIF('Raw data'!$C$2:$C$1584,'Data Transformations'!$J97,'Raw data'!$I$2:$I$1584) &gt; 0, AVERAGEIF('Raw data'!$C$2:$C$1584,'Data Transformations'!$J97,'Raw data'!$I$2:$I$1584), NA())</f>
        <v>2</v>
      </c>
      <c r="N97"/>
      <c r="O97"/>
      <c r="T97" t="s">
        <v>175</v>
      </c>
      <c r="U97" s="7">
        <f>SUMIF('Raw data'!$B$2:$B$1584,'Data Transformations'!$T97,'Raw data'!$D$2:$D$1584)</f>
        <v>26</v>
      </c>
      <c r="V97" s="7">
        <f>SUMIF('Raw data'!$B$2:$B$1584,'Data Transformations'!$T97,'Raw data'!$F$2:$F$1584)</f>
        <v>30</v>
      </c>
      <c r="W97" s="7">
        <f>MAX(SUMIF('Raw data'!$B$2:$B$1584,'Data Transformations'!$T97,'Raw data'!$E$2:$E$1584),SUMIF('Raw data'!$B$2:$B$1584,'Data Transformations'!$T97,'Raw data'!$H$2:$H$1584))</f>
        <v>0</v>
      </c>
      <c r="X97" s="7"/>
      <c r="Y97" s="9">
        <f>((W97-U97)/U97)</f>
        <v>-1</v>
      </c>
      <c r="Z97" s="9">
        <f>IF(V97&gt;0, (U97-V97)/V97, 0)</f>
        <v>-0.13333333333333333</v>
      </c>
      <c r="AB97" t="s">
        <v>98</v>
      </c>
      <c r="AC97" t="s">
        <v>10</v>
      </c>
      <c r="AD97" s="1">
        <f>AG97/AF97</f>
        <v>89.590909090909093</v>
      </c>
      <c r="AE97">
        <v>8.5</v>
      </c>
      <c r="AF97">
        <v>22</v>
      </c>
      <c r="AG97" s="1">
        <v>1971</v>
      </c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</row>
    <row r="98" spans="1:134" x14ac:dyDescent="0.25">
      <c r="A98" s="6" t="s">
        <v>164</v>
      </c>
      <c r="B98" s="5">
        <f>SUMIF('Chart Data Group'!$A$2:$A$841,$A98,'Chart Data Group'!$D$2:$D$841)</f>
        <v>579</v>
      </c>
      <c r="C98" s="4">
        <f>AVERAGEIF('Chart Data Group'!$A$2:$A$841,$A98,'Chart Data Group'!$C$2:$C$841)</f>
        <v>174.66827314814813</v>
      </c>
      <c r="E98" t="s">
        <v>274</v>
      </c>
      <c r="F98" s="8">
        <f>G98/H98</f>
        <v>42.903981264636997</v>
      </c>
      <c r="G98" s="4">
        <f>SUMIF($AB$2:$AB$841,$E98,$AD$2:$AD$841)</f>
        <v>458</v>
      </c>
      <c r="H98" s="7">
        <f>AVERAGEIF($AB$2:$AB$841,$E98,$AE$2:$AE$841)</f>
        <v>10.675000000000001</v>
      </c>
      <c r="J98" t="s">
        <v>384</v>
      </c>
      <c r="K98" s="7" t="e">
        <f>IF(MAX(SUMIF('Raw data'!$C$2:$C$1584,'Data Transformations'!$J98,'Raw data'!$E$2:$E$1584),SUMIF('Raw data'!$C$2:$C$1584,'Data Transformations'!$J98,'Raw data'!$H$2:$H$1584))&gt;0,MAX(SUMIF('Raw data'!$C$2:$C$1584,'Data Transformations'!$J98,'Raw data'!$E$2:$E$1584),SUMIF('Raw data'!$C$2:$C$1584,'Data Transformations'!$J98,'Raw data'!$H$2:$H$1584)), NA())</f>
        <v>#N/A</v>
      </c>
      <c r="L98" s="7">
        <f>IF(SUMIF('Raw data'!$C$2:$C$1584,'Data Transformations'!$J98,'Raw data'!$I$2:$I$1584) &gt; 0, AVERAGEIF('Raw data'!$C$2:$C$1584,'Data Transformations'!$J98,'Raw data'!$I$2:$I$1584), NA())</f>
        <v>19</v>
      </c>
      <c r="N98"/>
      <c r="O98"/>
      <c r="T98" t="s">
        <v>276</v>
      </c>
      <c r="U98" s="7">
        <f>SUMIF('Raw data'!$B$2:$B$1584,'Data Transformations'!$T98,'Raw data'!$D$2:$D$1584)</f>
        <v>9</v>
      </c>
      <c r="V98" s="7">
        <f>SUMIF('Raw data'!$B$2:$B$1584,'Data Transformations'!$T98,'Raw data'!$F$2:$F$1584)</f>
        <v>5</v>
      </c>
      <c r="W98" s="7">
        <f>MAX(SUMIF('Raw data'!$B$2:$B$1584,'Data Transformations'!$T98,'Raw data'!$E$2:$E$1584),SUMIF('Raw data'!$B$2:$B$1584,'Data Transformations'!$T98,'Raw data'!$H$2:$H$1584))</f>
        <v>3</v>
      </c>
      <c r="X98" s="7"/>
      <c r="Y98" s="9">
        <f>((W98-U98)/U98)</f>
        <v>-0.66666666666666663</v>
      </c>
      <c r="Z98" s="9">
        <f>IF(V98&gt;0, (U98-V98)/V98, 0)</f>
        <v>0.8</v>
      </c>
      <c r="AB98" t="s">
        <v>98</v>
      </c>
      <c r="AC98" t="s">
        <v>12</v>
      </c>
      <c r="AD98" s="1">
        <f>AG98/AF98</f>
        <v>98</v>
      </c>
      <c r="AE98">
        <v>17.8</v>
      </c>
      <c r="AF98">
        <v>9</v>
      </c>
      <c r="AG98" s="1">
        <v>882</v>
      </c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</row>
    <row r="99" spans="1:134" x14ac:dyDescent="0.25">
      <c r="A99" s="6" t="s">
        <v>184</v>
      </c>
      <c r="B99" s="5">
        <f>SUMIF('Chart Data Group'!$A$2:$A$841,$A99,'Chart Data Group'!$D$2:$D$841)</f>
        <v>82</v>
      </c>
      <c r="C99" s="4">
        <f>AVERAGEIF('Chart Data Group'!$A$2:$A$841,$A99,'Chart Data Group'!$C$2:$C$841)</f>
        <v>176.63789682539684</v>
      </c>
      <c r="E99" t="s">
        <v>148</v>
      </c>
      <c r="F99" s="8">
        <f>G99/H99</f>
        <v>42.776577355229044</v>
      </c>
      <c r="G99" s="4">
        <f>SUMIF($AB$2:$AB$841,$E99,$AD$2:$AD$841)</f>
        <v>253.80769230769232</v>
      </c>
      <c r="H99" s="7">
        <f>AVERAGEIF($AB$2:$AB$841,$E99,$AE$2:$AE$841)</f>
        <v>5.9333333333333327</v>
      </c>
      <c r="J99" t="s">
        <v>382</v>
      </c>
      <c r="K99" s="7" t="e">
        <f>IF(MAX(SUMIF('Raw data'!$C$2:$C$1584,'Data Transformations'!$J99,'Raw data'!$E$2:$E$1584),SUMIF('Raw data'!$C$2:$C$1584,'Data Transformations'!$J99,'Raw data'!$H$2:$H$1584))&gt;0,MAX(SUMIF('Raw data'!$C$2:$C$1584,'Data Transformations'!$J99,'Raw data'!$E$2:$E$1584),SUMIF('Raw data'!$C$2:$C$1584,'Data Transformations'!$J99,'Raw data'!$H$2:$H$1584)), NA())</f>
        <v>#N/A</v>
      </c>
      <c r="L99" s="7">
        <f>IF(SUMIF('Raw data'!$C$2:$C$1584,'Data Transformations'!$J99,'Raw data'!$I$2:$I$1584) &gt; 0, AVERAGEIF('Raw data'!$C$2:$C$1584,'Data Transformations'!$J99,'Raw data'!$I$2:$I$1584), NA())</f>
        <v>3</v>
      </c>
      <c r="N99"/>
      <c r="O99"/>
      <c r="T99" t="s">
        <v>176</v>
      </c>
      <c r="U99" s="7">
        <f>SUMIF('Raw data'!$B$2:$B$1584,'Data Transformations'!$T99,'Raw data'!$D$2:$D$1584)</f>
        <v>52</v>
      </c>
      <c r="V99" s="7">
        <f>SUMIF('Raw data'!$B$2:$B$1584,'Data Transformations'!$T99,'Raw data'!$F$2:$F$1584)</f>
        <v>77</v>
      </c>
      <c r="W99" s="7">
        <f>MAX(SUMIF('Raw data'!$B$2:$B$1584,'Data Transformations'!$T99,'Raw data'!$E$2:$E$1584),SUMIF('Raw data'!$B$2:$B$1584,'Data Transformations'!$T99,'Raw data'!$H$2:$H$1584))</f>
        <v>7</v>
      </c>
      <c r="X99" s="7"/>
      <c r="Y99" s="9">
        <f>((W99-U99)/U99)</f>
        <v>-0.86538461538461542</v>
      </c>
      <c r="Z99" s="9">
        <f>IF(V99&gt;0, (U99-V99)/V99, 0)</f>
        <v>-0.32467532467532467</v>
      </c>
      <c r="AB99" t="s">
        <v>98</v>
      </c>
      <c r="AC99" t="s">
        <v>13</v>
      </c>
      <c r="AD99" s="1">
        <f>AG99/AF99</f>
        <v>114.8984771573604</v>
      </c>
      <c r="AE99">
        <v>4.9000000000000004</v>
      </c>
      <c r="AF99">
        <v>197</v>
      </c>
      <c r="AG99" s="1">
        <v>22635</v>
      </c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</row>
    <row r="100" spans="1:134" x14ac:dyDescent="0.25">
      <c r="A100" s="6" t="s">
        <v>334</v>
      </c>
      <c r="B100" s="5">
        <f>SUMIF('Chart Data Group'!$A$2:$A$841,$A100,'Chart Data Group'!$D$2:$D$841)</f>
        <v>177</v>
      </c>
      <c r="C100" s="4">
        <f>AVERAGEIF('Chart Data Group'!$A$2:$A$841,$A100,'Chart Data Group'!$C$2:$C$841)</f>
        <v>182.07896825396824</v>
      </c>
      <c r="E100" t="s">
        <v>223</v>
      </c>
      <c r="F100" s="8">
        <f>G100/H100</f>
        <v>42.718157181571819</v>
      </c>
      <c r="G100" s="4">
        <f>SUMIF($AB$2:$AB$841,$E100,$AD$2:$AD$841)</f>
        <v>525.43333333333339</v>
      </c>
      <c r="H100" s="7">
        <f>AVERAGEIF($AB$2:$AB$841,$E100,$AE$2:$AE$841)</f>
        <v>12.3</v>
      </c>
      <c r="J100" t="s">
        <v>383</v>
      </c>
      <c r="K100" s="7" t="e">
        <f>IF(MAX(SUMIF('Raw data'!$C$2:$C$1584,'Data Transformations'!$J100,'Raw data'!$E$2:$E$1584),SUMIF('Raw data'!$C$2:$C$1584,'Data Transformations'!$J100,'Raw data'!$H$2:$H$1584))&gt;0,MAX(SUMIF('Raw data'!$C$2:$C$1584,'Data Transformations'!$J100,'Raw data'!$E$2:$E$1584),SUMIF('Raw data'!$C$2:$C$1584,'Data Transformations'!$J100,'Raw data'!$H$2:$H$1584)), NA())</f>
        <v>#N/A</v>
      </c>
      <c r="L100" s="7">
        <f>IF(SUMIF('Raw data'!$C$2:$C$1584,'Data Transformations'!$J100,'Raw data'!$I$2:$I$1584) &gt; 0, AVERAGEIF('Raw data'!$C$2:$C$1584,'Data Transformations'!$J100,'Raw data'!$I$2:$I$1584), NA())</f>
        <v>2</v>
      </c>
      <c r="N100"/>
      <c r="O100"/>
      <c r="T100" t="s">
        <v>177</v>
      </c>
      <c r="U100" s="7">
        <f>SUMIF('Raw data'!$B$2:$B$1584,'Data Transformations'!$T100,'Raw data'!$D$2:$D$1584)</f>
        <v>3</v>
      </c>
      <c r="V100" s="7">
        <f>SUMIF('Raw data'!$B$2:$B$1584,'Data Transformations'!$T100,'Raw data'!$F$2:$F$1584)</f>
        <v>1</v>
      </c>
      <c r="W100" s="7">
        <f>MAX(SUMIF('Raw data'!$B$2:$B$1584,'Data Transformations'!$T100,'Raw data'!$E$2:$E$1584),SUMIF('Raw data'!$B$2:$B$1584,'Data Transformations'!$T100,'Raw data'!$H$2:$H$1584))</f>
        <v>4</v>
      </c>
      <c r="X100" s="7"/>
      <c r="Y100" s="9">
        <f>((W100-U100)/U100)</f>
        <v>0.33333333333333331</v>
      </c>
      <c r="Z100" s="9">
        <f>IF(V100&gt;0, (U100-V100)/V100, 0)</f>
        <v>2</v>
      </c>
      <c r="AB100" t="s">
        <v>98</v>
      </c>
      <c r="AC100" t="s">
        <v>27</v>
      </c>
      <c r="AD100" s="1">
        <f>AG100/AF100</f>
        <v>74</v>
      </c>
      <c r="AE100">
        <v>1.6</v>
      </c>
      <c r="AF100">
        <v>24</v>
      </c>
      <c r="AG100" s="1">
        <v>1776</v>
      </c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</row>
    <row r="101" spans="1:134" x14ac:dyDescent="0.25">
      <c r="A101" s="6" t="s">
        <v>311</v>
      </c>
      <c r="B101" s="5">
        <f>SUMIF('Chart Data Group'!$A$2:$A$841,$A101,'Chart Data Group'!$D$2:$D$841)</f>
        <v>199</v>
      </c>
      <c r="C101" s="4">
        <f>AVERAGEIF('Chart Data Group'!$A$2:$A$841,$A101,'Chart Data Group'!$C$2:$C$841)</f>
        <v>182.71324546335447</v>
      </c>
      <c r="E101" t="s">
        <v>131</v>
      </c>
      <c r="F101" s="8">
        <f>G101/H101</f>
        <v>42.608695652173914</v>
      </c>
      <c r="G101" s="4">
        <f>SUMIF($AB$2:$AB$841,$E101,$AD$2:$AD$841)</f>
        <v>98</v>
      </c>
      <c r="H101" s="7">
        <f>AVERAGEIF($AB$2:$AB$841,$E101,$AE$2:$AE$841)</f>
        <v>2.2999999999999998</v>
      </c>
      <c r="J101" t="s">
        <v>385</v>
      </c>
      <c r="K101" s="7" t="e">
        <f>IF(MAX(SUMIF('Raw data'!$C$2:$C$1584,'Data Transformations'!$J101,'Raw data'!$E$2:$E$1584),SUMIF('Raw data'!$C$2:$C$1584,'Data Transformations'!$J101,'Raw data'!$H$2:$H$1584))&gt;0,MAX(SUMIF('Raw data'!$C$2:$C$1584,'Data Transformations'!$J101,'Raw data'!$E$2:$E$1584),SUMIF('Raw data'!$C$2:$C$1584,'Data Transformations'!$J101,'Raw data'!$H$2:$H$1584)), NA())</f>
        <v>#N/A</v>
      </c>
      <c r="L101" s="7" t="e">
        <f>IF(SUMIF('Raw data'!$C$2:$C$1584,'Data Transformations'!$J101,'Raw data'!$I$2:$I$1584) &gt; 0, AVERAGEIF('Raw data'!$C$2:$C$1584,'Data Transformations'!$J101,'Raw data'!$I$2:$I$1584), NA())</f>
        <v>#N/A</v>
      </c>
      <c r="N101"/>
      <c r="O101"/>
      <c r="T101" t="s">
        <v>179</v>
      </c>
      <c r="U101" s="7">
        <f>SUMIF('Raw data'!$B$2:$B$1584,'Data Transformations'!$T101,'Raw data'!$D$2:$D$1584)</f>
        <v>12</v>
      </c>
      <c r="V101" s="7">
        <f>SUMIF('Raw data'!$B$2:$B$1584,'Data Transformations'!$T101,'Raw data'!$F$2:$F$1584)</f>
        <v>0</v>
      </c>
      <c r="W101" s="7">
        <f>MAX(SUMIF('Raw data'!$B$2:$B$1584,'Data Transformations'!$T101,'Raw data'!$E$2:$E$1584),SUMIF('Raw data'!$B$2:$B$1584,'Data Transformations'!$T101,'Raw data'!$H$2:$H$1584))</f>
        <v>0</v>
      </c>
      <c r="X101" s="7"/>
      <c r="Y101" s="9">
        <f>((W101-U101)/U101)</f>
        <v>-1</v>
      </c>
      <c r="Z101" s="9">
        <f>IF(V101&gt;0, (U101-V101)/V101, 0)</f>
        <v>0</v>
      </c>
      <c r="AB101" t="s">
        <v>98</v>
      </c>
      <c r="AC101" t="s">
        <v>29</v>
      </c>
      <c r="AD101" s="1">
        <f>AG101/AF101</f>
        <v>294.5</v>
      </c>
      <c r="AE101">
        <v>2.2999999999999998</v>
      </c>
      <c r="AF101">
        <v>8</v>
      </c>
      <c r="AG101" s="1">
        <v>2356</v>
      </c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</row>
    <row r="102" spans="1:134" x14ac:dyDescent="0.25">
      <c r="A102" s="6" t="s">
        <v>283</v>
      </c>
      <c r="B102" s="5">
        <f>SUMIF('Chart Data Group'!$A$2:$A$841,$A102,'Chart Data Group'!$D$2:$D$841)</f>
        <v>116</v>
      </c>
      <c r="C102" s="4">
        <f>AVERAGEIF('Chart Data Group'!$A$2:$A$841,$A102,'Chart Data Group'!$C$2:$C$841)</f>
        <v>184.47016178266179</v>
      </c>
      <c r="E102" t="s">
        <v>276</v>
      </c>
      <c r="F102" s="8">
        <f>G102/H102</f>
        <v>41.624060150375932</v>
      </c>
      <c r="G102" s="4">
        <f>SUMIF($AB$2:$AB$841,$E102,$AD$2:$AD$841)</f>
        <v>553.6</v>
      </c>
      <c r="H102" s="7">
        <f>AVERAGEIF($AB$2:$AB$841,$E102,$AE$2:$AE$841)</f>
        <v>13.300000000000002</v>
      </c>
      <c r="J102" t="s">
        <v>386</v>
      </c>
      <c r="K102" s="7" t="e">
        <f>IF(MAX(SUMIF('Raw data'!$C$2:$C$1584,'Data Transformations'!$J102,'Raw data'!$E$2:$E$1584),SUMIF('Raw data'!$C$2:$C$1584,'Data Transformations'!$J102,'Raw data'!$H$2:$H$1584))&gt;0,MAX(SUMIF('Raw data'!$C$2:$C$1584,'Data Transformations'!$J102,'Raw data'!$E$2:$E$1584),SUMIF('Raw data'!$C$2:$C$1584,'Data Transformations'!$J102,'Raw data'!$H$2:$H$1584)), NA())</f>
        <v>#N/A</v>
      </c>
      <c r="L102" s="7" t="e">
        <f>IF(SUMIF('Raw data'!$C$2:$C$1584,'Data Transformations'!$J102,'Raw data'!$I$2:$I$1584) &gt; 0, AVERAGEIF('Raw data'!$C$2:$C$1584,'Data Transformations'!$J102,'Raw data'!$I$2:$I$1584), NA())</f>
        <v>#N/A</v>
      </c>
      <c r="N102"/>
      <c r="O102"/>
      <c r="T102" t="s">
        <v>180</v>
      </c>
      <c r="U102" s="7">
        <f>SUMIF('Raw data'!$B$2:$B$1584,'Data Transformations'!$T102,'Raw data'!$D$2:$D$1584)</f>
        <v>43</v>
      </c>
      <c r="V102" s="7">
        <f>SUMIF('Raw data'!$B$2:$B$1584,'Data Transformations'!$T102,'Raw data'!$F$2:$F$1584)</f>
        <v>43</v>
      </c>
      <c r="W102" s="7">
        <f>MAX(SUMIF('Raw data'!$B$2:$B$1584,'Data Transformations'!$T102,'Raw data'!$E$2:$E$1584),SUMIF('Raw data'!$B$2:$B$1584,'Data Transformations'!$T102,'Raw data'!$H$2:$H$1584))</f>
        <v>0</v>
      </c>
      <c r="X102" s="7"/>
      <c r="Y102" s="9">
        <f>((W102-U102)/U102)</f>
        <v>-1</v>
      </c>
      <c r="Z102" s="9">
        <f>IF(V102&gt;0, (U102-V102)/V102, 0)</f>
        <v>0</v>
      </c>
      <c r="AB102" t="s">
        <v>98</v>
      </c>
      <c r="AC102" t="s">
        <v>65</v>
      </c>
      <c r="AD102" s="1">
        <f>AG102/AF102</f>
        <v>265.08333333333331</v>
      </c>
      <c r="AE102">
        <v>2.2000000000000002</v>
      </c>
      <c r="AF102">
        <v>12</v>
      </c>
      <c r="AG102" s="1">
        <v>3181</v>
      </c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</row>
    <row r="103" spans="1:134" x14ac:dyDescent="0.25">
      <c r="A103" s="6" t="s">
        <v>161</v>
      </c>
      <c r="B103" s="5">
        <f>SUMIF('Chart Data Group'!$A$2:$A$841,$A103,'Chart Data Group'!$D$2:$D$841)</f>
        <v>103</v>
      </c>
      <c r="C103" s="4">
        <f>AVERAGEIF('Chart Data Group'!$A$2:$A$841,$A103,'Chart Data Group'!$C$2:$C$841)</f>
        <v>185.56296296296298</v>
      </c>
      <c r="E103" t="s">
        <v>346</v>
      </c>
      <c r="F103" s="8">
        <f>G103/H103</f>
        <v>41.244710031347964</v>
      </c>
      <c r="G103" s="4">
        <f>SUMIF($AB$2:$AB$841,$E103,$AD$2:$AD$841)</f>
        <v>302.46120689655174</v>
      </c>
      <c r="H103" s="7">
        <f>AVERAGEIF($AB$2:$AB$841,$E103,$AE$2:$AE$841)</f>
        <v>7.333333333333333</v>
      </c>
      <c r="J103"/>
      <c r="N103"/>
      <c r="O103"/>
      <c r="T103" t="s">
        <v>183</v>
      </c>
      <c r="U103" s="7">
        <f>SUMIF('Raw data'!$B$2:$B$1584,'Data Transformations'!$T103,'Raw data'!$D$2:$D$1584)</f>
        <v>249</v>
      </c>
      <c r="V103" s="7">
        <f>SUMIF('Raw data'!$B$2:$B$1584,'Data Transformations'!$T103,'Raw data'!$F$2:$F$1584)</f>
        <v>82</v>
      </c>
      <c r="W103" s="7">
        <f>MAX(SUMIF('Raw data'!$B$2:$B$1584,'Data Transformations'!$T103,'Raw data'!$E$2:$E$1584),SUMIF('Raw data'!$B$2:$B$1584,'Data Transformations'!$T103,'Raw data'!$H$2:$H$1584))</f>
        <v>231</v>
      </c>
      <c r="X103" s="7"/>
      <c r="Y103" s="9">
        <f>((W103-U103)/U103)</f>
        <v>-7.2289156626506021E-2</v>
      </c>
      <c r="Z103" s="9">
        <f>IF(V103&gt;0, (U103-V103)/V103, 0)</f>
        <v>2.0365853658536586</v>
      </c>
      <c r="AB103" t="s">
        <v>100</v>
      </c>
      <c r="AC103" t="s">
        <v>15</v>
      </c>
      <c r="AD103" s="1">
        <f>AG103/AF103</f>
        <v>74</v>
      </c>
      <c r="AE103">
        <v>7.4</v>
      </c>
      <c r="AF103">
        <v>19</v>
      </c>
      <c r="AG103" s="1">
        <v>1406</v>
      </c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</row>
    <row r="104" spans="1:134" x14ac:dyDescent="0.25">
      <c r="A104" s="6" t="s">
        <v>168</v>
      </c>
      <c r="B104" s="5">
        <f>SUMIF('Chart Data Group'!$A$2:$A$841,$A104,'Chart Data Group'!$D$2:$D$841)</f>
        <v>522</v>
      </c>
      <c r="C104" s="4">
        <f>AVERAGEIF('Chart Data Group'!$A$2:$A$841,$A104,'Chart Data Group'!$C$2:$C$841)</f>
        <v>185.77073647249503</v>
      </c>
      <c r="E104" t="s">
        <v>222</v>
      </c>
      <c r="F104" s="8">
        <f>G104/H104</f>
        <v>39.285714285714285</v>
      </c>
      <c r="G104" s="4">
        <f>SUMIF($AB$2:$AB$841,$E104,$AD$2:$AD$841)</f>
        <v>302.5</v>
      </c>
      <c r="H104" s="7">
        <f>AVERAGEIF($AB$2:$AB$841,$E104,$AE$2:$AE$841)</f>
        <v>7.7</v>
      </c>
      <c r="J104"/>
      <c r="N104"/>
      <c r="O104"/>
      <c r="T104" t="s">
        <v>173</v>
      </c>
      <c r="U104" s="7">
        <f>SUMIF('Raw data'!$B$2:$B$1584,'Data Transformations'!$T104,'Raw data'!$D$2:$D$1584)</f>
        <v>134</v>
      </c>
      <c r="V104" s="7">
        <f>SUMIF('Raw data'!$B$2:$B$1584,'Data Transformations'!$T104,'Raw data'!$F$2:$F$1584)</f>
        <v>88</v>
      </c>
      <c r="W104" s="7">
        <f>MAX(SUMIF('Raw data'!$B$2:$B$1584,'Data Transformations'!$T104,'Raw data'!$E$2:$E$1584),SUMIF('Raw data'!$B$2:$B$1584,'Data Transformations'!$T104,'Raw data'!$H$2:$H$1584))</f>
        <v>0</v>
      </c>
      <c r="X104" s="7"/>
      <c r="Y104" s="9">
        <f>((W104-U104)/U104)</f>
        <v>-1</v>
      </c>
      <c r="Z104" s="9">
        <f>IF(V104&gt;0, (U104-V104)/V104, 0)</f>
        <v>0.52272727272727271</v>
      </c>
      <c r="AB104" t="s">
        <v>99</v>
      </c>
      <c r="AC104" t="s">
        <v>14</v>
      </c>
      <c r="AD104" s="1">
        <f>AG104/AF104</f>
        <v>22.076923076923077</v>
      </c>
      <c r="AE104">
        <v>6.3</v>
      </c>
      <c r="AF104">
        <v>13</v>
      </c>
      <c r="AG104" s="1">
        <v>287</v>
      </c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</row>
    <row r="105" spans="1:134" x14ac:dyDescent="0.25">
      <c r="A105" s="6" t="s">
        <v>110</v>
      </c>
      <c r="B105" s="5">
        <f>SUMIF('Chart Data Group'!$A$2:$A$841,$A105,'Chart Data Group'!$D$2:$D$841)</f>
        <v>28</v>
      </c>
      <c r="C105" s="4">
        <f>AVERAGEIF('Chart Data Group'!$A$2:$A$841,$A105,'Chart Data Group'!$C$2:$C$841)</f>
        <v>186.89285714285714</v>
      </c>
      <c r="E105" t="s">
        <v>371</v>
      </c>
      <c r="F105" s="8">
        <f>G105/H105</f>
        <v>39.256360078277886</v>
      </c>
      <c r="G105" s="4">
        <f>SUMIF($AB$2:$AB$841,$E105,$AD$2:$AD$841)</f>
        <v>501.5</v>
      </c>
      <c r="H105" s="7">
        <f>AVERAGEIF($AB$2:$AB$841,$E105,$AE$2:$AE$841)</f>
        <v>12.775</v>
      </c>
      <c r="J105"/>
      <c r="N105"/>
      <c r="O105"/>
      <c r="T105" t="s">
        <v>140</v>
      </c>
      <c r="U105" s="7">
        <f>SUMIF('Raw data'!$B$2:$B$1584,'Data Transformations'!$T105,'Raw data'!$D$2:$D$1584)</f>
        <v>26</v>
      </c>
      <c r="V105" s="7">
        <f>SUMIF('Raw data'!$B$2:$B$1584,'Data Transformations'!$T105,'Raw data'!$F$2:$F$1584)</f>
        <v>0</v>
      </c>
      <c r="W105" s="7">
        <f>MAX(SUMIF('Raw data'!$B$2:$B$1584,'Data Transformations'!$T105,'Raw data'!$E$2:$E$1584),SUMIF('Raw data'!$B$2:$B$1584,'Data Transformations'!$T105,'Raw data'!$H$2:$H$1584))</f>
        <v>2</v>
      </c>
      <c r="X105" s="7"/>
      <c r="Y105" s="9">
        <f>((W105-U105)/U105)</f>
        <v>-0.92307692307692313</v>
      </c>
      <c r="Z105" s="9">
        <f>IF(V105&gt;0, (U105-V105)/V105, 0)</f>
        <v>0</v>
      </c>
      <c r="AB105" t="s">
        <v>99</v>
      </c>
      <c r="AC105" t="s">
        <v>79</v>
      </c>
      <c r="AD105" s="1">
        <f>AG105/AF105</f>
        <v>49</v>
      </c>
      <c r="AE105">
        <v>3.2</v>
      </c>
      <c r="AF105">
        <v>18</v>
      </c>
      <c r="AG105" s="1">
        <v>882</v>
      </c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</row>
    <row r="106" spans="1:134" x14ac:dyDescent="0.25">
      <c r="A106" s="6" t="s">
        <v>352</v>
      </c>
      <c r="B106" s="5">
        <f>SUMIF('Chart Data Group'!$A$2:$A$841,$A106,'Chart Data Group'!$D$2:$D$841)</f>
        <v>128</v>
      </c>
      <c r="C106" s="4">
        <f>AVERAGEIF('Chart Data Group'!$A$2:$A$841,$A106,'Chart Data Group'!$C$2:$C$841)</f>
        <v>196.31325757575758</v>
      </c>
      <c r="E106" t="s">
        <v>162</v>
      </c>
      <c r="F106" s="8">
        <f>G106/H106</f>
        <v>39.200000000000003</v>
      </c>
      <c r="G106" s="4">
        <f>SUMIF($AB$2:$AB$841,$E106,$AD$2:$AD$841)</f>
        <v>98</v>
      </c>
      <c r="H106" s="7">
        <f>AVERAGEIF($AB$2:$AB$841,$E106,$AE$2:$AE$841)</f>
        <v>2.5</v>
      </c>
      <c r="J106"/>
      <c r="N106"/>
      <c r="O106"/>
      <c r="T106" t="s">
        <v>184</v>
      </c>
      <c r="U106" s="7">
        <f>SUMIF('Raw data'!$B$2:$B$1584,'Data Transformations'!$T106,'Raw data'!$D$2:$D$1584)</f>
        <v>82</v>
      </c>
      <c r="V106" s="7">
        <f>SUMIF('Raw data'!$B$2:$B$1584,'Data Transformations'!$T106,'Raw data'!$F$2:$F$1584)</f>
        <v>41</v>
      </c>
      <c r="W106" s="7">
        <f>MAX(SUMIF('Raw data'!$B$2:$B$1584,'Data Transformations'!$T106,'Raw data'!$E$2:$E$1584),SUMIF('Raw data'!$B$2:$B$1584,'Data Transformations'!$T106,'Raw data'!$H$2:$H$1584))</f>
        <v>51</v>
      </c>
      <c r="X106" s="7"/>
      <c r="Y106" s="9">
        <f>((W106-U106)/U106)</f>
        <v>-0.37804878048780488</v>
      </c>
      <c r="Z106" s="9">
        <f>IF(V106&gt;0, (U106-V106)/V106, 0)</f>
        <v>1</v>
      </c>
      <c r="AB106" t="s">
        <v>71</v>
      </c>
      <c r="AC106" t="s">
        <v>10</v>
      </c>
      <c r="AD106" s="1">
        <f>AG106/AF106</f>
        <v>89.5</v>
      </c>
      <c r="AE106">
        <v>14.1</v>
      </c>
      <c r="AF106">
        <v>4</v>
      </c>
      <c r="AG106" s="1">
        <v>358</v>
      </c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</row>
    <row r="107" spans="1:134" x14ac:dyDescent="0.25">
      <c r="A107" s="6" t="s">
        <v>142</v>
      </c>
      <c r="B107" s="5">
        <f>SUMIF('Chart Data Group'!$A$2:$A$841,$A107,'Chart Data Group'!$D$2:$D$841)</f>
        <v>104</v>
      </c>
      <c r="C107" s="4">
        <f>AVERAGEIF('Chart Data Group'!$A$2:$A$841,$A107,'Chart Data Group'!$C$2:$C$841)</f>
        <v>201.06358789760966</v>
      </c>
      <c r="E107" t="s">
        <v>195</v>
      </c>
      <c r="F107" s="8">
        <f>G107/H107</f>
        <v>39.158243684755753</v>
      </c>
      <c r="G107" s="4">
        <f>SUMIF($AB$2:$AB$841,$E107,$AD$2:$AD$841)</f>
        <v>435.63546099290778</v>
      </c>
      <c r="H107" s="7">
        <f>AVERAGEIF($AB$2:$AB$841,$E107,$AE$2:$AE$841)</f>
        <v>11.125</v>
      </c>
      <c r="J107"/>
      <c r="N107"/>
      <c r="O107"/>
      <c r="T107" t="s">
        <v>185</v>
      </c>
      <c r="U107" s="7">
        <f>SUMIF('Raw data'!$B$2:$B$1584,'Data Transformations'!$T107,'Raw data'!$D$2:$D$1584)</f>
        <v>124</v>
      </c>
      <c r="V107" s="7">
        <f>SUMIF('Raw data'!$B$2:$B$1584,'Data Transformations'!$T107,'Raw data'!$F$2:$F$1584)</f>
        <v>32</v>
      </c>
      <c r="W107" s="7">
        <f>MAX(SUMIF('Raw data'!$B$2:$B$1584,'Data Transformations'!$T107,'Raw data'!$E$2:$E$1584),SUMIF('Raw data'!$B$2:$B$1584,'Data Transformations'!$T107,'Raw data'!$H$2:$H$1584))</f>
        <v>190</v>
      </c>
      <c r="X107" s="7"/>
      <c r="Y107" s="9">
        <f>((W107-U107)/U107)</f>
        <v>0.532258064516129</v>
      </c>
      <c r="Z107" s="9">
        <f>IF(V107&gt;0, (U107-V107)/V107, 0)</f>
        <v>2.875</v>
      </c>
      <c r="AB107" t="s">
        <v>71</v>
      </c>
      <c r="AC107" t="s">
        <v>12</v>
      </c>
      <c r="AD107" s="1">
        <f>AG107/AF107</f>
        <v>98</v>
      </c>
      <c r="AE107">
        <v>4.4000000000000004</v>
      </c>
      <c r="AF107">
        <v>36</v>
      </c>
      <c r="AG107" s="1">
        <v>3528</v>
      </c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</row>
    <row r="108" spans="1:134" x14ac:dyDescent="0.25">
      <c r="A108" s="6" t="s">
        <v>157</v>
      </c>
      <c r="B108" s="5">
        <f>SUMIF('Chart Data Group'!$A$2:$A$841,$A108,'Chart Data Group'!$D$2:$D$841)</f>
        <v>201</v>
      </c>
      <c r="C108" s="4">
        <f>AVERAGEIF('Chart Data Group'!$A$2:$A$841,$A108,'Chart Data Group'!$C$2:$C$841)</f>
        <v>222.14083333333332</v>
      </c>
      <c r="E108" t="s">
        <v>329</v>
      </c>
      <c r="F108" s="8">
        <f>G108/H108</f>
        <v>38.963504889471245</v>
      </c>
      <c r="G108" s="4">
        <f>SUMIF($AB$2:$AB$841,$E108,$AD$2:$AD$841)</f>
        <v>563.4122807017543</v>
      </c>
      <c r="H108" s="7">
        <f>AVERAGEIF($AB$2:$AB$841,$E108,$AE$2:$AE$841)</f>
        <v>14.460000000000003</v>
      </c>
      <c r="J108"/>
      <c r="N108"/>
      <c r="O108"/>
      <c r="T108" t="s">
        <v>274</v>
      </c>
      <c r="U108" s="7">
        <f>SUMIF('Raw data'!$B$2:$B$1584,'Data Transformations'!$T108,'Raw data'!$D$2:$D$1584)</f>
        <v>37</v>
      </c>
      <c r="V108" s="7">
        <f>SUMIF('Raw data'!$B$2:$B$1584,'Data Transformations'!$T108,'Raw data'!$F$2:$F$1584)</f>
        <v>114</v>
      </c>
      <c r="W108" s="7">
        <f>MAX(SUMIF('Raw data'!$B$2:$B$1584,'Data Transformations'!$T108,'Raw data'!$E$2:$E$1584),SUMIF('Raw data'!$B$2:$B$1584,'Data Transformations'!$T108,'Raw data'!$H$2:$H$1584))</f>
        <v>40</v>
      </c>
      <c r="X108" s="7"/>
      <c r="Y108" s="9">
        <f>((W108-U108)/U108)</f>
        <v>8.1081081081081086E-2</v>
      </c>
      <c r="Z108" s="9">
        <f>IF(V108&gt;0, (U108-V108)/V108, 0)</f>
        <v>-0.67543859649122806</v>
      </c>
      <c r="AB108" t="s">
        <v>71</v>
      </c>
      <c r="AC108" t="s">
        <v>13</v>
      </c>
      <c r="AD108" s="1">
        <f>AG108/AF108</f>
        <v>114.9</v>
      </c>
      <c r="AE108">
        <v>14.1</v>
      </c>
      <c r="AF108">
        <v>20</v>
      </c>
      <c r="AG108" s="1">
        <v>2298</v>
      </c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</row>
    <row r="109" spans="1:134" x14ac:dyDescent="0.25">
      <c r="A109" s="6" t="s">
        <v>185</v>
      </c>
      <c r="B109" s="5">
        <f>SUMIF('Chart Data Group'!$A$2:$A$841,$A109,'Chart Data Group'!$D$2:$D$841)</f>
        <v>124</v>
      </c>
      <c r="C109" s="4">
        <f>AVERAGEIF('Chart Data Group'!$A$2:$A$841,$A109,'Chart Data Group'!$C$2:$C$841)</f>
        <v>229.58796296296293</v>
      </c>
      <c r="E109" t="s">
        <v>207</v>
      </c>
      <c r="F109" s="8">
        <f>G109/H109</f>
        <v>38.925501432664753</v>
      </c>
      <c r="G109" s="4">
        <f>SUMIF($AB$2:$AB$841,$E109,$AD$2:$AD$841)</f>
        <v>452.83333333333331</v>
      </c>
      <c r="H109" s="7">
        <f>AVERAGEIF($AB$2:$AB$841,$E109,$AE$2:$AE$841)</f>
        <v>11.633333333333335</v>
      </c>
      <c r="J109"/>
      <c r="N109"/>
      <c r="O109"/>
      <c r="T109" t="s">
        <v>275</v>
      </c>
      <c r="U109" s="7">
        <f>SUMIF('Raw data'!$B$2:$B$1584,'Data Transformations'!$T109,'Raw data'!$D$2:$D$1584)</f>
        <v>3</v>
      </c>
      <c r="V109" s="7">
        <f>SUMIF('Raw data'!$B$2:$B$1584,'Data Transformations'!$T109,'Raw data'!$F$2:$F$1584)</f>
        <v>0</v>
      </c>
      <c r="W109" s="7">
        <f>MAX(SUMIF('Raw data'!$B$2:$B$1584,'Data Transformations'!$T109,'Raw data'!$E$2:$E$1584),SUMIF('Raw data'!$B$2:$B$1584,'Data Transformations'!$T109,'Raw data'!$H$2:$H$1584))</f>
        <v>0</v>
      </c>
      <c r="X109" s="7"/>
      <c r="Y109" s="9">
        <f>((W109-U109)/U109)</f>
        <v>-1</v>
      </c>
      <c r="Z109" s="9">
        <f>IF(V109&gt;0, (U109-V109)/V109, 0)</f>
        <v>0</v>
      </c>
      <c r="AB109" t="s">
        <v>105</v>
      </c>
      <c r="AC109" t="s">
        <v>12</v>
      </c>
      <c r="AD109" s="1">
        <f>AG109/AF109</f>
        <v>98</v>
      </c>
      <c r="AE109">
        <v>7.2</v>
      </c>
      <c r="AF109">
        <v>53</v>
      </c>
      <c r="AG109" s="1">
        <v>5194</v>
      </c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</row>
    <row r="110" spans="1:134" x14ac:dyDescent="0.25">
      <c r="A110" s="6" t="s">
        <v>335</v>
      </c>
      <c r="B110" s="5">
        <f>SUMIF('Chart Data Group'!$A$2:$A$841,$A110,'Chart Data Group'!$D$2:$D$841)</f>
        <v>147</v>
      </c>
      <c r="C110" s="4">
        <f>AVERAGEIF('Chart Data Group'!$A$2:$A$841,$A110,'Chart Data Group'!$C$2:$C$841)</f>
        <v>232.07236842105263</v>
      </c>
      <c r="E110" t="s">
        <v>377</v>
      </c>
      <c r="F110" s="8">
        <f>G110/H110</f>
        <v>38.821634038746929</v>
      </c>
      <c r="G110" s="4">
        <f>SUMIF($AB$2:$AB$841,$E110,$AD$2:$AD$841)</f>
        <v>670.06140350877195</v>
      </c>
      <c r="H110" s="7">
        <f>AVERAGEIF($AB$2:$AB$841,$E110,$AE$2:$AE$841)</f>
        <v>17.259999999999998</v>
      </c>
      <c r="J110"/>
      <c r="N110"/>
      <c r="O110"/>
      <c r="T110" t="s">
        <v>186</v>
      </c>
      <c r="U110" s="7">
        <f>SUMIF('Raw data'!$B$2:$B$1584,'Data Transformations'!$T110,'Raw data'!$D$2:$D$1584)</f>
        <v>72</v>
      </c>
      <c r="V110" s="7">
        <f>SUMIF('Raw data'!$B$2:$B$1584,'Data Transformations'!$T110,'Raw data'!$F$2:$F$1584)</f>
        <v>49</v>
      </c>
      <c r="W110" s="7">
        <f>MAX(SUMIF('Raw data'!$B$2:$B$1584,'Data Transformations'!$T110,'Raw data'!$E$2:$E$1584),SUMIF('Raw data'!$B$2:$B$1584,'Data Transformations'!$T110,'Raw data'!$H$2:$H$1584))</f>
        <v>40</v>
      </c>
      <c r="X110" s="7"/>
      <c r="Y110" s="9">
        <f>((W110-U110)/U110)</f>
        <v>-0.44444444444444442</v>
      </c>
      <c r="Z110" s="9">
        <f>IF(V110&gt;0, (U110-V110)/V110, 0)</f>
        <v>0.46938775510204084</v>
      </c>
      <c r="AB110" t="s">
        <v>105</v>
      </c>
      <c r="AC110" t="s">
        <v>28</v>
      </c>
      <c r="AD110" s="1">
        <f>AG110/AF110</f>
        <v>187</v>
      </c>
      <c r="AE110">
        <v>26.3</v>
      </c>
      <c r="AF110">
        <v>2</v>
      </c>
      <c r="AG110" s="1">
        <v>374</v>
      </c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</row>
    <row r="111" spans="1:134" x14ac:dyDescent="0.25">
      <c r="A111" s="6" t="s">
        <v>250</v>
      </c>
      <c r="B111" s="5">
        <f>SUMIF('Chart Data Group'!$A$2:$A$841,$A111,'Chart Data Group'!$D$2:$D$841)</f>
        <v>183</v>
      </c>
      <c r="C111" s="4">
        <f>AVERAGEIF('Chart Data Group'!$A$2:$A$841,$A111,'Chart Data Group'!$C$2:$C$841)</f>
        <v>246.4872549019608</v>
      </c>
      <c r="E111" t="s">
        <v>355</v>
      </c>
      <c r="F111" s="8">
        <f>G111/H111</f>
        <v>38.46029582512999</v>
      </c>
      <c r="G111" s="4">
        <f>SUMIF($AB$2:$AB$841,$E111,$AD$2:$AD$841)</f>
        <v>614.40322580645159</v>
      </c>
      <c r="H111" s="7">
        <f>AVERAGEIF($AB$2:$AB$841,$E111,$AE$2:$AE$841)</f>
        <v>15.975</v>
      </c>
      <c r="J111"/>
      <c r="N111"/>
      <c r="O111"/>
      <c r="T111" t="s">
        <v>188</v>
      </c>
      <c r="U111" s="7">
        <f>SUMIF('Raw data'!$B$2:$B$1584,'Data Transformations'!$T111,'Raw data'!$D$2:$D$1584)</f>
        <v>408</v>
      </c>
      <c r="V111" s="7">
        <f>SUMIF('Raw data'!$B$2:$B$1584,'Data Transformations'!$T111,'Raw data'!$F$2:$F$1584)</f>
        <v>245</v>
      </c>
      <c r="W111" s="7">
        <f>MAX(SUMIF('Raw data'!$B$2:$B$1584,'Data Transformations'!$T111,'Raw data'!$E$2:$E$1584),SUMIF('Raw data'!$B$2:$B$1584,'Data Transformations'!$T111,'Raw data'!$H$2:$H$1584))</f>
        <v>81</v>
      </c>
      <c r="X111" s="7"/>
      <c r="Y111" s="9">
        <f>((W111-U111)/U111)</f>
        <v>-0.80147058823529416</v>
      </c>
      <c r="Z111" s="9">
        <f>IF(V111&gt;0, (U111-V111)/V111, 0)</f>
        <v>0.66530612244897958</v>
      </c>
      <c r="AB111" t="s">
        <v>105</v>
      </c>
      <c r="AC111" t="s">
        <v>29</v>
      </c>
      <c r="AD111" s="1">
        <f>AG111/AF111</f>
        <v>294.5</v>
      </c>
      <c r="AE111">
        <v>3.7</v>
      </c>
      <c r="AF111">
        <v>8</v>
      </c>
      <c r="AG111" s="1">
        <v>2356</v>
      </c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</row>
    <row r="112" spans="1:134" x14ac:dyDescent="0.25">
      <c r="A112" s="6" t="s">
        <v>145</v>
      </c>
      <c r="B112" s="5">
        <f>SUMIF('Chart Data Group'!$A$2:$A$841,$A112,'Chart Data Group'!$D$2:$D$841)</f>
        <v>57</v>
      </c>
      <c r="C112" s="4">
        <f>AVERAGEIF('Chart Data Group'!$A$2:$A$841,$A112,'Chart Data Group'!$C$2:$C$841)</f>
        <v>251.36624999999998</v>
      </c>
      <c r="E112" t="s">
        <v>159</v>
      </c>
      <c r="F112" s="8">
        <f>G112/H112</f>
        <v>38.162118780096307</v>
      </c>
      <c r="G112" s="4">
        <f>SUMIF($AB$2:$AB$841,$E112,$AD$2:$AD$841)</f>
        <v>452.85714285714289</v>
      </c>
      <c r="H112" s="7">
        <f>AVERAGEIF($AB$2:$AB$841,$E112,$AE$2:$AE$841)</f>
        <v>11.866666666666667</v>
      </c>
      <c r="J112"/>
      <c r="N112"/>
      <c r="O112"/>
      <c r="T112" t="s">
        <v>193</v>
      </c>
      <c r="U112" s="7">
        <f>SUMIF('Raw data'!$B$2:$B$1584,'Data Transformations'!$T112,'Raw data'!$D$2:$D$1584)</f>
        <v>59</v>
      </c>
      <c r="V112" s="7">
        <f>SUMIF('Raw data'!$B$2:$B$1584,'Data Transformations'!$T112,'Raw data'!$F$2:$F$1584)</f>
        <v>117</v>
      </c>
      <c r="W112" s="7">
        <f>MAX(SUMIF('Raw data'!$B$2:$B$1584,'Data Transformations'!$T112,'Raw data'!$E$2:$E$1584),SUMIF('Raw data'!$B$2:$B$1584,'Data Transformations'!$T112,'Raw data'!$H$2:$H$1584))</f>
        <v>20</v>
      </c>
      <c r="X112" s="7"/>
      <c r="Y112" s="9">
        <f>((W112-U112)/U112)</f>
        <v>-0.66101694915254239</v>
      </c>
      <c r="Z112" s="9">
        <f>IF(V112&gt;0, (U112-V112)/V112, 0)</f>
        <v>-0.49572649572649574</v>
      </c>
      <c r="AB112" t="s">
        <v>105</v>
      </c>
      <c r="AC112" t="s">
        <v>65</v>
      </c>
      <c r="AD112" s="1">
        <f>AG112/AF112</f>
        <v>265.10000000000002</v>
      </c>
      <c r="AE112">
        <v>0.9</v>
      </c>
      <c r="AF112">
        <v>10</v>
      </c>
      <c r="AG112" s="1">
        <v>2651</v>
      </c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</row>
    <row r="113" spans="1:134" x14ac:dyDescent="0.25">
      <c r="A113" s="6" t="s">
        <v>392</v>
      </c>
      <c r="B113" s="5">
        <f>SUMIF('Chart Data Group'!$A$2:$A$841,$A113,'Chart Data Group'!$D$2:$D$841)</f>
        <v>39</v>
      </c>
      <c r="C113" s="4">
        <f>AVERAGEIF('Chart Data Group'!$A$2:$A$841,$A113,'Chart Data Group'!$C$2:$C$841)</f>
        <v>259.08173076923077</v>
      </c>
      <c r="E113" t="s">
        <v>151</v>
      </c>
      <c r="F113" s="8">
        <f>G113/H113</f>
        <v>38.081081081081081</v>
      </c>
      <c r="G113" s="4">
        <f>SUMIF($AB$2:$AB$841,$E113,$AD$2:$AD$841)</f>
        <v>317.02499999999998</v>
      </c>
      <c r="H113" s="7">
        <f>AVERAGEIF($AB$2:$AB$841,$E113,$AE$2:$AE$841)</f>
        <v>8.3249999999999993</v>
      </c>
      <c r="J113"/>
      <c r="N113"/>
      <c r="O113"/>
      <c r="T113" t="s">
        <v>284</v>
      </c>
      <c r="U113" s="7">
        <f>SUMIF('Raw data'!$B$2:$B$1584,'Data Transformations'!$T113,'Raw data'!$D$2:$D$1584)</f>
        <v>21</v>
      </c>
      <c r="V113" s="7">
        <f>SUMIF('Raw data'!$B$2:$B$1584,'Data Transformations'!$T113,'Raw data'!$F$2:$F$1584)</f>
        <v>11</v>
      </c>
      <c r="W113" s="7">
        <f>MAX(SUMIF('Raw data'!$B$2:$B$1584,'Data Transformations'!$T113,'Raw data'!$E$2:$E$1584),SUMIF('Raw data'!$B$2:$B$1584,'Data Transformations'!$T113,'Raw data'!$H$2:$H$1584))</f>
        <v>0</v>
      </c>
      <c r="X113" s="7"/>
      <c r="Y113" s="9">
        <f>((W113-U113)/U113)</f>
        <v>-1</v>
      </c>
      <c r="Z113" s="9">
        <f>IF(V113&gt;0, (U113-V113)/V113, 0)</f>
        <v>0.90909090909090906</v>
      </c>
      <c r="AB113" t="s">
        <v>106</v>
      </c>
      <c r="AC113" t="s">
        <v>14</v>
      </c>
      <c r="AD113" s="1">
        <f>AG113/AF113</f>
        <v>22.111111111111111</v>
      </c>
      <c r="AE113">
        <v>25.2</v>
      </c>
      <c r="AF113">
        <v>45</v>
      </c>
      <c r="AG113" s="1">
        <v>995</v>
      </c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</row>
    <row r="114" spans="1:134" x14ac:dyDescent="0.25">
      <c r="A114" s="6" t="s">
        <v>183</v>
      </c>
      <c r="B114" s="5">
        <f>SUMIF('Chart Data Group'!$A$2:$A$841,$A114,'Chart Data Group'!$D$2:$D$841)</f>
        <v>249</v>
      </c>
      <c r="C114" s="4">
        <f>AVERAGEIF('Chart Data Group'!$A$2:$A$841,$A114,'Chart Data Group'!$C$2:$C$841)</f>
        <v>283.28621774018654</v>
      </c>
      <c r="E114" t="s">
        <v>267</v>
      </c>
      <c r="F114" s="8">
        <f>G114/H114</f>
        <v>37</v>
      </c>
      <c r="G114" s="4">
        <f>SUMIF($AB$2:$AB$841,$E114,$AD$2:$AD$841)</f>
        <v>74</v>
      </c>
      <c r="H114" s="7">
        <f>AVERAGEIF($AB$2:$AB$841,$E114,$AE$2:$AE$841)</f>
        <v>2</v>
      </c>
      <c r="J114"/>
      <c r="N114"/>
      <c r="O114"/>
      <c r="T114" t="s">
        <v>195</v>
      </c>
      <c r="U114" s="7">
        <f>SUMIF('Raw data'!$B$2:$B$1584,'Data Transformations'!$T114,'Raw data'!$D$2:$D$1584)</f>
        <v>102</v>
      </c>
      <c r="V114" s="7">
        <f>SUMIF('Raw data'!$B$2:$B$1584,'Data Transformations'!$T114,'Raw data'!$F$2:$F$1584)</f>
        <v>100</v>
      </c>
      <c r="W114" s="7">
        <f>MAX(SUMIF('Raw data'!$B$2:$B$1584,'Data Transformations'!$T114,'Raw data'!$E$2:$E$1584),SUMIF('Raw data'!$B$2:$B$1584,'Data Transformations'!$T114,'Raw data'!$H$2:$H$1584))</f>
        <v>10</v>
      </c>
      <c r="X114" s="7"/>
      <c r="Y114" s="9">
        <f>((W114-U114)/U114)</f>
        <v>-0.90196078431372551</v>
      </c>
      <c r="Z114" s="9">
        <f>IF(V114&gt;0, (U114-V114)/V114, 0)</f>
        <v>0.02</v>
      </c>
      <c r="AB114" t="s">
        <v>106</v>
      </c>
      <c r="AC114" t="s">
        <v>107</v>
      </c>
      <c r="AD114" s="1">
        <f>AG114/AF114</f>
        <v>265.16666666666669</v>
      </c>
      <c r="AE114">
        <v>1.9</v>
      </c>
      <c r="AF114">
        <v>6</v>
      </c>
      <c r="AG114" s="1">
        <v>1591</v>
      </c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</row>
    <row r="115" spans="1:134" x14ac:dyDescent="0.25">
      <c r="E115" t="s">
        <v>78</v>
      </c>
      <c r="F115" s="8">
        <f>G115/H115</f>
        <v>36.64819944598338</v>
      </c>
      <c r="G115" s="4">
        <f>SUMIF($AB$2:$AB$841,$E115,$AD$2:$AD$841)</f>
        <v>441</v>
      </c>
      <c r="H115" s="7">
        <f>AVERAGEIF($AB$2:$AB$841,$E115,$AE$2:$AE$841)</f>
        <v>12.033333333333333</v>
      </c>
      <c r="J115"/>
      <c r="N115"/>
      <c r="O115"/>
      <c r="T115" t="s">
        <v>198</v>
      </c>
      <c r="U115" s="7">
        <f>SUMIF('Raw data'!$B$2:$B$1584,'Data Transformations'!$T115,'Raw data'!$D$2:$D$1584)</f>
        <v>56</v>
      </c>
      <c r="V115" s="7">
        <f>SUMIF('Raw data'!$B$2:$B$1584,'Data Transformations'!$T115,'Raw data'!$F$2:$F$1584)</f>
        <v>3</v>
      </c>
      <c r="W115" s="7">
        <f>MAX(SUMIF('Raw data'!$B$2:$B$1584,'Data Transformations'!$T115,'Raw data'!$E$2:$E$1584),SUMIF('Raw data'!$B$2:$B$1584,'Data Transformations'!$T115,'Raw data'!$H$2:$H$1584))</f>
        <v>78</v>
      </c>
      <c r="X115" s="7"/>
      <c r="Y115" s="9">
        <f>((W115-U115)/U115)</f>
        <v>0.39285714285714285</v>
      </c>
      <c r="Z115" s="9">
        <f>IF(V115&gt;0, (U115-V115)/V115, 0)</f>
        <v>17.666666666666668</v>
      </c>
      <c r="AB115" t="s">
        <v>225</v>
      </c>
      <c r="AC115" t="s">
        <v>14</v>
      </c>
      <c r="AD115" s="1">
        <f>AG115/AF115</f>
        <v>22.133333333333333</v>
      </c>
      <c r="AE115">
        <v>10.4</v>
      </c>
      <c r="AF115">
        <v>15</v>
      </c>
      <c r="AG115" s="1">
        <v>332</v>
      </c>
    </row>
    <row r="116" spans="1:134" x14ac:dyDescent="0.25">
      <c r="E116" t="s">
        <v>360</v>
      </c>
      <c r="F116" s="8">
        <f>G116/H116</f>
        <v>34.745134383688594</v>
      </c>
      <c r="G116" s="4">
        <f>SUMIF($AB$2:$AB$841,$E116,$AD$2:$AD$841)</f>
        <v>144.19230769230768</v>
      </c>
      <c r="H116" s="7">
        <f>AVERAGEIF($AB$2:$AB$841,$E116,$AE$2:$AE$841)</f>
        <v>4.1500000000000004</v>
      </c>
      <c r="J116"/>
      <c r="N116"/>
      <c r="O116"/>
      <c r="T116" t="s">
        <v>199</v>
      </c>
      <c r="U116" s="7">
        <f>SUMIF('Raw data'!$B$2:$B$1584,'Data Transformations'!$T116,'Raw data'!$D$2:$D$1584)</f>
        <v>64</v>
      </c>
      <c r="V116" s="7">
        <f>SUMIF('Raw data'!$B$2:$B$1584,'Data Transformations'!$T116,'Raw data'!$F$2:$F$1584)</f>
        <v>95</v>
      </c>
      <c r="W116" s="7">
        <f>MAX(SUMIF('Raw data'!$B$2:$B$1584,'Data Transformations'!$T116,'Raw data'!$E$2:$E$1584),SUMIF('Raw data'!$B$2:$B$1584,'Data Transformations'!$T116,'Raw data'!$H$2:$H$1584))</f>
        <v>83</v>
      </c>
      <c r="X116" s="7"/>
      <c r="Y116" s="9">
        <f>((W116-U116)/U116)</f>
        <v>0.296875</v>
      </c>
      <c r="Z116" s="9">
        <f>IF(V116&gt;0, (U116-V116)/V116, 0)</f>
        <v>-0.32631578947368423</v>
      </c>
      <c r="AB116" t="s">
        <v>225</v>
      </c>
      <c r="AC116" t="s">
        <v>67</v>
      </c>
      <c r="AD116" s="1">
        <f>AG116/AF116</f>
        <v>13.555555555555555</v>
      </c>
      <c r="AE116">
        <v>18.2</v>
      </c>
      <c r="AF116">
        <v>9</v>
      </c>
      <c r="AG116" s="1">
        <v>122</v>
      </c>
    </row>
    <row r="117" spans="1:134" x14ac:dyDescent="0.25">
      <c r="E117" t="s">
        <v>262</v>
      </c>
      <c r="F117" s="8">
        <f>G117/H117</f>
        <v>33.908450704225352</v>
      </c>
      <c r="G117" s="4">
        <f>SUMIF($AB$2:$AB$841,$E117,$AD$2:$AD$841)</f>
        <v>481.5</v>
      </c>
      <c r="H117" s="7">
        <f>AVERAGEIF($AB$2:$AB$841,$E117,$AE$2:$AE$841)</f>
        <v>14.2</v>
      </c>
      <c r="J117"/>
      <c r="N117"/>
      <c r="O117"/>
      <c r="T117" t="s">
        <v>200</v>
      </c>
      <c r="U117" s="7">
        <f>SUMIF('Raw data'!$B$2:$B$1584,'Data Transformations'!$T117,'Raw data'!$D$2:$D$1584)</f>
        <v>143</v>
      </c>
      <c r="V117" s="7">
        <f>SUMIF('Raw data'!$B$2:$B$1584,'Data Transformations'!$T117,'Raw data'!$F$2:$F$1584)</f>
        <v>294</v>
      </c>
      <c r="W117" s="7">
        <f>MAX(SUMIF('Raw data'!$B$2:$B$1584,'Data Transformations'!$T117,'Raw data'!$E$2:$E$1584),SUMIF('Raw data'!$B$2:$B$1584,'Data Transformations'!$T117,'Raw data'!$H$2:$H$1584))</f>
        <v>79</v>
      </c>
      <c r="X117" s="7"/>
      <c r="Y117" s="9">
        <f>((W117-U117)/U117)</f>
        <v>-0.44755244755244755</v>
      </c>
      <c r="Z117" s="9">
        <f>IF(V117&gt;0, (U117-V117)/V117, 0)</f>
        <v>-0.51360544217687076</v>
      </c>
      <c r="AB117" t="s">
        <v>225</v>
      </c>
      <c r="AC117" t="s">
        <v>96</v>
      </c>
      <c r="AD117" s="1">
        <f>AG117/AF117</f>
        <v>31.857142857142858</v>
      </c>
      <c r="AE117">
        <v>12.8</v>
      </c>
      <c r="AF117">
        <v>35</v>
      </c>
      <c r="AG117" s="1">
        <v>1115</v>
      </c>
    </row>
    <row r="118" spans="1:134" x14ac:dyDescent="0.25">
      <c r="E118" t="s">
        <v>246</v>
      </c>
      <c r="F118" s="8">
        <f>G118/H118</f>
        <v>33.794466403162048</v>
      </c>
      <c r="G118" s="4">
        <f>SUMIF($AB$2:$AB$841,$E118,$AD$2:$AD$841)</f>
        <v>259.09090909090907</v>
      </c>
      <c r="H118" s="7">
        <f>AVERAGEIF($AB$2:$AB$841,$E118,$AE$2:$AE$841)</f>
        <v>7.666666666666667</v>
      </c>
      <c r="J118"/>
      <c r="N118"/>
      <c r="O118"/>
      <c r="T118" t="s">
        <v>272</v>
      </c>
      <c r="U118" s="7">
        <f>SUMIF('Raw data'!$B$2:$B$1584,'Data Transformations'!$T118,'Raw data'!$D$2:$D$1584)</f>
        <v>59</v>
      </c>
      <c r="V118" s="7">
        <f>SUMIF('Raw data'!$B$2:$B$1584,'Data Transformations'!$T118,'Raw data'!$F$2:$F$1584)</f>
        <v>23</v>
      </c>
      <c r="W118" s="7">
        <f>MAX(SUMIF('Raw data'!$B$2:$B$1584,'Data Transformations'!$T118,'Raw data'!$E$2:$E$1584),SUMIF('Raw data'!$B$2:$B$1584,'Data Transformations'!$T118,'Raw data'!$H$2:$H$1584))</f>
        <v>0</v>
      </c>
      <c r="X118" s="7"/>
      <c r="Y118" s="9">
        <f>((W118-U118)/U118)</f>
        <v>-1</v>
      </c>
      <c r="Z118" s="9">
        <f>IF(V118&gt;0, (U118-V118)/V118, 0)</f>
        <v>1.5652173913043479</v>
      </c>
      <c r="AB118" t="s">
        <v>225</v>
      </c>
      <c r="AC118" t="s">
        <v>129</v>
      </c>
      <c r="AD118" s="1">
        <f>AG118/AF118</f>
        <v>41</v>
      </c>
      <c r="AE118">
        <v>11.4</v>
      </c>
      <c r="AF118">
        <v>46</v>
      </c>
      <c r="AG118" s="1">
        <v>1886</v>
      </c>
    </row>
    <row r="119" spans="1:134" x14ac:dyDescent="0.25">
      <c r="E119" t="s">
        <v>229</v>
      </c>
      <c r="F119" s="8">
        <f>G119/H119</f>
        <v>33.758389261744966</v>
      </c>
      <c r="G119" s="4">
        <f>SUMIF($AB$2:$AB$841,$E119,$AD$2:$AD$841)</f>
        <v>503</v>
      </c>
      <c r="H119" s="7">
        <f>AVERAGEIF($AB$2:$AB$841,$E119,$AE$2:$AE$841)</f>
        <v>14.9</v>
      </c>
      <c r="J119"/>
      <c r="N119"/>
      <c r="O119"/>
      <c r="T119" t="s">
        <v>364</v>
      </c>
      <c r="U119" s="7">
        <f>SUMIF('Raw data'!$B$2:$B$1584,'Data Transformations'!$T119,'Raw data'!$D$2:$D$1584)</f>
        <v>53</v>
      </c>
      <c r="V119" s="7">
        <f>SUMIF('Raw data'!$B$2:$B$1584,'Data Transformations'!$T119,'Raw data'!$F$2:$F$1584)</f>
        <v>1</v>
      </c>
      <c r="W119" s="7">
        <f>MAX(SUMIF('Raw data'!$B$2:$B$1584,'Data Transformations'!$T119,'Raw data'!$E$2:$E$1584),SUMIF('Raw data'!$B$2:$B$1584,'Data Transformations'!$T119,'Raw data'!$H$2:$H$1584))</f>
        <v>0</v>
      </c>
      <c r="X119" s="7"/>
      <c r="Y119" s="9">
        <f>((W119-U119)/U119)</f>
        <v>-1</v>
      </c>
      <c r="Z119" s="9">
        <f>IF(V119&gt;0, (U119-V119)/V119, 0)</f>
        <v>52</v>
      </c>
      <c r="AB119" t="s">
        <v>144</v>
      </c>
      <c r="AC119" t="s">
        <v>13</v>
      </c>
      <c r="AD119" s="1">
        <f>AG119/AF119</f>
        <v>115</v>
      </c>
      <c r="AE119">
        <v>7.9</v>
      </c>
      <c r="AF119">
        <v>2</v>
      </c>
      <c r="AG119" s="1">
        <v>230</v>
      </c>
    </row>
    <row r="120" spans="1:134" x14ac:dyDescent="0.25">
      <c r="E120" t="s">
        <v>378</v>
      </c>
      <c r="F120" s="8">
        <f>G120/H120</f>
        <v>33.306118999323871</v>
      </c>
      <c r="G120" s="4">
        <f>SUMIF($AB$2:$AB$841,$E120,$AD$2:$AD$841)</f>
        <v>283.10201149425291</v>
      </c>
      <c r="H120" s="7">
        <f>AVERAGEIF($AB$2:$AB$841,$E120,$AE$2:$AE$841)</f>
        <v>8.5</v>
      </c>
      <c r="J120"/>
      <c r="N120"/>
      <c r="O120"/>
      <c r="T120" t="s">
        <v>202</v>
      </c>
      <c r="U120" s="7">
        <f>SUMIF('Raw data'!$B$2:$B$1584,'Data Transformations'!$T120,'Raw data'!$D$2:$D$1584)</f>
        <v>124</v>
      </c>
      <c r="V120" s="7">
        <f>SUMIF('Raw data'!$B$2:$B$1584,'Data Transformations'!$T120,'Raw data'!$F$2:$F$1584)</f>
        <v>67</v>
      </c>
      <c r="W120" s="7">
        <f>MAX(SUMIF('Raw data'!$B$2:$B$1584,'Data Transformations'!$T120,'Raw data'!$E$2:$E$1584),SUMIF('Raw data'!$B$2:$B$1584,'Data Transformations'!$T120,'Raw data'!$H$2:$H$1584))</f>
        <v>134</v>
      </c>
      <c r="X120" s="7"/>
      <c r="Y120" s="9">
        <f>((W120-U120)/U120)</f>
        <v>8.0645161290322578E-2</v>
      </c>
      <c r="Z120" s="9">
        <f>IF(V120&gt;0, (U120-V120)/V120, 0)</f>
        <v>0.85074626865671643</v>
      </c>
      <c r="AB120" t="s">
        <v>108</v>
      </c>
      <c r="AC120" t="s">
        <v>19</v>
      </c>
      <c r="AD120" s="1">
        <f>AG120/AF120</f>
        <v>75</v>
      </c>
      <c r="AE120">
        <v>26.4</v>
      </c>
      <c r="AF120">
        <v>9</v>
      </c>
      <c r="AG120" s="1">
        <v>675</v>
      </c>
    </row>
    <row r="121" spans="1:134" x14ac:dyDescent="0.25">
      <c r="E121" t="s">
        <v>134</v>
      </c>
      <c r="F121" s="8">
        <f>G121/H121</f>
        <v>33.191013330847397</v>
      </c>
      <c r="G121" s="4">
        <f>SUMIF($AB$2:$AB$841,$E121,$AD$2:$AD$841)</f>
        <v>523.58823529411768</v>
      </c>
      <c r="H121" s="7">
        <f>AVERAGEIF($AB$2:$AB$841,$E121,$AE$2:$AE$841)</f>
        <v>15.774999999999999</v>
      </c>
      <c r="J121"/>
      <c r="N121"/>
      <c r="O121"/>
      <c r="T121" t="s">
        <v>207</v>
      </c>
      <c r="U121" s="7">
        <f>SUMIF('Raw data'!$B$2:$B$1584,'Data Transformations'!$T121,'Raw data'!$D$2:$D$1584)</f>
        <v>28</v>
      </c>
      <c r="V121" s="7">
        <f>SUMIF('Raw data'!$B$2:$B$1584,'Data Transformations'!$T121,'Raw data'!$F$2:$F$1584)</f>
        <v>85</v>
      </c>
      <c r="W121" s="7">
        <f>MAX(SUMIF('Raw data'!$B$2:$B$1584,'Data Transformations'!$T121,'Raw data'!$E$2:$E$1584),SUMIF('Raw data'!$B$2:$B$1584,'Data Transformations'!$T121,'Raw data'!$H$2:$H$1584))</f>
        <v>55</v>
      </c>
      <c r="X121" s="7"/>
      <c r="Y121" s="9">
        <f>((W121-U121)/U121)</f>
        <v>0.9642857142857143</v>
      </c>
      <c r="Z121" s="9">
        <f>IF(V121&gt;0, (U121-V121)/V121, 0)</f>
        <v>-0.6705882352941176</v>
      </c>
      <c r="AB121" t="s">
        <v>108</v>
      </c>
      <c r="AC121" t="s">
        <v>22</v>
      </c>
      <c r="AD121" s="1">
        <f>AG121/AF121</f>
        <v>240</v>
      </c>
      <c r="AE121">
        <v>16.899999999999999</v>
      </c>
      <c r="AF121">
        <v>19</v>
      </c>
      <c r="AG121" s="1">
        <v>4560</v>
      </c>
    </row>
    <row r="122" spans="1:134" x14ac:dyDescent="0.25">
      <c r="E122" t="s">
        <v>53</v>
      </c>
      <c r="F122" s="8">
        <f>G122/H122</f>
        <v>32.666666666666664</v>
      </c>
      <c r="G122" s="4">
        <f>SUMIF($AB$2:$AB$841,$E122,$AD$2:$AD$841)</f>
        <v>98</v>
      </c>
      <c r="H122" s="7">
        <f>AVERAGEIF($AB$2:$AB$841,$E122,$AE$2:$AE$841)</f>
        <v>3</v>
      </c>
      <c r="J122"/>
      <c r="N122"/>
      <c r="O122"/>
      <c r="T122" t="s">
        <v>360</v>
      </c>
      <c r="U122" s="7">
        <f>SUMIF('Raw data'!$B$2:$B$1584,'Data Transformations'!$T122,'Raw data'!$D$2:$D$1584)</f>
        <v>13</v>
      </c>
      <c r="V122" s="7">
        <f>SUMIF('Raw data'!$B$2:$B$1584,'Data Transformations'!$T122,'Raw data'!$F$2:$F$1584)</f>
        <v>0</v>
      </c>
      <c r="W122" s="7">
        <f>MAX(SUMIF('Raw data'!$B$2:$B$1584,'Data Transformations'!$T122,'Raw data'!$E$2:$E$1584),SUMIF('Raw data'!$B$2:$B$1584,'Data Transformations'!$T122,'Raw data'!$H$2:$H$1584))</f>
        <v>0</v>
      </c>
      <c r="X122" s="7"/>
      <c r="Y122" s="9">
        <f>((W122-U122)/U122)</f>
        <v>-1</v>
      </c>
      <c r="Z122" s="9">
        <f>IF(V122&gt;0, (U122-V122)/V122, 0)</f>
        <v>0</v>
      </c>
      <c r="AB122" t="s">
        <v>108</v>
      </c>
      <c r="AC122" t="s">
        <v>15</v>
      </c>
      <c r="AD122" s="1">
        <f>AG122/AF122</f>
        <v>74</v>
      </c>
      <c r="AE122">
        <v>12.5</v>
      </c>
      <c r="AF122">
        <v>3</v>
      </c>
      <c r="AG122" s="1">
        <v>222</v>
      </c>
    </row>
    <row r="123" spans="1:134" x14ac:dyDescent="0.25">
      <c r="E123" t="s">
        <v>143</v>
      </c>
      <c r="F123" s="8">
        <f>G123/H123</f>
        <v>32.259740259740262</v>
      </c>
      <c r="G123" s="4">
        <f>SUMIF($AB$2:$AB$841,$E123,$AD$2:$AD$841)</f>
        <v>212.91428571428571</v>
      </c>
      <c r="H123" s="7">
        <f>AVERAGEIF($AB$2:$AB$841,$E123,$AE$2:$AE$841)</f>
        <v>6.6</v>
      </c>
      <c r="J123"/>
      <c r="N123"/>
      <c r="O123"/>
      <c r="T123" t="s">
        <v>208</v>
      </c>
      <c r="U123" s="7">
        <f>SUMIF('Raw data'!$B$2:$B$1584,'Data Transformations'!$T123,'Raw data'!$D$2:$D$1584)</f>
        <v>169</v>
      </c>
      <c r="V123" s="7">
        <f>SUMIF('Raw data'!$B$2:$B$1584,'Data Transformations'!$T123,'Raw data'!$F$2:$F$1584)</f>
        <v>89</v>
      </c>
      <c r="W123" s="7">
        <f>MAX(SUMIF('Raw data'!$B$2:$B$1584,'Data Transformations'!$T123,'Raw data'!$E$2:$E$1584),SUMIF('Raw data'!$B$2:$B$1584,'Data Transformations'!$T123,'Raw data'!$H$2:$H$1584))</f>
        <v>33</v>
      </c>
      <c r="X123" s="7"/>
      <c r="Y123" s="9">
        <f>((W123-U123)/U123)</f>
        <v>-0.80473372781065089</v>
      </c>
      <c r="Z123" s="9">
        <f>IF(V123&gt;0, (U123-V123)/V123, 0)</f>
        <v>0.898876404494382</v>
      </c>
      <c r="AB123" t="s">
        <v>109</v>
      </c>
      <c r="AC123" t="s">
        <v>46</v>
      </c>
      <c r="AD123" s="1">
        <f>AG123/AF123</f>
        <v>316</v>
      </c>
      <c r="AE123">
        <v>14.4</v>
      </c>
      <c r="AF123">
        <v>2</v>
      </c>
      <c r="AG123" s="1">
        <v>632</v>
      </c>
    </row>
    <row r="124" spans="1:134" x14ac:dyDescent="0.25">
      <c r="E124" t="s">
        <v>120</v>
      </c>
      <c r="F124" s="8">
        <f>G124/H124</f>
        <v>31.886792452830189</v>
      </c>
      <c r="G124" s="4">
        <f>SUMIF($AB$2:$AB$841,$E124,$AD$2:$AD$841)</f>
        <v>338</v>
      </c>
      <c r="H124" s="7">
        <f>AVERAGEIF($AB$2:$AB$841,$E124,$AE$2:$AE$841)</f>
        <v>10.6</v>
      </c>
      <c r="J124"/>
      <c r="N124"/>
      <c r="O124"/>
      <c r="T124" t="s">
        <v>218</v>
      </c>
      <c r="U124" s="7">
        <f>SUMIF('Raw data'!$B$2:$B$1584,'Data Transformations'!$T124,'Raw data'!$D$2:$D$1584)</f>
        <v>52</v>
      </c>
      <c r="V124" s="7">
        <f>SUMIF('Raw data'!$B$2:$B$1584,'Data Transformations'!$T124,'Raw data'!$F$2:$F$1584)</f>
        <v>91</v>
      </c>
      <c r="W124" s="7">
        <f>MAX(SUMIF('Raw data'!$B$2:$B$1584,'Data Transformations'!$T124,'Raw data'!$E$2:$E$1584),SUMIF('Raw data'!$B$2:$B$1584,'Data Transformations'!$T124,'Raw data'!$H$2:$H$1584))</f>
        <v>27</v>
      </c>
      <c r="X124" s="7"/>
      <c r="Y124" s="9">
        <f>((W124-U124)/U124)</f>
        <v>-0.48076923076923078</v>
      </c>
      <c r="Z124" s="9">
        <f>IF(V124&gt;0, (U124-V124)/V124, 0)</f>
        <v>-0.42857142857142855</v>
      </c>
      <c r="AB124" t="s">
        <v>109</v>
      </c>
      <c r="AC124" t="s">
        <v>28</v>
      </c>
      <c r="AD124" s="1">
        <f>AG124/AF124</f>
        <v>186.875</v>
      </c>
      <c r="AE124">
        <v>21.3</v>
      </c>
      <c r="AF124">
        <v>16</v>
      </c>
      <c r="AG124" s="1">
        <v>2990</v>
      </c>
    </row>
    <row r="125" spans="1:134" x14ac:dyDescent="0.25">
      <c r="E125" t="s">
        <v>167</v>
      </c>
      <c r="F125" s="8">
        <f>G125/H125</f>
        <v>31.614853195164077</v>
      </c>
      <c r="G125" s="4">
        <f>SUMIF($AB$2:$AB$841,$E125,$AD$2:$AD$841)</f>
        <v>610.16666666666674</v>
      </c>
      <c r="H125" s="7">
        <f>AVERAGEIF($AB$2:$AB$841,$E125,$AE$2:$AE$841)</f>
        <v>19.3</v>
      </c>
      <c r="J125"/>
      <c r="N125"/>
      <c r="O125"/>
      <c r="T125" t="s">
        <v>238</v>
      </c>
      <c r="U125" s="7">
        <f>SUMIF('Raw data'!$B$2:$B$1584,'Data Transformations'!$T125,'Raw data'!$D$2:$D$1584)</f>
        <v>3</v>
      </c>
      <c r="V125" s="7">
        <f>SUMIF('Raw data'!$B$2:$B$1584,'Data Transformations'!$T125,'Raw data'!$F$2:$F$1584)</f>
        <v>0</v>
      </c>
      <c r="W125" s="7">
        <f>MAX(SUMIF('Raw data'!$B$2:$B$1584,'Data Transformations'!$T125,'Raw data'!$E$2:$E$1584),SUMIF('Raw data'!$B$2:$B$1584,'Data Transformations'!$T125,'Raw data'!$H$2:$H$1584))</f>
        <v>2</v>
      </c>
      <c r="X125" s="7"/>
      <c r="Y125" s="9">
        <f>((W125-U125)/U125)</f>
        <v>-0.33333333333333331</v>
      </c>
      <c r="Z125" s="9">
        <f>IF(V125&gt;0, (U125-V125)/V125, 0)</f>
        <v>0</v>
      </c>
      <c r="AB125" t="s">
        <v>112</v>
      </c>
      <c r="AC125" t="s">
        <v>67</v>
      </c>
      <c r="AD125" s="1">
        <f>AG125/AF125</f>
        <v>13.625</v>
      </c>
      <c r="AE125">
        <v>18.3</v>
      </c>
      <c r="AF125">
        <v>8</v>
      </c>
      <c r="AG125" s="1">
        <v>109</v>
      </c>
    </row>
    <row r="126" spans="1:134" x14ac:dyDescent="0.25">
      <c r="E126" t="s">
        <v>353</v>
      </c>
      <c r="F126" s="8">
        <f>G126/H126</f>
        <v>31.612903225806452</v>
      </c>
      <c r="G126" s="4">
        <f>SUMIF($AB$2:$AB$841,$E126,$AD$2:$AD$841)</f>
        <v>98</v>
      </c>
      <c r="H126" s="7">
        <f>AVERAGEIF($AB$2:$AB$841,$E126,$AE$2:$AE$841)</f>
        <v>3.1</v>
      </c>
      <c r="J126"/>
      <c r="N126"/>
      <c r="O126"/>
      <c r="T126" t="s">
        <v>95</v>
      </c>
      <c r="U126" s="7">
        <f>SUMIF('Raw data'!$B$2:$B$1584,'Data Transformations'!$T126,'Raw data'!$D$2:$D$1584)</f>
        <v>88</v>
      </c>
      <c r="V126" s="7">
        <f>SUMIF('Raw data'!$B$2:$B$1584,'Data Transformations'!$T126,'Raw data'!$F$2:$F$1584)</f>
        <v>26</v>
      </c>
      <c r="W126" s="7">
        <f>MAX(SUMIF('Raw data'!$B$2:$B$1584,'Data Transformations'!$T126,'Raw data'!$E$2:$E$1584),SUMIF('Raw data'!$B$2:$B$1584,'Data Transformations'!$T126,'Raw data'!$H$2:$H$1584))</f>
        <v>0</v>
      </c>
      <c r="X126" s="7"/>
      <c r="Y126" s="9">
        <f>((W126-U126)/U126)</f>
        <v>-1</v>
      </c>
      <c r="Z126" s="9">
        <f>IF(V126&gt;0, (U126-V126)/V126, 0)</f>
        <v>2.3846153846153846</v>
      </c>
      <c r="AB126" t="s">
        <v>115</v>
      </c>
      <c r="AC126" t="s">
        <v>12</v>
      </c>
      <c r="AD126" s="1">
        <f>AG126/AF126</f>
        <v>98</v>
      </c>
      <c r="AE126">
        <v>6.4</v>
      </c>
      <c r="AF126">
        <v>35</v>
      </c>
      <c r="AG126" s="1">
        <v>3430</v>
      </c>
    </row>
    <row r="127" spans="1:134" x14ac:dyDescent="0.25">
      <c r="E127" t="s">
        <v>356</v>
      </c>
      <c r="F127" s="8">
        <f>G127/H127</f>
        <v>31.115200011410892</v>
      </c>
      <c r="G127" s="4">
        <f>SUMIF($AB$2:$AB$841,$E127,$AD$2:$AD$841)</f>
        <v>472.17316017316023</v>
      </c>
      <c r="H127" s="7">
        <f>AVERAGEIF($AB$2:$AB$841,$E127,$AE$2:$AE$841)</f>
        <v>15.174999999999999</v>
      </c>
      <c r="J127"/>
      <c r="N127"/>
      <c r="O127"/>
      <c r="T127" t="s">
        <v>125</v>
      </c>
      <c r="U127" s="7">
        <f>SUMIF('Raw data'!$B$2:$B$1584,'Data Transformations'!$T127,'Raw data'!$D$2:$D$1584)</f>
        <v>52</v>
      </c>
      <c r="V127" s="7">
        <f>SUMIF('Raw data'!$B$2:$B$1584,'Data Transformations'!$T127,'Raw data'!$F$2:$F$1584)</f>
        <v>89</v>
      </c>
      <c r="W127" s="7">
        <f>MAX(SUMIF('Raw data'!$B$2:$B$1584,'Data Transformations'!$T127,'Raw data'!$E$2:$E$1584),SUMIF('Raw data'!$B$2:$B$1584,'Data Transformations'!$T127,'Raw data'!$H$2:$H$1584))</f>
        <v>32</v>
      </c>
      <c r="X127" s="7"/>
      <c r="Y127" s="9">
        <f>((W127-U127)/U127)</f>
        <v>-0.38461538461538464</v>
      </c>
      <c r="Z127" s="9">
        <f>IF(V127&gt;0, (U127-V127)/V127, 0)</f>
        <v>-0.4157303370786517</v>
      </c>
      <c r="AB127" t="s">
        <v>116</v>
      </c>
      <c r="AC127" t="s">
        <v>12</v>
      </c>
      <c r="AD127" s="1">
        <f>AG127/AF127</f>
        <v>98</v>
      </c>
      <c r="AE127">
        <v>6.8</v>
      </c>
      <c r="AF127">
        <v>165</v>
      </c>
      <c r="AG127" s="1">
        <v>16170</v>
      </c>
    </row>
    <row r="128" spans="1:134" x14ac:dyDescent="0.25">
      <c r="E128" t="s">
        <v>9</v>
      </c>
      <c r="F128" s="8">
        <f>G128/H128</f>
        <v>30.976962457337891</v>
      </c>
      <c r="G128" s="4">
        <f>SUMIF($AB$2:$AB$841,$E128,$AD$2:$AD$841)</f>
        <v>302.54166666666669</v>
      </c>
      <c r="H128" s="7">
        <f>AVERAGEIF($AB$2:$AB$841,$E128,$AE$2:$AE$841)</f>
        <v>9.7666666666666657</v>
      </c>
      <c r="J128"/>
      <c r="N128"/>
      <c r="O128"/>
      <c r="T128" t="s">
        <v>221</v>
      </c>
      <c r="U128" s="7">
        <f>SUMIF('Raw data'!$B$2:$B$1584,'Data Transformations'!$T128,'Raw data'!$D$2:$D$1584)</f>
        <v>78</v>
      </c>
      <c r="V128" s="7">
        <f>SUMIF('Raw data'!$B$2:$B$1584,'Data Transformations'!$T128,'Raw data'!$F$2:$F$1584)</f>
        <v>289</v>
      </c>
      <c r="W128" s="7">
        <f>MAX(SUMIF('Raw data'!$B$2:$B$1584,'Data Transformations'!$T128,'Raw data'!$E$2:$E$1584),SUMIF('Raw data'!$B$2:$B$1584,'Data Transformations'!$T128,'Raw data'!$H$2:$H$1584))</f>
        <v>46</v>
      </c>
      <c r="X128" s="7"/>
      <c r="Y128" s="9">
        <f>((W128-U128)/U128)</f>
        <v>-0.41025641025641024</v>
      </c>
      <c r="Z128" s="9">
        <f>IF(V128&gt;0, (U128-V128)/V128, 0)</f>
        <v>-0.73010380622837368</v>
      </c>
      <c r="AB128" t="s">
        <v>117</v>
      </c>
      <c r="AC128" t="s">
        <v>12</v>
      </c>
      <c r="AD128" s="1">
        <f>AG128/AF128</f>
        <v>98</v>
      </c>
      <c r="AE128">
        <v>1.4</v>
      </c>
      <c r="AF128">
        <v>4</v>
      </c>
      <c r="AG128" s="1">
        <v>392</v>
      </c>
    </row>
    <row r="129" spans="5:33" x14ac:dyDescent="0.25">
      <c r="E129" t="s">
        <v>187</v>
      </c>
      <c r="F129" s="8">
        <f>G129/H129</f>
        <v>30.460317460317462</v>
      </c>
      <c r="G129" s="4">
        <f>SUMIF($AB$2:$AB$841,$E129,$AD$2:$AD$841)</f>
        <v>137.07142857142858</v>
      </c>
      <c r="H129" s="7">
        <f>AVERAGEIF($AB$2:$AB$841,$E129,$AE$2:$AE$841)</f>
        <v>4.5</v>
      </c>
      <c r="J129"/>
      <c r="N129"/>
      <c r="O129"/>
      <c r="T129" t="s">
        <v>224</v>
      </c>
      <c r="U129" s="7">
        <f>SUMIF('Raw data'!$B$2:$B$1584,'Data Transformations'!$T129,'Raw data'!$D$2:$D$1584)</f>
        <v>21</v>
      </c>
      <c r="V129" s="7">
        <f>SUMIF('Raw data'!$B$2:$B$1584,'Data Transformations'!$T129,'Raw data'!$F$2:$F$1584)</f>
        <v>12</v>
      </c>
      <c r="W129" s="7">
        <f>MAX(SUMIF('Raw data'!$B$2:$B$1584,'Data Transformations'!$T129,'Raw data'!$E$2:$E$1584),SUMIF('Raw data'!$B$2:$B$1584,'Data Transformations'!$T129,'Raw data'!$H$2:$H$1584))</f>
        <v>1</v>
      </c>
      <c r="X129" s="7"/>
      <c r="Y129" s="9">
        <f>((W129-U129)/U129)</f>
        <v>-0.95238095238095233</v>
      </c>
      <c r="Z129" s="9">
        <f>IF(V129&gt;0, (U129-V129)/V129, 0)</f>
        <v>0.75</v>
      </c>
      <c r="AB129" t="s">
        <v>122</v>
      </c>
      <c r="AC129" t="s">
        <v>22</v>
      </c>
      <c r="AD129" s="1">
        <f>AG129/AF129</f>
        <v>240</v>
      </c>
      <c r="AE129">
        <v>4.5999999999999996</v>
      </c>
      <c r="AF129">
        <v>26</v>
      </c>
      <c r="AG129" s="1">
        <v>6240</v>
      </c>
    </row>
    <row r="130" spans="5:33" x14ac:dyDescent="0.25">
      <c r="E130" t="s">
        <v>63</v>
      </c>
      <c r="F130" s="8">
        <f>G130/H130</f>
        <v>29.214552238805972</v>
      </c>
      <c r="G130" s="4">
        <f>SUMIF($AB$2:$AB$841,$E130,$AD$2:$AD$841)</f>
        <v>391.47500000000002</v>
      </c>
      <c r="H130" s="7">
        <f>AVERAGEIF($AB$2:$AB$841,$E130,$AE$2:$AE$841)</f>
        <v>13.4</v>
      </c>
      <c r="J130"/>
      <c r="N130"/>
      <c r="O130"/>
      <c r="T130" t="s">
        <v>229</v>
      </c>
      <c r="U130" s="7">
        <f>SUMIF('Raw data'!$B$2:$B$1584,'Data Transformations'!$T130,'Raw data'!$D$2:$D$1584)</f>
        <v>32</v>
      </c>
      <c r="V130" s="7">
        <f>SUMIF('Raw data'!$B$2:$B$1584,'Data Transformations'!$T130,'Raw data'!$F$2:$F$1584)</f>
        <v>44</v>
      </c>
      <c r="W130" s="7">
        <f>MAX(SUMIF('Raw data'!$B$2:$B$1584,'Data Transformations'!$T130,'Raw data'!$E$2:$E$1584),SUMIF('Raw data'!$B$2:$B$1584,'Data Transformations'!$T130,'Raw data'!$H$2:$H$1584))</f>
        <v>17</v>
      </c>
      <c r="X130" s="7"/>
      <c r="Y130" s="9">
        <f>((W130-U130)/U130)</f>
        <v>-0.46875</v>
      </c>
      <c r="Z130" s="9">
        <f>IF(V130&gt;0, (U130-V130)/V130, 0)</f>
        <v>-0.27272727272727271</v>
      </c>
      <c r="AB130" t="s">
        <v>314</v>
      </c>
      <c r="AC130" t="s">
        <v>12</v>
      </c>
      <c r="AD130" s="1">
        <f>AG130/AF130</f>
        <v>98</v>
      </c>
      <c r="AE130">
        <v>2.1</v>
      </c>
      <c r="AF130">
        <v>17</v>
      </c>
      <c r="AG130" s="1">
        <v>1666</v>
      </c>
    </row>
    <row r="131" spans="5:33" x14ac:dyDescent="0.25">
      <c r="E131" t="s">
        <v>174</v>
      </c>
      <c r="F131" s="8">
        <f>G131/H131</f>
        <v>28.210752445022329</v>
      </c>
      <c r="G131" s="4">
        <f>SUMIF($AB$2:$AB$841,$E131,$AD$2:$AD$841)</f>
        <v>187.6015037593985</v>
      </c>
      <c r="H131" s="7">
        <f>AVERAGEIF($AB$2:$AB$841,$E131,$AE$2:$AE$841)</f>
        <v>6.65</v>
      </c>
      <c r="J131"/>
      <c r="N131"/>
      <c r="O131"/>
      <c r="T131" t="s">
        <v>230</v>
      </c>
      <c r="U131" s="7">
        <f>SUMIF('Raw data'!$B$2:$B$1584,'Data Transformations'!$T131,'Raw data'!$D$2:$D$1584)</f>
        <v>124</v>
      </c>
      <c r="V131" s="7">
        <f>SUMIF('Raw data'!$B$2:$B$1584,'Data Transformations'!$T131,'Raw data'!$F$2:$F$1584)</f>
        <v>16</v>
      </c>
      <c r="W131" s="7">
        <f>MAX(SUMIF('Raw data'!$B$2:$B$1584,'Data Transformations'!$T131,'Raw data'!$E$2:$E$1584),SUMIF('Raw data'!$B$2:$B$1584,'Data Transformations'!$T131,'Raw data'!$H$2:$H$1584))</f>
        <v>420</v>
      </c>
      <c r="X131" s="7"/>
      <c r="Y131" s="9">
        <f>((W131-U131)/U131)</f>
        <v>2.3870967741935485</v>
      </c>
      <c r="Z131" s="9">
        <f>IF(V131&gt;0, (U131-V131)/V131, 0)</f>
        <v>6.75</v>
      </c>
      <c r="AB131" t="s">
        <v>124</v>
      </c>
      <c r="AC131" t="s">
        <v>15</v>
      </c>
      <c r="AD131" s="1">
        <f>AG131/AF131</f>
        <v>73.98050139275766</v>
      </c>
      <c r="AE131">
        <v>11.7</v>
      </c>
      <c r="AF131">
        <v>718</v>
      </c>
      <c r="AG131" s="1">
        <v>53118</v>
      </c>
    </row>
    <row r="132" spans="5:33" x14ac:dyDescent="0.25">
      <c r="E132" t="s">
        <v>109</v>
      </c>
      <c r="F132" s="8">
        <f>G132/H132</f>
        <v>28.172268907563023</v>
      </c>
      <c r="G132" s="4">
        <f>SUMIF($AB$2:$AB$841,$E132,$AD$2:$AD$841)</f>
        <v>502.875</v>
      </c>
      <c r="H132" s="7">
        <f>AVERAGEIF($AB$2:$AB$841,$E132,$AE$2:$AE$841)</f>
        <v>17.850000000000001</v>
      </c>
      <c r="J132"/>
      <c r="N132"/>
      <c r="O132"/>
      <c r="T132" t="s">
        <v>119</v>
      </c>
      <c r="U132" s="7">
        <f>SUMIF('Raw data'!$B$2:$B$1584,'Data Transformations'!$T132,'Raw data'!$D$2:$D$1584)</f>
        <v>17</v>
      </c>
      <c r="V132" s="7">
        <f>SUMIF('Raw data'!$B$2:$B$1584,'Data Transformations'!$T132,'Raw data'!$F$2:$F$1584)</f>
        <v>29</v>
      </c>
      <c r="W132" s="7">
        <f>MAX(SUMIF('Raw data'!$B$2:$B$1584,'Data Transformations'!$T132,'Raw data'!$E$2:$E$1584),SUMIF('Raw data'!$B$2:$B$1584,'Data Transformations'!$T132,'Raw data'!$H$2:$H$1584))</f>
        <v>0</v>
      </c>
      <c r="X132" s="7"/>
      <c r="Y132" s="9">
        <f>((W132-U132)/U132)</f>
        <v>-1</v>
      </c>
      <c r="Z132" s="9">
        <f>IF(V132&gt;0, (U132-V132)/V132, 0)</f>
        <v>-0.41379310344827586</v>
      </c>
      <c r="AB132" t="s">
        <v>124</v>
      </c>
      <c r="AC132" t="s">
        <v>79</v>
      </c>
      <c r="AD132" s="1">
        <f>AG132/AF132</f>
        <v>49</v>
      </c>
      <c r="AE132">
        <v>3.7</v>
      </c>
      <c r="AF132">
        <v>16</v>
      </c>
      <c r="AG132" s="1">
        <v>784</v>
      </c>
    </row>
    <row r="133" spans="5:33" x14ac:dyDescent="0.25">
      <c r="E133" t="s">
        <v>252</v>
      </c>
      <c r="F133" s="8">
        <f>G133/H133</f>
        <v>27.916666666666668</v>
      </c>
      <c r="G133" s="4">
        <f>SUMIF($AB$2:$AB$841,$E133,$AD$2:$AD$841)</f>
        <v>368.5</v>
      </c>
      <c r="H133" s="7">
        <f>AVERAGEIF($AB$2:$AB$841,$E133,$AE$2:$AE$841)</f>
        <v>13.2</v>
      </c>
      <c r="J133"/>
      <c r="N133"/>
      <c r="O133"/>
      <c r="T133" t="s">
        <v>120</v>
      </c>
      <c r="U133" s="7">
        <f>SUMIF('Raw data'!$B$2:$B$1584,'Data Transformations'!$T133,'Raw data'!$D$2:$D$1584)</f>
        <v>7</v>
      </c>
      <c r="V133" s="7">
        <f>SUMIF('Raw data'!$B$2:$B$1584,'Data Transformations'!$T133,'Raw data'!$F$2:$F$1584)</f>
        <v>0</v>
      </c>
      <c r="W133" s="7">
        <f>MAX(SUMIF('Raw data'!$B$2:$B$1584,'Data Transformations'!$T133,'Raw data'!$E$2:$E$1584),SUMIF('Raw data'!$B$2:$B$1584,'Data Transformations'!$T133,'Raw data'!$H$2:$H$1584))</f>
        <v>30</v>
      </c>
      <c r="X133" s="7"/>
      <c r="Y133" s="9">
        <f>((W133-U133)/U133)</f>
        <v>3.2857142857142856</v>
      </c>
      <c r="Z133" s="9">
        <f>IF(V133&gt;0, (U133-V133)/V133, 0)</f>
        <v>0</v>
      </c>
      <c r="AB133" t="s">
        <v>124</v>
      </c>
      <c r="AC133" t="s">
        <v>69</v>
      </c>
      <c r="AD133" s="1">
        <f>AG133/AF133</f>
        <v>38.714285714285715</v>
      </c>
      <c r="AE133">
        <v>11.5</v>
      </c>
      <c r="AF133">
        <v>14</v>
      </c>
      <c r="AG133" s="1">
        <v>542</v>
      </c>
    </row>
    <row r="134" spans="5:33" x14ac:dyDescent="0.25">
      <c r="E134" t="s">
        <v>71</v>
      </c>
      <c r="F134" s="8">
        <f>G134/H134</f>
        <v>27.828220858895701</v>
      </c>
      <c r="G134" s="4">
        <f>SUMIF($AB$2:$AB$841,$E134,$AD$2:$AD$841)</f>
        <v>302.39999999999998</v>
      </c>
      <c r="H134" s="7">
        <f>AVERAGEIF($AB$2:$AB$841,$E134,$AE$2:$AE$841)</f>
        <v>10.866666666666667</v>
      </c>
      <c r="J134"/>
      <c r="N134"/>
      <c r="O134"/>
      <c r="T134" t="s">
        <v>231</v>
      </c>
      <c r="U134" s="7">
        <f>SUMIF('Raw data'!$B$2:$B$1584,'Data Transformations'!$T134,'Raw data'!$D$2:$D$1584)</f>
        <v>70</v>
      </c>
      <c r="V134" s="7">
        <f>SUMIF('Raw data'!$B$2:$B$1584,'Data Transformations'!$T134,'Raw data'!$F$2:$F$1584)</f>
        <v>4</v>
      </c>
      <c r="W134" s="7">
        <f>MAX(SUMIF('Raw data'!$B$2:$B$1584,'Data Transformations'!$T134,'Raw data'!$E$2:$E$1584),SUMIF('Raw data'!$B$2:$B$1584,'Data Transformations'!$T134,'Raw data'!$H$2:$H$1584))</f>
        <v>58</v>
      </c>
      <c r="X134" s="7"/>
      <c r="Y134" s="9">
        <f>((W134-U134)/U134)</f>
        <v>-0.17142857142857143</v>
      </c>
      <c r="Z134" s="9">
        <f>IF(V134&gt;0, (U134-V134)/V134, 0)</f>
        <v>16.5</v>
      </c>
      <c r="AB134" t="s">
        <v>127</v>
      </c>
      <c r="AC134" t="s">
        <v>10</v>
      </c>
      <c r="AD134" s="1">
        <f>AG134/AF134</f>
        <v>89.590909090909093</v>
      </c>
      <c r="AE134">
        <v>9.6999999999999993</v>
      </c>
      <c r="AF134">
        <v>22</v>
      </c>
      <c r="AG134" s="1">
        <v>1971</v>
      </c>
    </row>
    <row r="135" spans="5:33" x14ac:dyDescent="0.25">
      <c r="E135" t="s">
        <v>166</v>
      </c>
      <c r="F135" s="8">
        <f>G135/H135</f>
        <v>27.618041582830319</v>
      </c>
      <c r="G135" s="4">
        <f>SUMIF($AB$2:$AB$841,$E135,$AD$2:$AD$841)</f>
        <v>386.65258215962444</v>
      </c>
      <c r="H135" s="7">
        <f>AVERAGEIF($AB$2:$AB$841,$E135,$AE$2:$AE$841)</f>
        <v>14</v>
      </c>
      <c r="J135"/>
      <c r="N135"/>
      <c r="O135"/>
      <c r="T135" t="s">
        <v>236</v>
      </c>
      <c r="U135" s="7">
        <f>SUMIF('Raw data'!$B$2:$B$1584,'Data Transformations'!$T135,'Raw data'!$D$2:$D$1584)</f>
        <v>28</v>
      </c>
      <c r="V135" s="7">
        <f>SUMIF('Raw data'!$B$2:$B$1584,'Data Transformations'!$T135,'Raw data'!$F$2:$F$1584)</f>
        <v>2</v>
      </c>
      <c r="W135" s="7">
        <f>MAX(SUMIF('Raw data'!$B$2:$B$1584,'Data Transformations'!$T135,'Raw data'!$E$2:$E$1584),SUMIF('Raw data'!$B$2:$B$1584,'Data Transformations'!$T135,'Raw data'!$H$2:$H$1584))</f>
        <v>55</v>
      </c>
      <c r="X135" s="7"/>
      <c r="Y135" s="9">
        <f>((W135-U135)/U135)</f>
        <v>0.9642857142857143</v>
      </c>
      <c r="Z135" s="9">
        <f>IF(V135&gt;0, (U135-V135)/V135, 0)</f>
        <v>13</v>
      </c>
      <c r="AB135" t="s">
        <v>127</v>
      </c>
      <c r="AC135" t="s">
        <v>12</v>
      </c>
      <c r="AD135" s="1">
        <f>AG135/AF135</f>
        <v>98</v>
      </c>
      <c r="AE135">
        <v>10</v>
      </c>
      <c r="AF135">
        <v>14</v>
      </c>
      <c r="AG135" s="1">
        <v>1372</v>
      </c>
    </row>
    <row r="136" spans="5:33" x14ac:dyDescent="0.25">
      <c r="E136" t="s">
        <v>175</v>
      </c>
      <c r="F136" s="8">
        <f>G136/H136</f>
        <v>27.591911764705884</v>
      </c>
      <c r="G136" s="4">
        <f>SUMIF($AB$2:$AB$841,$E136,$AD$2:$AD$841)</f>
        <v>187.625</v>
      </c>
      <c r="H136" s="7">
        <f>AVERAGEIF($AB$2:$AB$841,$E136,$AE$2:$AE$841)</f>
        <v>6.8</v>
      </c>
      <c r="J136"/>
      <c r="N136"/>
      <c r="O136"/>
      <c r="T136" t="s">
        <v>249</v>
      </c>
      <c r="U136" s="7">
        <f>SUMIF('Raw data'!$B$2:$B$1584,'Data Transformations'!$T136,'Raw data'!$D$2:$D$1584)</f>
        <v>3</v>
      </c>
      <c r="V136" s="7">
        <f>SUMIF('Raw data'!$B$2:$B$1584,'Data Transformations'!$T136,'Raw data'!$F$2:$F$1584)</f>
        <v>1</v>
      </c>
      <c r="W136" s="7">
        <f>MAX(SUMIF('Raw data'!$B$2:$B$1584,'Data Transformations'!$T136,'Raw data'!$E$2:$E$1584),SUMIF('Raw data'!$B$2:$B$1584,'Data Transformations'!$T136,'Raw data'!$H$2:$H$1584))</f>
        <v>0</v>
      </c>
      <c r="X136" s="7"/>
      <c r="Y136" s="9">
        <f>((W136-U136)/U136)</f>
        <v>-1</v>
      </c>
      <c r="Z136" s="9">
        <f>IF(V136&gt;0, (U136-V136)/V136, 0)</f>
        <v>2</v>
      </c>
      <c r="AB136" t="s">
        <v>127</v>
      </c>
      <c r="AC136" t="s">
        <v>13</v>
      </c>
      <c r="AD136" s="1">
        <f>AG136/AF136</f>
        <v>114.91304347826087</v>
      </c>
      <c r="AE136">
        <v>5.7</v>
      </c>
      <c r="AF136">
        <v>23</v>
      </c>
      <c r="AG136" s="1">
        <v>2643</v>
      </c>
    </row>
    <row r="137" spans="5:33" x14ac:dyDescent="0.25">
      <c r="E137" t="s">
        <v>123</v>
      </c>
      <c r="F137" s="8">
        <f>G137/H137</f>
        <v>27.27272727272727</v>
      </c>
      <c r="G137" s="4">
        <f>SUMIF($AB$2:$AB$841,$E137,$AD$2:$AD$841)</f>
        <v>240</v>
      </c>
      <c r="H137" s="7">
        <f>AVERAGEIF($AB$2:$AB$841,$E137,$AE$2:$AE$841)</f>
        <v>8.8000000000000007</v>
      </c>
      <c r="J137"/>
      <c r="N137"/>
      <c r="O137"/>
      <c r="T137" t="s">
        <v>233</v>
      </c>
      <c r="U137" s="7">
        <f>SUMIF('Raw data'!$B$2:$B$1584,'Data Transformations'!$T137,'Raw data'!$D$2:$D$1584)</f>
        <v>19</v>
      </c>
      <c r="V137" s="7">
        <f>SUMIF('Raw data'!$B$2:$B$1584,'Data Transformations'!$T137,'Raw data'!$F$2:$F$1584)</f>
        <v>4</v>
      </c>
      <c r="W137" s="7">
        <f>MAX(SUMIF('Raw data'!$B$2:$B$1584,'Data Transformations'!$T137,'Raw data'!$E$2:$E$1584),SUMIF('Raw data'!$B$2:$B$1584,'Data Transformations'!$T137,'Raw data'!$H$2:$H$1584))</f>
        <v>8</v>
      </c>
      <c r="X137" s="7"/>
      <c r="Y137" s="9">
        <f>((W137-U137)/U137)</f>
        <v>-0.57894736842105265</v>
      </c>
      <c r="Z137" s="9">
        <f>IF(V137&gt;0, (U137-V137)/V137, 0)</f>
        <v>3.75</v>
      </c>
      <c r="AB137" t="s">
        <v>127</v>
      </c>
      <c r="AC137" t="s">
        <v>22</v>
      </c>
      <c r="AD137" s="1">
        <f>AG137/AF137</f>
        <v>240</v>
      </c>
      <c r="AE137">
        <v>7.8</v>
      </c>
      <c r="AF137">
        <v>6</v>
      </c>
      <c r="AG137" s="1">
        <v>1440</v>
      </c>
    </row>
    <row r="138" spans="5:33" x14ac:dyDescent="0.25">
      <c r="E138" t="s">
        <v>388</v>
      </c>
      <c r="F138" s="8">
        <f>G138/H138</f>
        <v>26.503759398496243</v>
      </c>
      <c r="G138" s="4">
        <f>SUMIF($AB$2:$AB$841,$E138,$AD$2:$AD$841)</f>
        <v>235</v>
      </c>
      <c r="H138" s="7">
        <f>AVERAGEIF($AB$2:$AB$841,$E138,$AE$2:$AE$841)</f>
        <v>8.8666666666666654</v>
      </c>
      <c r="J138"/>
      <c r="N138"/>
      <c r="O138"/>
      <c r="T138" t="s">
        <v>232</v>
      </c>
      <c r="U138" s="7">
        <f>SUMIF('Raw data'!$B$2:$B$1584,'Data Transformations'!$T138,'Raw data'!$D$2:$D$1584)</f>
        <v>160</v>
      </c>
      <c r="V138" s="7">
        <f>SUMIF('Raw data'!$B$2:$B$1584,'Data Transformations'!$T138,'Raw data'!$F$2:$F$1584)</f>
        <v>293</v>
      </c>
      <c r="W138" s="7">
        <f>MAX(SUMIF('Raw data'!$B$2:$B$1584,'Data Transformations'!$T138,'Raw data'!$E$2:$E$1584),SUMIF('Raw data'!$B$2:$B$1584,'Data Transformations'!$T138,'Raw data'!$H$2:$H$1584))</f>
        <v>80</v>
      </c>
      <c r="X138" s="7"/>
      <c r="Y138" s="9">
        <f>((W138-U138)/U138)</f>
        <v>-0.5</v>
      </c>
      <c r="Z138" s="9">
        <f>IF(V138&gt;0, (U138-V138)/V138, 0)</f>
        <v>-0.4539249146757679</v>
      </c>
      <c r="AB138" t="s">
        <v>127</v>
      </c>
      <c r="AC138" t="s">
        <v>29</v>
      </c>
      <c r="AD138" s="1">
        <f>AG138/AF138</f>
        <v>294.53333333333336</v>
      </c>
      <c r="AE138">
        <v>2.5</v>
      </c>
      <c r="AF138">
        <v>15</v>
      </c>
      <c r="AG138" s="1">
        <v>4418</v>
      </c>
    </row>
    <row r="139" spans="5:33" x14ac:dyDescent="0.25">
      <c r="E139" t="s">
        <v>72</v>
      </c>
      <c r="F139" s="8">
        <f>G139/H139</f>
        <v>26.070628768303187</v>
      </c>
      <c r="G139" s="4">
        <f>SUMIF($AB$2:$AB$841,$E139,$AD$2:$AD$841)</f>
        <v>261.57530864197531</v>
      </c>
      <c r="H139" s="7">
        <f>AVERAGEIF($AB$2:$AB$841,$E139,$AE$2:$AE$841)</f>
        <v>10.033333333333333</v>
      </c>
      <c r="J139"/>
      <c r="N139"/>
      <c r="O139"/>
      <c r="T139" t="s">
        <v>235</v>
      </c>
      <c r="U139" s="7">
        <f>SUMIF('Raw data'!$B$2:$B$1584,'Data Transformations'!$T139,'Raw data'!$D$2:$D$1584)</f>
        <v>13</v>
      </c>
      <c r="V139" s="7">
        <f>SUMIF('Raw data'!$B$2:$B$1584,'Data Transformations'!$T139,'Raw data'!$F$2:$F$1584)</f>
        <v>24</v>
      </c>
      <c r="W139" s="7">
        <f>MAX(SUMIF('Raw data'!$B$2:$B$1584,'Data Transformations'!$T139,'Raw data'!$E$2:$E$1584),SUMIF('Raw data'!$B$2:$B$1584,'Data Transformations'!$T139,'Raw data'!$H$2:$H$1584))</f>
        <v>10</v>
      </c>
      <c r="X139" s="7"/>
      <c r="Y139" s="9">
        <f>((W139-U139)/U139)</f>
        <v>-0.23076923076923078</v>
      </c>
      <c r="Z139" s="9">
        <f>IF(V139&gt;0, (U139-V139)/V139, 0)</f>
        <v>-0.45833333333333331</v>
      </c>
      <c r="AB139" t="s">
        <v>128</v>
      </c>
      <c r="AC139" t="s">
        <v>69</v>
      </c>
      <c r="AD139" s="1">
        <f>AG139/AF139</f>
        <v>38.708333333333336</v>
      </c>
      <c r="AE139">
        <v>1.5</v>
      </c>
      <c r="AF139">
        <v>48</v>
      </c>
      <c r="AG139" s="1">
        <v>1858</v>
      </c>
    </row>
    <row r="140" spans="5:33" x14ac:dyDescent="0.25">
      <c r="E140" t="s">
        <v>247</v>
      </c>
      <c r="F140" s="8">
        <f>G140/H140</f>
        <v>25.804713804713803</v>
      </c>
      <c r="G140" s="4">
        <f>SUMIF($AB$2:$AB$841,$E140,$AD$2:$AD$841)</f>
        <v>212.88888888888889</v>
      </c>
      <c r="H140" s="7">
        <f>AVERAGEIF($AB$2:$AB$841,$E140,$AE$2:$AE$841)</f>
        <v>8.25</v>
      </c>
      <c r="J140"/>
      <c r="N140"/>
      <c r="O140"/>
      <c r="T140" t="s">
        <v>239</v>
      </c>
      <c r="U140" s="7">
        <f>SUMIF('Raw data'!$B$2:$B$1584,'Data Transformations'!$T140,'Raw data'!$D$2:$D$1584)</f>
        <v>116</v>
      </c>
      <c r="V140" s="7">
        <f>SUMIF('Raw data'!$B$2:$B$1584,'Data Transformations'!$T140,'Raw data'!$F$2:$F$1584)</f>
        <v>74</v>
      </c>
      <c r="W140" s="7">
        <f>MAX(SUMIF('Raw data'!$B$2:$B$1584,'Data Transformations'!$T140,'Raw data'!$E$2:$E$1584),SUMIF('Raw data'!$B$2:$B$1584,'Data Transformations'!$T140,'Raw data'!$H$2:$H$1584))</f>
        <v>15</v>
      </c>
      <c r="X140" s="7"/>
      <c r="Y140" s="9">
        <f>((W140-U140)/U140)</f>
        <v>-0.87068965517241381</v>
      </c>
      <c r="Z140" s="9">
        <f>IF(V140&gt;0, (U140-V140)/V140, 0)</f>
        <v>0.56756756756756754</v>
      </c>
      <c r="AB140" t="s">
        <v>128</v>
      </c>
      <c r="AC140" t="s">
        <v>47</v>
      </c>
      <c r="AD140" s="1">
        <f>AG140/AF140</f>
        <v>46.2</v>
      </c>
      <c r="AE140">
        <v>8.8000000000000007</v>
      </c>
      <c r="AF140">
        <v>10</v>
      </c>
      <c r="AG140" s="1">
        <v>462</v>
      </c>
    </row>
    <row r="141" spans="5:33" x14ac:dyDescent="0.25">
      <c r="E141" t="s">
        <v>358</v>
      </c>
      <c r="F141" s="8">
        <f>G141/H141</f>
        <v>25.439068100358423</v>
      </c>
      <c r="G141" s="4">
        <f>SUMIF($AB$2:$AB$841,$E141,$AD$2:$AD$841)</f>
        <v>354.875</v>
      </c>
      <c r="H141" s="7">
        <f>AVERAGEIF($AB$2:$AB$841,$E141,$AE$2:$AE$841)</f>
        <v>13.95</v>
      </c>
      <c r="J141"/>
      <c r="N141"/>
      <c r="O141"/>
      <c r="T141" t="s">
        <v>243</v>
      </c>
      <c r="U141" s="7">
        <f>SUMIF('Raw data'!$B$2:$B$1584,'Data Transformations'!$T141,'Raw data'!$D$2:$D$1584)</f>
        <v>103</v>
      </c>
      <c r="V141" s="7">
        <f>SUMIF('Raw data'!$B$2:$B$1584,'Data Transformations'!$T141,'Raw data'!$F$2:$F$1584)</f>
        <v>71</v>
      </c>
      <c r="W141" s="7">
        <f>MAX(SUMIF('Raw data'!$B$2:$B$1584,'Data Transformations'!$T141,'Raw data'!$E$2:$E$1584),SUMIF('Raw data'!$B$2:$B$1584,'Data Transformations'!$T141,'Raw data'!$H$2:$H$1584))</f>
        <v>85</v>
      </c>
      <c r="X141" s="7"/>
      <c r="Y141" s="9">
        <f>((W141-U141)/U141)</f>
        <v>-0.17475728155339806</v>
      </c>
      <c r="Z141" s="9">
        <f>IF(V141&gt;0, (U141-V141)/V141, 0)</f>
        <v>0.45070422535211269</v>
      </c>
      <c r="AB141" t="s">
        <v>130</v>
      </c>
      <c r="AC141" t="s">
        <v>12</v>
      </c>
      <c r="AD141" s="1">
        <f>AG141/AF141</f>
        <v>98</v>
      </c>
      <c r="AE141">
        <v>21.8</v>
      </c>
      <c r="AF141">
        <v>69</v>
      </c>
      <c r="AG141" s="1">
        <v>6762</v>
      </c>
    </row>
    <row r="142" spans="5:33" x14ac:dyDescent="0.25">
      <c r="E142" t="s">
        <v>347</v>
      </c>
      <c r="F142" s="8">
        <f>G142/H142</f>
        <v>25.128205128205128</v>
      </c>
      <c r="G142" s="4">
        <f>SUMIF($AB$2:$AB$841,$E142,$AD$2:$AD$841)</f>
        <v>98</v>
      </c>
      <c r="H142" s="7">
        <f>AVERAGEIF($AB$2:$AB$841,$E142,$AE$2:$AE$841)</f>
        <v>3.9</v>
      </c>
      <c r="J142"/>
      <c r="N142"/>
      <c r="O142"/>
      <c r="T142" t="s">
        <v>244</v>
      </c>
      <c r="U142" s="7">
        <f>SUMIF('Raw data'!$B$2:$B$1584,'Data Transformations'!$T142,'Raw data'!$D$2:$D$1584)</f>
        <v>61</v>
      </c>
      <c r="V142" s="7">
        <f>SUMIF('Raw data'!$B$2:$B$1584,'Data Transformations'!$T142,'Raw data'!$F$2:$F$1584)</f>
        <v>26</v>
      </c>
      <c r="W142" s="7">
        <f>MAX(SUMIF('Raw data'!$B$2:$B$1584,'Data Transformations'!$T142,'Raw data'!$E$2:$E$1584),SUMIF('Raw data'!$B$2:$B$1584,'Data Transformations'!$T142,'Raw data'!$H$2:$H$1584))</f>
        <v>25</v>
      </c>
      <c r="X142" s="7"/>
      <c r="Y142" s="9">
        <f>((W142-U142)/U142)</f>
        <v>-0.5901639344262295</v>
      </c>
      <c r="Z142" s="9">
        <f>IF(V142&gt;0, (U142-V142)/V142, 0)</f>
        <v>1.3461538461538463</v>
      </c>
      <c r="AB142" t="s">
        <v>130</v>
      </c>
      <c r="AC142" t="s">
        <v>13</v>
      </c>
      <c r="AD142" s="1">
        <f>AG142/AF142</f>
        <v>115</v>
      </c>
      <c r="AE142">
        <v>1</v>
      </c>
      <c r="AF142">
        <v>5</v>
      </c>
      <c r="AG142" s="1">
        <v>575</v>
      </c>
    </row>
    <row r="143" spans="5:33" x14ac:dyDescent="0.25">
      <c r="E143" t="s">
        <v>249</v>
      </c>
      <c r="F143" s="8">
        <f>G143/H143</f>
        <v>24.739518900343644</v>
      </c>
      <c r="G143" s="4">
        <f>SUMIF($AB$2:$AB$841,$E143,$AD$2:$AD$841)</f>
        <v>119.98666666666666</v>
      </c>
      <c r="H143" s="7">
        <f>AVERAGEIF($AB$2:$AB$841,$E143,$AE$2:$AE$841)</f>
        <v>4.8499999999999996</v>
      </c>
      <c r="J143"/>
      <c r="N143"/>
      <c r="O143"/>
      <c r="T143" t="s">
        <v>246</v>
      </c>
      <c r="U143" s="7">
        <f>SUMIF('Raw data'!$B$2:$B$1584,'Data Transformations'!$T143,'Raw data'!$D$2:$D$1584)</f>
        <v>225</v>
      </c>
      <c r="V143" s="7">
        <f>SUMIF('Raw data'!$B$2:$B$1584,'Data Transformations'!$T143,'Raw data'!$F$2:$F$1584)</f>
        <v>16</v>
      </c>
      <c r="W143" s="7">
        <f>MAX(SUMIF('Raw data'!$B$2:$B$1584,'Data Transformations'!$T143,'Raw data'!$E$2:$E$1584),SUMIF('Raw data'!$B$2:$B$1584,'Data Transformations'!$T143,'Raw data'!$H$2:$H$1584))</f>
        <v>136</v>
      </c>
      <c r="X143" s="7"/>
      <c r="Y143" s="9">
        <f>((W143-U143)/U143)</f>
        <v>-0.39555555555555555</v>
      </c>
      <c r="Z143" s="9">
        <f>IF(V143&gt;0, (U143-V143)/V143, 0)</f>
        <v>13.0625</v>
      </c>
      <c r="AB143" t="s">
        <v>130</v>
      </c>
      <c r="AC143" t="s">
        <v>15</v>
      </c>
      <c r="AD143" s="1">
        <f>AG143/AF143</f>
        <v>73.974999999999994</v>
      </c>
      <c r="AE143">
        <v>6.6</v>
      </c>
      <c r="AF143">
        <v>40</v>
      </c>
      <c r="AG143" s="1">
        <v>2959</v>
      </c>
    </row>
    <row r="144" spans="5:33" x14ac:dyDescent="0.25">
      <c r="E144" t="s">
        <v>231</v>
      </c>
      <c r="F144" s="8">
        <f>G144/H144</f>
        <v>24.64968152866242</v>
      </c>
      <c r="G144" s="4">
        <f>SUMIF($AB$2:$AB$841,$E144,$AD$2:$AD$841)</f>
        <v>258</v>
      </c>
      <c r="H144" s="7">
        <f>AVERAGEIF($AB$2:$AB$841,$E144,$AE$2:$AE$841)</f>
        <v>10.466666666666667</v>
      </c>
      <c r="J144"/>
      <c r="N144"/>
      <c r="O144"/>
      <c r="T144" t="s">
        <v>305</v>
      </c>
      <c r="U144" s="7">
        <f>SUMIF('Raw data'!$B$2:$B$1584,'Data Transformations'!$T144,'Raw data'!$D$2:$D$1584)</f>
        <v>8</v>
      </c>
      <c r="V144" s="7">
        <f>SUMIF('Raw data'!$B$2:$B$1584,'Data Transformations'!$T144,'Raw data'!$F$2:$F$1584)</f>
        <v>17</v>
      </c>
      <c r="W144" s="7">
        <f>MAX(SUMIF('Raw data'!$B$2:$B$1584,'Data Transformations'!$T144,'Raw data'!$E$2:$E$1584),SUMIF('Raw data'!$B$2:$B$1584,'Data Transformations'!$T144,'Raw data'!$H$2:$H$1584))</f>
        <v>0</v>
      </c>
      <c r="X144" s="7"/>
      <c r="Y144" s="9">
        <f>((W144-U144)/U144)</f>
        <v>-1</v>
      </c>
      <c r="Z144" s="9">
        <f>IF(V144&gt;0, (U144-V144)/V144, 0)</f>
        <v>-0.52941176470588236</v>
      </c>
      <c r="AB144" t="s">
        <v>130</v>
      </c>
      <c r="AC144" t="s">
        <v>28</v>
      </c>
      <c r="AD144" s="1">
        <f>AG144/AF144</f>
        <v>186.89285714285714</v>
      </c>
      <c r="AE144">
        <v>30.5</v>
      </c>
      <c r="AF144">
        <v>28</v>
      </c>
      <c r="AG144" s="1">
        <v>5233</v>
      </c>
    </row>
    <row r="145" spans="5:33" x14ac:dyDescent="0.25">
      <c r="E145" t="s">
        <v>391</v>
      </c>
      <c r="F145" s="8">
        <f>G145/H145</f>
        <v>24.051282051282051</v>
      </c>
      <c r="G145" s="4">
        <f>SUMIF($AB$2:$AB$841,$E145,$AD$2:$AD$841)</f>
        <v>187.6</v>
      </c>
      <c r="H145" s="7">
        <f>AVERAGEIF($AB$2:$AB$841,$E145,$AE$2:$AE$841)</f>
        <v>7.8</v>
      </c>
      <c r="J145"/>
      <c r="N145"/>
      <c r="O145"/>
      <c r="T145" t="s">
        <v>302</v>
      </c>
      <c r="U145" s="7">
        <f>SUMIF('Raw data'!$B$2:$B$1584,'Data Transformations'!$T145,'Raw data'!$D$2:$D$1584)</f>
        <v>77</v>
      </c>
      <c r="V145" s="7">
        <f>SUMIF('Raw data'!$B$2:$B$1584,'Data Transformations'!$T145,'Raw data'!$F$2:$F$1584)</f>
        <v>38</v>
      </c>
      <c r="W145" s="7">
        <f>MAX(SUMIF('Raw data'!$B$2:$B$1584,'Data Transformations'!$T145,'Raw data'!$E$2:$E$1584),SUMIF('Raw data'!$B$2:$B$1584,'Data Transformations'!$T145,'Raw data'!$H$2:$H$1584))</f>
        <v>0</v>
      </c>
      <c r="X145" s="7"/>
      <c r="Y145" s="9">
        <f>((W145-U145)/U145)</f>
        <v>-1</v>
      </c>
      <c r="Z145" s="9">
        <f>IF(V145&gt;0, (U145-V145)/V145, 0)</f>
        <v>1.0263157894736843</v>
      </c>
      <c r="AB145" t="s">
        <v>130</v>
      </c>
      <c r="AC145" t="s">
        <v>29</v>
      </c>
      <c r="AD145" s="1">
        <f>AG145/AF145</f>
        <v>294.53846153846155</v>
      </c>
      <c r="AE145">
        <v>5.9</v>
      </c>
      <c r="AF145">
        <v>26</v>
      </c>
      <c r="AG145" s="1">
        <v>7658</v>
      </c>
    </row>
    <row r="146" spans="5:33" x14ac:dyDescent="0.25">
      <c r="E146" t="s">
        <v>299</v>
      </c>
      <c r="F146" s="8">
        <f>G146/H146</f>
        <v>23.72477064220184</v>
      </c>
      <c r="G146" s="4">
        <f>SUMIF($AB$2:$AB$841,$E146,$AD$2:$AD$841)</f>
        <v>129.30000000000001</v>
      </c>
      <c r="H146" s="7">
        <f>AVERAGEIF($AB$2:$AB$841,$E146,$AE$2:$AE$841)</f>
        <v>5.4499999999999993</v>
      </c>
      <c r="J146"/>
      <c r="N146"/>
      <c r="O146"/>
      <c r="T146" t="s">
        <v>389</v>
      </c>
      <c r="U146" s="7">
        <f>SUMIF('Raw data'!$B$2:$B$1584,'Data Transformations'!$T146,'Raw data'!$D$2:$D$1584)</f>
        <v>13</v>
      </c>
      <c r="V146" s="7">
        <f>SUMIF('Raw data'!$B$2:$B$1584,'Data Transformations'!$T146,'Raw data'!$F$2:$F$1584)</f>
        <v>11</v>
      </c>
      <c r="W146" s="7">
        <f>MAX(SUMIF('Raw data'!$B$2:$B$1584,'Data Transformations'!$T146,'Raw data'!$E$2:$E$1584),SUMIF('Raw data'!$B$2:$B$1584,'Data Transformations'!$T146,'Raw data'!$H$2:$H$1584))</f>
        <v>10</v>
      </c>
      <c r="X146" s="7"/>
      <c r="Y146" s="9">
        <f>((W146-U146)/U146)</f>
        <v>-0.23076923076923078</v>
      </c>
      <c r="Z146" s="9">
        <f>IF(V146&gt;0, (U146-V146)/V146, 0)</f>
        <v>0.18181818181818182</v>
      </c>
      <c r="AB146" t="s">
        <v>130</v>
      </c>
      <c r="AC146" t="s">
        <v>65</v>
      </c>
      <c r="AD146" s="1">
        <f>AG146/AF146</f>
        <v>265.10000000000002</v>
      </c>
      <c r="AE146">
        <v>1.2</v>
      </c>
      <c r="AF146">
        <v>20</v>
      </c>
      <c r="AG146" s="1">
        <v>5302</v>
      </c>
    </row>
    <row r="147" spans="5:33" x14ac:dyDescent="0.25">
      <c r="E147" t="s">
        <v>97</v>
      </c>
      <c r="F147" s="8">
        <f>G147/H147</f>
        <v>22.761954808197586</v>
      </c>
      <c r="G147" s="4">
        <f>SUMIF($AB$2:$AB$841,$E147,$AD$2:$AD$841)</f>
        <v>131.26060606060608</v>
      </c>
      <c r="H147" s="7">
        <f>AVERAGEIF($AB$2:$AB$841,$E147,$AE$2:$AE$841)</f>
        <v>5.7666666666666666</v>
      </c>
      <c r="J147"/>
      <c r="N147"/>
      <c r="O147"/>
      <c r="T147" t="s">
        <v>252</v>
      </c>
      <c r="U147" s="7">
        <f>SUMIF('Raw data'!$B$2:$B$1584,'Data Transformations'!$T147,'Raw data'!$D$2:$D$1584)</f>
        <v>22</v>
      </c>
      <c r="V147" s="7">
        <f>SUMIF('Raw data'!$B$2:$B$1584,'Data Transformations'!$T147,'Raw data'!$F$2:$F$1584)</f>
        <v>0</v>
      </c>
      <c r="W147" s="7">
        <f>MAX(SUMIF('Raw data'!$B$2:$B$1584,'Data Transformations'!$T147,'Raw data'!$E$2:$E$1584),SUMIF('Raw data'!$B$2:$B$1584,'Data Transformations'!$T147,'Raw data'!$H$2:$H$1584))</f>
        <v>0</v>
      </c>
      <c r="X147" s="7"/>
      <c r="Y147" s="9">
        <f>((W147-U147)/U147)</f>
        <v>-1</v>
      </c>
      <c r="Z147" s="9">
        <f>IF(V147&gt;0, (U147-V147)/V147, 0)</f>
        <v>0</v>
      </c>
      <c r="AB147" t="s">
        <v>134</v>
      </c>
      <c r="AC147" t="s">
        <v>10</v>
      </c>
      <c r="AD147" s="1">
        <f>AG147/AF147</f>
        <v>89.588235294117652</v>
      </c>
      <c r="AE147">
        <v>11.5</v>
      </c>
      <c r="AF147">
        <v>17</v>
      </c>
      <c r="AG147" s="1">
        <v>1523</v>
      </c>
    </row>
    <row r="148" spans="5:33" x14ac:dyDescent="0.25">
      <c r="E148" t="s">
        <v>272</v>
      </c>
      <c r="F148" s="8">
        <f>G148/H148</f>
        <v>22.311136790408781</v>
      </c>
      <c r="G148" s="4">
        <f>SUMIF($AB$2:$AB$841,$E148,$AD$2:$AD$841)</f>
        <v>179.6046511627907</v>
      </c>
      <c r="H148" s="7">
        <f>AVERAGEIF($AB$2:$AB$841,$E148,$AE$2:$AE$841)</f>
        <v>8.0500000000000007</v>
      </c>
      <c r="J148"/>
      <c r="N148"/>
      <c r="O148"/>
      <c r="T148" t="s">
        <v>247</v>
      </c>
      <c r="U148" s="7">
        <f>SUMIF('Raw data'!$B$2:$B$1584,'Data Transformations'!$T148,'Raw data'!$D$2:$D$1584)</f>
        <v>59</v>
      </c>
      <c r="V148" s="7">
        <f>SUMIF('Raw data'!$B$2:$B$1584,'Data Transformations'!$T148,'Raw data'!$F$2:$F$1584)</f>
        <v>2</v>
      </c>
      <c r="W148" s="7">
        <f>MAX(SUMIF('Raw data'!$B$2:$B$1584,'Data Transformations'!$T148,'Raw data'!$E$2:$E$1584),SUMIF('Raw data'!$B$2:$B$1584,'Data Transformations'!$T148,'Raw data'!$H$2:$H$1584))</f>
        <v>2</v>
      </c>
      <c r="X148" s="7"/>
      <c r="Y148" s="9">
        <f>((W148-U148)/U148)</f>
        <v>-0.96610169491525422</v>
      </c>
      <c r="Z148" s="9">
        <f>IF(V148&gt;0, (U148-V148)/V148, 0)</f>
        <v>28.5</v>
      </c>
      <c r="AB148" t="s">
        <v>134</v>
      </c>
      <c r="AC148" t="s">
        <v>12</v>
      </c>
      <c r="AD148" s="1">
        <f>AG148/AF148</f>
        <v>98</v>
      </c>
      <c r="AE148">
        <v>17.7</v>
      </c>
      <c r="AF148">
        <v>26</v>
      </c>
      <c r="AG148" s="1">
        <v>2548</v>
      </c>
    </row>
    <row r="149" spans="5:33" x14ac:dyDescent="0.25">
      <c r="E149" t="s">
        <v>21</v>
      </c>
      <c r="F149" s="8">
        <f>G149/H149</f>
        <v>21.695999999999998</v>
      </c>
      <c r="G149" s="4">
        <f>SUMIF($AB$2:$AB$841,$E149,$AD$2:$AD$841)</f>
        <v>135.6</v>
      </c>
      <c r="H149" s="7">
        <f>AVERAGEIF($AB$2:$AB$841,$E149,$AE$2:$AE$841)</f>
        <v>6.25</v>
      </c>
      <c r="J149"/>
      <c r="N149"/>
      <c r="O149"/>
      <c r="T149" t="s">
        <v>248</v>
      </c>
      <c r="U149" s="7">
        <f>SUMIF('Raw data'!$B$2:$B$1584,'Data Transformations'!$T149,'Raw data'!$D$2:$D$1584)</f>
        <v>34</v>
      </c>
      <c r="V149" s="7">
        <f>SUMIF('Raw data'!$B$2:$B$1584,'Data Transformations'!$T149,'Raw data'!$F$2:$F$1584)</f>
        <v>56</v>
      </c>
      <c r="W149" s="7">
        <f>MAX(SUMIF('Raw data'!$B$2:$B$1584,'Data Transformations'!$T149,'Raw data'!$E$2:$E$1584),SUMIF('Raw data'!$B$2:$B$1584,'Data Transformations'!$T149,'Raw data'!$H$2:$H$1584))</f>
        <v>0</v>
      </c>
      <c r="X149" s="7"/>
      <c r="Y149" s="9">
        <f>((W149-U149)/U149)</f>
        <v>-1</v>
      </c>
      <c r="Z149" s="9">
        <f>IF(V149&gt;0, (U149-V149)/V149, 0)</f>
        <v>-0.39285714285714285</v>
      </c>
      <c r="AB149" t="s">
        <v>134</v>
      </c>
      <c r="AC149" t="s">
        <v>46</v>
      </c>
      <c r="AD149" s="1">
        <f>AG149/AF149</f>
        <v>316</v>
      </c>
      <c r="AE149">
        <v>10.7</v>
      </c>
      <c r="AF149">
        <v>2</v>
      </c>
      <c r="AG149" s="1">
        <v>632</v>
      </c>
    </row>
    <row r="150" spans="5:33" x14ac:dyDescent="0.25">
      <c r="E150" t="s">
        <v>56</v>
      </c>
      <c r="F150" s="8">
        <f>G150/H150</f>
        <v>21.304347826086957</v>
      </c>
      <c r="G150" s="4">
        <f>SUMIF($AB$2:$AB$841,$E150,$AD$2:$AD$841)</f>
        <v>98</v>
      </c>
      <c r="H150" s="7">
        <f>AVERAGEIF($AB$2:$AB$841,$E150,$AE$2:$AE$841)</f>
        <v>4.5999999999999996</v>
      </c>
      <c r="J150"/>
      <c r="N150"/>
      <c r="O150"/>
      <c r="T150" t="s">
        <v>89</v>
      </c>
      <c r="U150" s="7">
        <f>SUMIF('Raw data'!$B$2:$B$1584,'Data Transformations'!$T150,'Raw data'!$D$2:$D$1584)</f>
        <v>116</v>
      </c>
      <c r="V150" s="7">
        <f>SUMIF('Raw data'!$B$2:$B$1584,'Data Transformations'!$T150,'Raw data'!$F$2:$F$1584)</f>
        <v>187</v>
      </c>
      <c r="W150" s="7">
        <f>MAX(SUMIF('Raw data'!$B$2:$B$1584,'Data Transformations'!$T150,'Raw data'!$E$2:$E$1584),SUMIF('Raw data'!$B$2:$B$1584,'Data Transformations'!$T150,'Raw data'!$H$2:$H$1584))</f>
        <v>20</v>
      </c>
      <c r="X150" s="7"/>
      <c r="Y150" s="9">
        <f>((W150-U150)/U150)</f>
        <v>-0.82758620689655171</v>
      </c>
      <c r="Z150" s="9">
        <f>IF(V150&gt;0, (U150-V150)/V150, 0)</f>
        <v>-0.37967914438502676</v>
      </c>
      <c r="AB150" t="s">
        <v>134</v>
      </c>
      <c r="AC150" t="s">
        <v>49</v>
      </c>
      <c r="AD150" s="1">
        <f>AG150/AF150</f>
        <v>20</v>
      </c>
      <c r="AE150">
        <v>23.2</v>
      </c>
      <c r="AF150">
        <v>11</v>
      </c>
      <c r="AG150" s="1">
        <v>220</v>
      </c>
    </row>
    <row r="151" spans="5:33" x14ac:dyDescent="0.25">
      <c r="E151" t="s">
        <v>106</v>
      </c>
      <c r="F151" s="8">
        <f>G151/H151</f>
        <v>21.201312013120134</v>
      </c>
      <c r="G151" s="4">
        <f>SUMIF($AB$2:$AB$841,$E151,$AD$2:$AD$841)</f>
        <v>287.27777777777777</v>
      </c>
      <c r="H151" s="7">
        <f>AVERAGEIF($AB$2:$AB$841,$E151,$AE$2:$AE$841)</f>
        <v>13.549999999999999</v>
      </c>
      <c r="J151"/>
      <c r="N151"/>
      <c r="O151"/>
      <c r="T151" t="s">
        <v>97</v>
      </c>
      <c r="U151" s="7">
        <f>SUMIF('Raw data'!$B$2:$B$1584,'Data Transformations'!$T151,'Raw data'!$D$2:$D$1584)</f>
        <v>47</v>
      </c>
      <c r="V151" s="7">
        <f>SUMIF('Raw data'!$B$2:$B$1584,'Data Transformations'!$T151,'Raw data'!$F$2:$F$1584)</f>
        <v>59</v>
      </c>
      <c r="W151" s="7">
        <f>MAX(SUMIF('Raw data'!$B$2:$B$1584,'Data Transformations'!$T151,'Raw data'!$E$2:$E$1584),SUMIF('Raw data'!$B$2:$B$1584,'Data Transformations'!$T151,'Raw data'!$H$2:$H$1584))</f>
        <v>13</v>
      </c>
      <c r="X151" s="7"/>
      <c r="Y151" s="9">
        <f>((W151-U151)/U151)</f>
        <v>-0.72340425531914898</v>
      </c>
      <c r="Z151" s="9">
        <f>IF(V151&gt;0, (U151-V151)/V151, 0)</f>
        <v>-0.20338983050847459</v>
      </c>
      <c r="AB151" t="s">
        <v>135</v>
      </c>
      <c r="AC151" t="s">
        <v>10</v>
      </c>
      <c r="AD151" s="1">
        <f>AG151/AF151</f>
        <v>89.6</v>
      </c>
      <c r="AE151">
        <v>12.8</v>
      </c>
      <c r="AF151">
        <v>125</v>
      </c>
      <c r="AG151" s="1">
        <v>11200</v>
      </c>
    </row>
    <row r="152" spans="5:33" x14ac:dyDescent="0.25">
      <c r="E152" t="s">
        <v>209</v>
      </c>
      <c r="F152" s="8">
        <f>G152/H152</f>
        <v>21.062500000000004</v>
      </c>
      <c r="G152" s="4">
        <f>SUMIF($AB$2:$AB$841,$E152,$AD$2:$AD$841)</f>
        <v>224.66666666666669</v>
      </c>
      <c r="H152" s="7">
        <f>AVERAGEIF($AB$2:$AB$841,$E152,$AE$2:$AE$841)</f>
        <v>10.666666666666666</v>
      </c>
      <c r="J152"/>
      <c r="N152"/>
      <c r="O152"/>
      <c r="T152" t="s">
        <v>250</v>
      </c>
      <c r="U152" s="7">
        <f>SUMIF('Raw data'!$B$2:$B$1584,'Data Transformations'!$T152,'Raw data'!$D$2:$D$1584)</f>
        <v>166</v>
      </c>
      <c r="V152" s="7">
        <f>SUMIF('Raw data'!$B$2:$B$1584,'Data Transformations'!$T152,'Raw data'!$F$2:$F$1584)</f>
        <v>154</v>
      </c>
      <c r="W152" s="7">
        <f>MAX(SUMIF('Raw data'!$B$2:$B$1584,'Data Transformations'!$T152,'Raw data'!$E$2:$E$1584),SUMIF('Raw data'!$B$2:$B$1584,'Data Transformations'!$T152,'Raw data'!$H$2:$H$1584))</f>
        <v>133</v>
      </c>
      <c r="X152" s="7"/>
      <c r="Y152" s="9">
        <f>((W152-U152)/U152)</f>
        <v>-0.19879518072289157</v>
      </c>
      <c r="Z152" s="9">
        <f>IF(V152&gt;0, (U152-V152)/V152, 0)</f>
        <v>7.792207792207792E-2</v>
      </c>
      <c r="AB152" t="s">
        <v>135</v>
      </c>
      <c r="AC152" t="s">
        <v>12</v>
      </c>
      <c r="AD152" s="1">
        <f>AG152/AF152</f>
        <v>98</v>
      </c>
      <c r="AE152">
        <v>15.7</v>
      </c>
      <c r="AF152">
        <v>17</v>
      </c>
      <c r="AG152" s="1">
        <v>1666</v>
      </c>
    </row>
    <row r="153" spans="5:33" x14ac:dyDescent="0.25">
      <c r="E153" t="s">
        <v>95</v>
      </c>
      <c r="F153" s="8">
        <f>G153/H153</f>
        <v>20.987138637401412</v>
      </c>
      <c r="G153" s="4">
        <f>SUMIF($AB$2:$AB$841,$E153,$AD$2:$AD$841)</f>
        <v>199.37781705531341</v>
      </c>
      <c r="H153" s="7">
        <f>AVERAGEIF($AB$2:$AB$841,$E153,$AE$2:$AE$841)</f>
        <v>9.5</v>
      </c>
      <c r="J153"/>
      <c r="N153"/>
      <c r="O153"/>
      <c r="T153" t="s">
        <v>76</v>
      </c>
      <c r="U153" s="7">
        <f>SUMIF('Raw data'!$B$2:$B$1584,'Data Transformations'!$T153,'Raw data'!$D$2:$D$1584)</f>
        <v>18</v>
      </c>
      <c r="V153" s="7">
        <f>SUMIF('Raw data'!$B$2:$B$1584,'Data Transformations'!$T153,'Raw data'!$F$2:$F$1584)</f>
        <v>2</v>
      </c>
      <c r="W153" s="7">
        <f>MAX(SUMIF('Raw data'!$B$2:$B$1584,'Data Transformations'!$T153,'Raw data'!$E$2:$E$1584),SUMIF('Raw data'!$B$2:$B$1584,'Data Transformations'!$T153,'Raw data'!$H$2:$H$1584))</f>
        <v>10</v>
      </c>
      <c r="X153" s="7"/>
      <c r="Y153" s="9">
        <f>((W153-U153)/U153)</f>
        <v>-0.44444444444444442</v>
      </c>
      <c r="Z153" s="9">
        <f>IF(V153&gt;0, (U153-V153)/V153, 0)</f>
        <v>8</v>
      </c>
      <c r="AB153" t="s">
        <v>135</v>
      </c>
      <c r="AC153" t="s">
        <v>13</v>
      </c>
      <c r="AD153" s="1">
        <f>AG153/AF153</f>
        <v>114.89393939393939</v>
      </c>
      <c r="AE153">
        <v>4.5999999999999996</v>
      </c>
      <c r="AF153">
        <v>66</v>
      </c>
      <c r="AG153" s="1">
        <v>7583</v>
      </c>
    </row>
    <row r="154" spans="5:33" x14ac:dyDescent="0.25">
      <c r="E154" t="s">
        <v>108</v>
      </c>
      <c r="F154" s="8">
        <f>G154/H154</f>
        <v>20.91397849462366</v>
      </c>
      <c r="G154" s="4">
        <f>SUMIF($AB$2:$AB$841,$E154,$AD$2:$AD$841)</f>
        <v>389</v>
      </c>
      <c r="H154" s="7">
        <f>AVERAGEIF($AB$2:$AB$841,$E154,$AE$2:$AE$841)</f>
        <v>18.599999999999998</v>
      </c>
      <c r="J154"/>
      <c r="N154"/>
      <c r="O154"/>
      <c r="T154" t="s">
        <v>259</v>
      </c>
      <c r="U154" s="7">
        <f>SUMIF('Raw data'!$B$2:$B$1584,'Data Transformations'!$T154,'Raw data'!$D$2:$D$1584)</f>
        <v>17</v>
      </c>
      <c r="V154" s="7">
        <f>SUMIF('Raw data'!$B$2:$B$1584,'Data Transformations'!$T154,'Raw data'!$F$2:$F$1584)</f>
        <v>0</v>
      </c>
      <c r="W154" s="7">
        <f>MAX(SUMIF('Raw data'!$B$2:$B$1584,'Data Transformations'!$T154,'Raw data'!$E$2:$E$1584),SUMIF('Raw data'!$B$2:$B$1584,'Data Transformations'!$T154,'Raw data'!$H$2:$H$1584))</f>
        <v>0</v>
      </c>
      <c r="X154" s="7"/>
      <c r="Y154" s="9">
        <f>((W154-U154)/U154)</f>
        <v>-1</v>
      </c>
      <c r="Z154" s="9">
        <f>IF(V154&gt;0, (U154-V154)/V154, 0)</f>
        <v>0</v>
      </c>
      <c r="AB154" t="s">
        <v>135</v>
      </c>
      <c r="AC154" t="s">
        <v>22</v>
      </c>
      <c r="AD154" s="1">
        <f>AG154/AF154</f>
        <v>240</v>
      </c>
      <c r="AE154">
        <v>9.5</v>
      </c>
      <c r="AF154">
        <v>11</v>
      </c>
      <c r="AG154" s="1">
        <v>2640</v>
      </c>
    </row>
    <row r="155" spans="5:33" x14ac:dyDescent="0.25">
      <c r="E155" t="s">
        <v>259</v>
      </c>
      <c r="F155" s="8">
        <f>G155/H155</f>
        <v>20.87912087912088</v>
      </c>
      <c r="G155" s="4">
        <f>SUMIF($AB$2:$AB$841,$E155,$AD$2:$AD$841)</f>
        <v>285</v>
      </c>
      <c r="H155" s="7">
        <f>AVERAGEIF($AB$2:$AB$841,$E155,$AE$2:$AE$841)</f>
        <v>13.649999999999999</v>
      </c>
      <c r="J155"/>
      <c r="N155"/>
      <c r="O155"/>
      <c r="T155" t="s">
        <v>256</v>
      </c>
      <c r="U155" s="7">
        <f>SUMIF('Raw data'!$B$2:$B$1584,'Data Transformations'!$T155,'Raw data'!$D$2:$D$1584)</f>
        <v>157</v>
      </c>
      <c r="V155" s="7">
        <f>SUMIF('Raw data'!$B$2:$B$1584,'Data Transformations'!$T155,'Raw data'!$F$2:$F$1584)</f>
        <v>9</v>
      </c>
      <c r="W155" s="7">
        <f>MAX(SUMIF('Raw data'!$B$2:$B$1584,'Data Transformations'!$T155,'Raw data'!$E$2:$E$1584),SUMIF('Raw data'!$B$2:$B$1584,'Data Transformations'!$T155,'Raw data'!$H$2:$H$1584))</f>
        <v>83</v>
      </c>
      <c r="X155" s="7"/>
      <c r="Y155" s="9">
        <f>((W155-U155)/U155)</f>
        <v>-0.4713375796178344</v>
      </c>
      <c r="Z155" s="9">
        <f>IF(V155&gt;0, (U155-V155)/V155, 0)</f>
        <v>16.444444444444443</v>
      </c>
      <c r="AB155" t="s">
        <v>135</v>
      </c>
      <c r="AC155" t="s">
        <v>15</v>
      </c>
      <c r="AD155" s="1">
        <f>AG155/AF155</f>
        <v>73.978260869565219</v>
      </c>
      <c r="AE155">
        <v>6.4</v>
      </c>
      <c r="AF155">
        <v>92</v>
      </c>
      <c r="AG155" s="1">
        <v>6806</v>
      </c>
    </row>
    <row r="156" spans="5:33" x14ac:dyDescent="0.25">
      <c r="E156" t="s">
        <v>370</v>
      </c>
      <c r="F156" s="8">
        <f>G156/H156</f>
        <v>19.847908745247146</v>
      </c>
      <c r="G156" s="4">
        <f>SUMIF($AB$2:$AB$841,$E156,$AD$2:$AD$841)</f>
        <v>261</v>
      </c>
      <c r="H156" s="7">
        <f>AVERAGEIF($AB$2:$AB$841,$E156,$AE$2:$AE$841)</f>
        <v>13.15</v>
      </c>
      <c r="J156"/>
      <c r="N156"/>
      <c r="O156"/>
      <c r="T156" t="s">
        <v>255</v>
      </c>
      <c r="U156" s="7">
        <f>SUMIF('Raw data'!$B$2:$B$1584,'Data Transformations'!$T156,'Raw data'!$D$2:$D$1584)</f>
        <v>131</v>
      </c>
      <c r="V156" s="7">
        <f>SUMIF('Raw data'!$B$2:$B$1584,'Data Transformations'!$T156,'Raw data'!$F$2:$F$1584)</f>
        <v>5</v>
      </c>
      <c r="W156" s="7">
        <f>MAX(SUMIF('Raw data'!$B$2:$B$1584,'Data Transformations'!$T156,'Raw data'!$E$2:$E$1584),SUMIF('Raw data'!$B$2:$B$1584,'Data Transformations'!$T156,'Raw data'!$H$2:$H$1584))</f>
        <v>31</v>
      </c>
      <c r="X156" s="7"/>
      <c r="Y156" s="9">
        <f>((W156-U156)/U156)</f>
        <v>-0.76335877862595425</v>
      </c>
      <c r="Z156" s="9">
        <f>IF(V156&gt;0, (U156-V156)/V156, 0)</f>
        <v>25.2</v>
      </c>
      <c r="AB156" t="s">
        <v>135</v>
      </c>
      <c r="AC156" t="s">
        <v>46</v>
      </c>
      <c r="AD156" s="1">
        <f>AG156/AF156</f>
        <v>72.504201680672267</v>
      </c>
      <c r="AE156">
        <v>25</v>
      </c>
      <c r="AF156">
        <v>119</v>
      </c>
      <c r="AG156" s="1">
        <v>8628</v>
      </c>
    </row>
    <row r="157" spans="5:33" x14ac:dyDescent="0.25">
      <c r="E157" t="s">
        <v>265</v>
      </c>
      <c r="F157" s="8">
        <f>G157/H157</f>
        <v>19.416386083052753</v>
      </c>
      <c r="G157" s="4">
        <f>SUMIF($AB$2:$AB$841,$E157,$AD$2:$AD$841)</f>
        <v>96.111111111111114</v>
      </c>
      <c r="H157" s="7">
        <f>AVERAGEIF($AB$2:$AB$841,$E157,$AE$2:$AE$841)</f>
        <v>4.9499999999999993</v>
      </c>
      <c r="J157"/>
      <c r="N157"/>
      <c r="O157"/>
      <c r="T157" t="s">
        <v>257</v>
      </c>
      <c r="U157" s="7">
        <f>SUMIF('Raw data'!$B$2:$B$1584,'Data Transformations'!$T157,'Raw data'!$D$2:$D$1584)</f>
        <v>9</v>
      </c>
      <c r="V157" s="7">
        <f>SUMIF('Raw data'!$B$2:$B$1584,'Data Transformations'!$T157,'Raw data'!$F$2:$F$1584)</f>
        <v>0</v>
      </c>
      <c r="W157" s="7">
        <f>MAX(SUMIF('Raw data'!$B$2:$B$1584,'Data Transformations'!$T157,'Raw data'!$E$2:$E$1584),SUMIF('Raw data'!$B$2:$B$1584,'Data Transformations'!$T157,'Raw data'!$H$2:$H$1584))</f>
        <v>0</v>
      </c>
      <c r="X157" s="7"/>
      <c r="Y157" s="9">
        <f>((W157-U157)/U157)</f>
        <v>-1</v>
      </c>
      <c r="Z157" s="9">
        <f>IF(V157&gt;0, (U157-V157)/V157, 0)</f>
        <v>0</v>
      </c>
      <c r="AB157" t="s">
        <v>135</v>
      </c>
      <c r="AC157" t="s">
        <v>28</v>
      </c>
      <c r="AD157" s="1">
        <f>AG157/AF157</f>
        <v>186.90196078431373</v>
      </c>
      <c r="AE157">
        <v>19.5</v>
      </c>
      <c r="AF157">
        <v>51</v>
      </c>
      <c r="AG157" s="1">
        <v>9532</v>
      </c>
    </row>
    <row r="158" spans="5:33" x14ac:dyDescent="0.25">
      <c r="E158" t="s">
        <v>332</v>
      </c>
      <c r="F158" s="8">
        <f>G158/H158</f>
        <v>19.121278140885984</v>
      </c>
      <c r="G158" s="4">
        <f>SUMIF($AB$2:$AB$841,$E158,$AD$2:$AD$841)</f>
        <v>146.27777777777777</v>
      </c>
      <c r="H158" s="7">
        <f>AVERAGEIF($AB$2:$AB$841,$E158,$AE$2:$AE$841)</f>
        <v>7.6499999999999995</v>
      </c>
      <c r="J158"/>
      <c r="N158"/>
      <c r="O158"/>
      <c r="T158" t="s">
        <v>258</v>
      </c>
      <c r="U158" s="7">
        <f>SUMIF('Raw data'!$B$2:$B$1584,'Data Transformations'!$T158,'Raw data'!$D$2:$D$1584)</f>
        <v>25</v>
      </c>
      <c r="V158" s="7">
        <f>SUMIF('Raw data'!$B$2:$B$1584,'Data Transformations'!$T158,'Raw data'!$F$2:$F$1584)</f>
        <v>0</v>
      </c>
      <c r="W158" s="7">
        <f>MAX(SUMIF('Raw data'!$B$2:$B$1584,'Data Transformations'!$T158,'Raw data'!$E$2:$E$1584),SUMIF('Raw data'!$B$2:$B$1584,'Data Transformations'!$T158,'Raw data'!$H$2:$H$1584))</f>
        <v>0</v>
      </c>
      <c r="X158" s="7"/>
      <c r="Y158" s="9">
        <f>((W158-U158)/U158)</f>
        <v>-1</v>
      </c>
      <c r="Z158" s="9">
        <f>IF(V158&gt;0, (U158-V158)/V158, 0)</f>
        <v>0</v>
      </c>
      <c r="AB158" t="s">
        <v>135</v>
      </c>
      <c r="AC158" t="s">
        <v>29</v>
      </c>
      <c r="AD158" s="1">
        <f>AG158/AF158</f>
        <v>294.55172413793105</v>
      </c>
      <c r="AE158">
        <v>14.4</v>
      </c>
      <c r="AF158">
        <v>58</v>
      </c>
      <c r="AG158" s="1">
        <v>17084</v>
      </c>
    </row>
    <row r="159" spans="5:33" x14ac:dyDescent="0.25">
      <c r="E159" t="s">
        <v>158</v>
      </c>
      <c r="F159" s="8">
        <f>G159/H159</f>
        <v>19.102564102564102</v>
      </c>
      <c r="G159" s="4">
        <f>SUMIF($AB$2:$AB$841,$E159,$AD$2:$AD$841)</f>
        <v>149</v>
      </c>
      <c r="H159" s="7">
        <f>AVERAGEIF($AB$2:$AB$841,$E159,$AE$2:$AE$841)</f>
        <v>7.8</v>
      </c>
      <c r="J159"/>
      <c r="N159"/>
      <c r="O159"/>
      <c r="T159" t="s">
        <v>261</v>
      </c>
      <c r="U159" s="7">
        <f>SUMIF('Raw data'!$B$2:$B$1584,'Data Transformations'!$T159,'Raw data'!$D$2:$D$1584)</f>
        <v>3</v>
      </c>
      <c r="V159" s="7">
        <f>SUMIF('Raw data'!$B$2:$B$1584,'Data Transformations'!$T159,'Raw data'!$F$2:$F$1584)</f>
        <v>0</v>
      </c>
      <c r="W159" s="7">
        <f>MAX(SUMIF('Raw data'!$B$2:$B$1584,'Data Transformations'!$T159,'Raw data'!$E$2:$E$1584),SUMIF('Raw data'!$B$2:$B$1584,'Data Transformations'!$T159,'Raw data'!$H$2:$H$1584))</f>
        <v>0</v>
      </c>
      <c r="X159" s="7"/>
      <c r="Y159" s="9">
        <f>((W159-U159)/U159)</f>
        <v>-1</v>
      </c>
      <c r="Z159" s="9">
        <f>IF(V159&gt;0, (U159-V159)/V159, 0)</f>
        <v>0</v>
      </c>
      <c r="AB159" t="s">
        <v>135</v>
      </c>
      <c r="AC159" t="s">
        <v>65</v>
      </c>
      <c r="AD159" s="1">
        <f>AG159/AF159</f>
        <v>265.10000000000002</v>
      </c>
      <c r="AE159">
        <v>2.5</v>
      </c>
      <c r="AF159">
        <v>10</v>
      </c>
      <c r="AG159" s="1">
        <v>2651</v>
      </c>
    </row>
    <row r="160" spans="5:33" x14ac:dyDescent="0.25">
      <c r="E160" t="s">
        <v>236</v>
      </c>
      <c r="F160" s="8">
        <f>G160/H160</f>
        <v>18.857589984350547</v>
      </c>
      <c r="G160" s="4">
        <f>SUMIF($AB$2:$AB$841,$E160,$AD$2:$AD$841)</f>
        <v>133.88888888888889</v>
      </c>
      <c r="H160" s="7">
        <f>AVERAGEIF($AB$2:$AB$841,$E160,$AE$2:$AE$841)</f>
        <v>7.1000000000000005</v>
      </c>
      <c r="J160"/>
      <c r="N160"/>
      <c r="O160"/>
      <c r="T160" t="s">
        <v>262</v>
      </c>
      <c r="U160" s="7">
        <f>SUMIF('Raw data'!$B$2:$B$1584,'Data Transformations'!$T160,'Raw data'!$D$2:$D$1584)</f>
        <v>5</v>
      </c>
      <c r="V160" s="7">
        <f>SUMIF('Raw data'!$B$2:$B$1584,'Data Transformations'!$T160,'Raw data'!$F$2:$F$1584)</f>
        <v>0</v>
      </c>
      <c r="W160" s="7">
        <f>MAX(SUMIF('Raw data'!$B$2:$B$1584,'Data Transformations'!$T160,'Raw data'!$E$2:$E$1584),SUMIF('Raw data'!$B$2:$B$1584,'Data Transformations'!$T160,'Raw data'!$H$2:$H$1584))</f>
        <v>0</v>
      </c>
      <c r="X160" s="7"/>
      <c r="Y160" s="9">
        <f>((W160-U160)/U160)</f>
        <v>-1</v>
      </c>
      <c r="Z160" s="9">
        <f>IF(V160&gt;0, (U160-V160)/V160, 0)</f>
        <v>0</v>
      </c>
      <c r="AB160" t="s">
        <v>135</v>
      </c>
      <c r="AC160" t="s">
        <v>47</v>
      </c>
      <c r="AD160" s="1">
        <f>AG160/AF160</f>
        <v>46.166666666666664</v>
      </c>
      <c r="AE160">
        <v>8.5</v>
      </c>
      <c r="AF160">
        <v>12</v>
      </c>
      <c r="AG160" s="1">
        <v>554</v>
      </c>
    </row>
    <row r="161" spans="5:33" x14ac:dyDescent="0.25">
      <c r="E161" t="s">
        <v>118</v>
      </c>
      <c r="F161" s="8">
        <f>G161/H161</f>
        <v>18.846153846153847</v>
      </c>
      <c r="G161" s="4">
        <f>SUMIF($AB$2:$AB$841,$E161,$AD$2:$AD$841)</f>
        <v>98</v>
      </c>
      <c r="H161" s="7">
        <f>AVERAGEIF($AB$2:$AB$841,$E161,$AE$2:$AE$841)</f>
        <v>5.2</v>
      </c>
      <c r="J161"/>
      <c r="N161"/>
      <c r="O161"/>
      <c r="T161" t="s">
        <v>263</v>
      </c>
      <c r="U161" s="7">
        <f>SUMIF('Raw data'!$B$2:$B$1584,'Data Transformations'!$T161,'Raw data'!$D$2:$D$1584)</f>
        <v>113</v>
      </c>
      <c r="V161" s="7">
        <f>SUMIF('Raw data'!$B$2:$B$1584,'Data Transformations'!$T161,'Raw data'!$F$2:$F$1584)</f>
        <v>45</v>
      </c>
      <c r="W161" s="7">
        <f>MAX(SUMIF('Raw data'!$B$2:$B$1584,'Data Transformations'!$T161,'Raw data'!$E$2:$E$1584),SUMIF('Raw data'!$B$2:$B$1584,'Data Transformations'!$T161,'Raw data'!$H$2:$H$1584))</f>
        <v>425</v>
      </c>
      <c r="X161" s="7"/>
      <c r="Y161" s="9">
        <f>((W161-U161)/U161)</f>
        <v>2.7610619469026547</v>
      </c>
      <c r="Z161" s="9">
        <f>IF(V161&gt;0, (U161-V161)/V161, 0)</f>
        <v>1.5111111111111111</v>
      </c>
      <c r="AB161" t="s">
        <v>135</v>
      </c>
      <c r="AC161" t="s">
        <v>49</v>
      </c>
      <c r="AD161" s="1">
        <f>AG161/AF161</f>
        <v>145</v>
      </c>
      <c r="AE161">
        <v>39</v>
      </c>
      <c r="AF161">
        <v>40</v>
      </c>
      <c r="AG161" s="1">
        <v>5800</v>
      </c>
    </row>
    <row r="162" spans="5:33" x14ac:dyDescent="0.25">
      <c r="E162" t="s">
        <v>369</v>
      </c>
      <c r="F162" s="8">
        <f>G162/H162</f>
        <v>18.573774979468929</v>
      </c>
      <c r="G162" s="4">
        <f>SUMIF($AB$2:$AB$841,$E162,$AD$2:$AD$841)</f>
        <v>260.96153846153845</v>
      </c>
      <c r="H162" s="7">
        <f>AVERAGEIF($AB$2:$AB$841,$E162,$AE$2:$AE$841)</f>
        <v>14.05</v>
      </c>
      <c r="J162"/>
      <c r="N162"/>
      <c r="O162"/>
      <c r="T162" t="s">
        <v>268</v>
      </c>
      <c r="U162" s="7">
        <f>SUMIF('Raw data'!$B$2:$B$1584,'Data Transformations'!$T162,'Raw data'!$D$2:$D$1584)</f>
        <v>43</v>
      </c>
      <c r="V162" s="7">
        <f>SUMIF('Raw data'!$B$2:$B$1584,'Data Transformations'!$T162,'Raw data'!$F$2:$F$1584)</f>
        <v>66</v>
      </c>
      <c r="W162" s="7">
        <f>MAX(SUMIF('Raw data'!$B$2:$B$1584,'Data Transformations'!$T162,'Raw data'!$E$2:$E$1584),SUMIF('Raw data'!$B$2:$B$1584,'Data Transformations'!$T162,'Raw data'!$H$2:$H$1584))</f>
        <v>12</v>
      </c>
      <c r="X162" s="7"/>
      <c r="Y162" s="9">
        <f>((W162-U162)/U162)</f>
        <v>-0.72093023255813948</v>
      </c>
      <c r="Z162" s="9">
        <f>IF(V162&gt;0, (U162-V162)/V162, 0)</f>
        <v>-0.34848484848484851</v>
      </c>
      <c r="AB162" t="s">
        <v>136</v>
      </c>
      <c r="AC162" t="s">
        <v>79</v>
      </c>
      <c r="AD162" s="1">
        <f>AG162/AF162</f>
        <v>41</v>
      </c>
      <c r="AE162">
        <v>12.8</v>
      </c>
      <c r="AF162">
        <v>12</v>
      </c>
      <c r="AG162" s="1">
        <v>492</v>
      </c>
    </row>
    <row r="163" spans="5:33" x14ac:dyDescent="0.25">
      <c r="E163" t="s">
        <v>337</v>
      </c>
      <c r="F163" s="8">
        <f>G163/H163</f>
        <v>18.464912280701753</v>
      </c>
      <c r="G163" s="4">
        <f>SUMIF($AB$2:$AB$841,$E163,$AD$2:$AD$841)</f>
        <v>315.75</v>
      </c>
      <c r="H163" s="7">
        <f>AVERAGEIF($AB$2:$AB$841,$E163,$AE$2:$AE$841)</f>
        <v>17.100000000000001</v>
      </c>
      <c r="J163"/>
      <c r="N163"/>
      <c r="O163"/>
      <c r="T163" t="s">
        <v>209</v>
      </c>
      <c r="U163" s="7">
        <f>SUMIF('Raw data'!$B$2:$B$1584,'Data Transformations'!$T163,'Raw data'!$D$2:$D$1584)</f>
        <v>36</v>
      </c>
      <c r="V163" s="7">
        <f>SUMIF('Raw data'!$B$2:$B$1584,'Data Transformations'!$T163,'Raw data'!$F$2:$F$1584)</f>
        <v>6</v>
      </c>
      <c r="W163" s="7">
        <f>MAX(SUMIF('Raw data'!$B$2:$B$1584,'Data Transformations'!$T163,'Raw data'!$E$2:$E$1584),SUMIF('Raw data'!$B$2:$B$1584,'Data Transformations'!$T163,'Raw data'!$H$2:$H$1584))</f>
        <v>3</v>
      </c>
      <c r="X163" s="7"/>
      <c r="Y163" s="9">
        <f>((W163-U163)/U163)</f>
        <v>-0.91666666666666663</v>
      </c>
      <c r="Z163" s="9">
        <f>IF(V163&gt;0, (U163-V163)/V163, 0)</f>
        <v>5</v>
      </c>
      <c r="AB163" t="s">
        <v>136</v>
      </c>
      <c r="AC163" t="s">
        <v>129</v>
      </c>
      <c r="AD163" s="1">
        <f>AG163/AF163</f>
        <v>46</v>
      </c>
      <c r="AE163">
        <v>8.5</v>
      </c>
      <c r="AF163">
        <v>7</v>
      </c>
      <c r="AG163" s="1">
        <v>322</v>
      </c>
    </row>
    <row r="164" spans="5:33" x14ac:dyDescent="0.25">
      <c r="E164" t="s">
        <v>228</v>
      </c>
      <c r="F164" s="8">
        <f>G164/H164</f>
        <v>18.198362720403022</v>
      </c>
      <c r="G164" s="4">
        <f>SUMIF($AB$2:$AB$841,$E164,$AD$2:$AD$841)</f>
        <v>240.82499999999999</v>
      </c>
      <c r="H164" s="7">
        <f>AVERAGEIF($AB$2:$AB$841,$E164,$AE$2:$AE$841)</f>
        <v>13.233333333333334</v>
      </c>
      <c r="J164"/>
      <c r="N164"/>
      <c r="O164"/>
      <c r="T164" t="s">
        <v>269</v>
      </c>
      <c r="U164" s="7">
        <f>SUMIF('Raw data'!$B$2:$B$1584,'Data Transformations'!$T164,'Raw data'!$D$2:$D$1584)</f>
        <v>267</v>
      </c>
      <c r="V164" s="7">
        <f>SUMIF('Raw data'!$B$2:$B$1584,'Data Transformations'!$T164,'Raw data'!$F$2:$F$1584)</f>
        <v>327</v>
      </c>
      <c r="W164" s="7">
        <f>MAX(SUMIF('Raw data'!$B$2:$B$1584,'Data Transformations'!$T164,'Raw data'!$E$2:$E$1584),SUMIF('Raw data'!$B$2:$B$1584,'Data Transformations'!$T164,'Raw data'!$H$2:$H$1584))</f>
        <v>176</v>
      </c>
      <c r="X164" s="7"/>
      <c r="Y164" s="9">
        <f>((W164-U164)/U164)</f>
        <v>-0.34082397003745318</v>
      </c>
      <c r="Z164" s="9">
        <f>IF(V164&gt;0, (U164-V164)/V164, 0)</f>
        <v>-0.1834862385321101</v>
      </c>
      <c r="AB164" t="s">
        <v>136</v>
      </c>
      <c r="AC164" t="s">
        <v>84</v>
      </c>
      <c r="AD164" s="1">
        <f>AG164/AF164</f>
        <v>8</v>
      </c>
      <c r="AE164">
        <v>20</v>
      </c>
      <c r="AF164">
        <v>2</v>
      </c>
      <c r="AG164" s="1">
        <v>16</v>
      </c>
    </row>
    <row r="165" spans="5:33" x14ac:dyDescent="0.25">
      <c r="E165" t="s">
        <v>124</v>
      </c>
      <c r="F165" s="8">
        <f>G165/H165</f>
        <v>18.03287588554387</v>
      </c>
      <c r="G165" s="4">
        <f>SUMIF($AB$2:$AB$841,$E165,$AD$2:$AD$841)</f>
        <v>161.69478710704337</v>
      </c>
      <c r="H165" s="7">
        <f>AVERAGEIF($AB$2:$AB$841,$E165,$AE$2:$AE$841)</f>
        <v>8.9666666666666668</v>
      </c>
      <c r="J165"/>
      <c r="N165"/>
      <c r="O165"/>
      <c r="T165" t="s">
        <v>281</v>
      </c>
      <c r="U165" s="7">
        <f>SUMIF('Raw data'!$B$2:$B$1584,'Data Transformations'!$T165,'Raw data'!$D$2:$D$1584)</f>
        <v>17</v>
      </c>
      <c r="V165" s="7">
        <f>SUMIF('Raw data'!$B$2:$B$1584,'Data Transformations'!$T165,'Raw data'!$F$2:$F$1584)</f>
        <v>27</v>
      </c>
      <c r="W165" s="7">
        <f>MAX(SUMIF('Raw data'!$B$2:$B$1584,'Data Transformations'!$T165,'Raw data'!$E$2:$E$1584),SUMIF('Raw data'!$B$2:$B$1584,'Data Transformations'!$T165,'Raw data'!$H$2:$H$1584))</f>
        <v>0</v>
      </c>
      <c r="X165" s="7"/>
      <c r="Y165" s="9">
        <f>((W165-U165)/U165)</f>
        <v>-1</v>
      </c>
      <c r="Z165" s="9">
        <f>IF(V165&gt;0, (U165-V165)/V165, 0)</f>
        <v>-0.37037037037037035</v>
      </c>
      <c r="AB165" t="s">
        <v>136</v>
      </c>
      <c r="AC165" t="s">
        <v>69</v>
      </c>
      <c r="AD165" s="1">
        <f>AG165/AF165</f>
        <v>38.666666666666664</v>
      </c>
      <c r="AE165">
        <v>8.6999999999999993</v>
      </c>
      <c r="AF165">
        <v>12</v>
      </c>
      <c r="AG165" s="1">
        <v>464</v>
      </c>
    </row>
    <row r="166" spans="5:33" x14ac:dyDescent="0.25">
      <c r="E166" t="s">
        <v>351</v>
      </c>
      <c r="F166" s="8">
        <f>G166/H166</f>
        <v>17.743847743847741</v>
      </c>
      <c r="G166" s="4">
        <f>SUMIF($AB$2:$AB$841,$E166,$AD$2:$AD$841)</f>
        <v>68.313813813813809</v>
      </c>
      <c r="H166" s="7">
        <f>AVERAGEIF($AB$2:$AB$841,$E166,$AE$2:$AE$841)</f>
        <v>3.85</v>
      </c>
      <c r="J166"/>
      <c r="N166"/>
      <c r="O166"/>
      <c r="T166" t="s">
        <v>277</v>
      </c>
      <c r="U166" s="7">
        <f>SUMIF('Raw data'!$B$2:$B$1584,'Data Transformations'!$T166,'Raw data'!$D$2:$D$1584)</f>
        <v>55</v>
      </c>
      <c r="V166" s="7">
        <f>SUMIF('Raw data'!$B$2:$B$1584,'Data Transformations'!$T166,'Raw data'!$F$2:$F$1584)</f>
        <v>147</v>
      </c>
      <c r="W166" s="7">
        <f>MAX(SUMIF('Raw data'!$B$2:$B$1584,'Data Transformations'!$T166,'Raw data'!$E$2:$E$1584),SUMIF('Raw data'!$B$2:$B$1584,'Data Transformations'!$T166,'Raw data'!$H$2:$H$1584))</f>
        <v>0</v>
      </c>
      <c r="X166" s="7"/>
      <c r="Y166" s="9">
        <f>((W166-U166)/U166)</f>
        <v>-1</v>
      </c>
      <c r="Z166" s="9">
        <f>IF(V166&gt;0, (U166-V166)/V166, 0)</f>
        <v>-0.62585034013605445</v>
      </c>
      <c r="AB166" t="s">
        <v>132</v>
      </c>
      <c r="AC166" t="s">
        <v>15</v>
      </c>
      <c r="AD166" s="1">
        <f>AG166/AF166</f>
        <v>74</v>
      </c>
      <c r="AE166">
        <v>24</v>
      </c>
      <c r="AF166">
        <v>2</v>
      </c>
      <c r="AG166" s="1">
        <v>148</v>
      </c>
    </row>
    <row r="167" spans="5:33" x14ac:dyDescent="0.25">
      <c r="E167" t="s">
        <v>230</v>
      </c>
      <c r="F167" s="8">
        <f>G167/H167</f>
        <v>17.192982456140349</v>
      </c>
      <c r="G167" s="4">
        <f>SUMIF($AB$2:$AB$841,$E167,$AD$2:$AD$841)</f>
        <v>98</v>
      </c>
      <c r="H167" s="7">
        <f>AVERAGEIF($AB$2:$AB$841,$E167,$AE$2:$AE$841)</f>
        <v>5.7</v>
      </c>
      <c r="J167"/>
      <c r="N167"/>
      <c r="O167"/>
      <c r="T167" t="s">
        <v>283</v>
      </c>
      <c r="U167" s="7">
        <f>SUMIF('Raw data'!$B$2:$B$1584,'Data Transformations'!$T167,'Raw data'!$D$2:$D$1584)</f>
        <v>82</v>
      </c>
      <c r="V167" s="7">
        <f>SUMIF('Raw data'!$B$2:$B$1584,'Data Transformations'!$T167,'Raw data'!$F$2:$F$1584)</f>
        <v>234</v>
      </c>
      <c r="W167" s="7">
        <f>MAX(SUMIF('Raw data'!$B$2:$B$1584,'Data Transformations'!$T167,'Raw data'!$E$2:$E$1584),SUMIF('Raw data'!$B$2:$B$1584,'Data Transformations'!$T167,'Raw data'!$H$2:$H$1584))</f>
        <v>31</v>
      </c>
      <c r="X167" s="7"/>
      <c r="Y167" s="9">
        <f>((W167-U167)/U167)</f>
        <v>-0.62195121951219512</v>
      </c>
      <c r="Z167" s="9">
        <f>IF(V167&gt;0, (U167-V167)/V167, 0)</f>
        <v>-0.6495726495726496</v>
      </c>
      <c r="AB167" t="s">
        <v>132</v>
      </c>
      <c r="AC167" t="s">
        <v>17</v>
      </c>
      <c r="AD167" s="1">
        <f>AG167/AF167</f>
        <v>31.277777777777779</v>
      </c>
      <c r="AE167">
        <v>13.1</v>
      </c>
      <c r="AF167">
        <v>18</v>
      </c>
      <c r="AG167" s="1">
        <v>563</v>
      </c>
    </row>
    <row r="168" spans="5:33" x14ac:dyDescent="0.25">
      <c r="E168" t="s">
        <v>128</v>
      </c>
      <c r="F168" s="8">
        <f>G168/H168</f>
        <v>16.487055016181227</v>
      </c>
      <c r="G168" s="4">
        <f>SUMIF($AB$2:$AB$841,$E168,$AD$2:$AD$841)</f>
        <v>84.908333333333331</v>
      </c>
      <c r="H168" s="7">
        <f>AVERAGEIF($AB$2:$AB$841,$E168,$AE$2:$AE$841)</f>
        <v>5.15</v>
      </c>
      <c r="J168"/>
      <c r="N168"/>
      <c r="O168"/>
      <c r="T168" t="s">
        <v>265</v>
      </c>
      <c r="U168" s="7">
        <f>SUMIF('Raw data'!$B$2:$B$1584,'Data Transformations'!$T168,'Raw data'!$D$2:$D$1584)</f>
        <v>41</v>
      </c>
      <c r="V168" s="7">
        <f>SUMIF('Raw data'!$B$2:$B$1584,'Data Transformations'!$T168,'Raw data'!$F$2:$F$1584)</f>
        <v>1</v>
      </c>
      <c r="W168" s="7">
        <f>MAX(SUMIF('Raw data'!$B$2:$B$1584,'Data Transformations'!$T168,'Raw data'!$E$2:$E$1584),SUMIF('Raw data'!$B$2:$B$1584,'Data Transformations'!$T168,'Raw data'!$H$2:$H$1584))</f>
        <v>1</v>
      </c>
      <c r="X168" s="7"/>
      <c r="Y168" s="9">
        <f>((W168-U168)/U168)</f>
        <v>-0.97560975609756095</v>
      </c>
      <c r="Z168" s="9">
        <f>IF(V168&gt;0, (U168-V168)/V168, 0)</f>
        <v>40</v>
      </c>
      <c r="AB168" t="s">
        <v>374</v>
      </c>
      <c r="AC168" t="s">
        <v>15</v>
      </c>
      <c r="AD168" s="1">
        <f>AG168/AF168</f>
        <v>73.967741935483872</v>
      </c>
      <c r="AE168">
        <v>8.6</v>
      </c>
      <c r="AF168">
        <v>31</v>
      </c>
      <c r="AG168" s="1">
        <v>2293</v>
      </c>
    </row>
    <row r="169" spans="5:33" x14ac:dyDescent="0.25">
      <c r="E169" t="s">
        <v>26</v>
      </c>
      <c r="F169" s="8">
        <f>G169/H169</f>
        <v>16.444444444444443</v>
      </c>
      <c r="G169" s="4">
        <f>SUMIF($AB$2:$AB$841,$E169,$AD$2:$AD$841)</f>
        <v>74</v>
      </c>
      <c r="H169" s="7">
        <f>AVERAGEIF($AB$2:$AB$841,$E169,$AE$2:$AE$841)</f>
        <v>4.5</v>
      </c>
      <c r="J169"/>
      <c r="N169"/>
      <c r="O169"/>
      <c r="T169" t="s">
        <v>163</v>
      </c>
      <c r="U169" s="7">
        <f>SUMIF('Raw data'!$B$2:$B$1584,'Data Transformations'!$T169,'Raw data'!$D$2:$D$1584)</f>
        <v>7</v>
      </c>
      <c r="V169" s="7">
        <f>SUMIF('Raw data'!$B$2:$B$1584,'Data Transformations'!$T169,'Raw data'!$F$2:$F$1584)</f>
        <v>32</v>
      </c>
      <c r="W169" s="7">
        <f>MAX(SUMIF('Raw data'!$B$2:$B$1584,'Data Transformations'!$T169,'Raw data'!$E$2:$E$1584),SUMIF('Raw data'!$B$2:$B$1584,'Data Transformations'!$T169,'Raw data'!$H$2:$H$1584))</f>
        <v>1</v>
      </c>
      <c r="X169" s="7"/>
      <c r="Y169" s="9">
        <f>((W169-U169)/U169)</f>
        <v>-0.8571428571428571</v>
      </c>
      <c r="Z169" s="9">
        <f>IF(V169&gt;0, (U169-V169)/V169, 0)</f>
        <v>-0.78125</v>
      </c>
      <c r="AB169" t="s">
        <v>142</v>
      </c>
      <c r="AC169" t="s">
        <v>12</v>
      </c>
      <c r="AD169" s="1">
        <f>AG169/AF169</f>
        <v>98</v>
      </c>
      <c r="AE169">
        <v>9.6999999999999993</v>
      </c>
      <c r="AF169">
        <v>29</v>
      </c>
      <c r="AG169" s="1">
        <v>2842</v>
      </c>
    </row>
    <row r="170" spans="5:33" x14ac:dyDescent="0.25">
      <c r="E170" t="s">
        <v>62</v>
      </c>
      <c r="F170" s="8">
        <f>G170/H170</f>
        <v>16.297520661157026</v>
      </c>
      <c r="G170" s="4">
        <f>SUMIF($AB$2:$AB$841,$E170,$AD$2:$AD$841)</f>
        <v>89.63636363636364</v>
      </c>
      <c r="H170" s="7">
        <f>AVERAGEIF($AB$2:$AB$841,$E170,$AE$2:$AE$841)</f>
        <v>5.5</v>
      </c>
      <c r="J170"/>
      <c r="N170"/>
      <c r="O170"/>
      <c r="T170" t="s">
        <v>343</v>
      </c>
      <c r="U170" s="7">
        <f>SUMIF('Raw data'!$B$2:$B$1584,'Data Transformations'!$T170,'Raw data'!$D$2:$D$1584)</f>
        <v>10</v>
      </c>
      <c r="V170" s="7">
        <f>SUMIF('Raw data'!$B$2:$B$1584,'Data Transformations'!$T170,'Raw data'!$F$2:$F$1584)</f>
        <v>3</v>
      </c>
      <c r="W170" s="7">
        <f>MAX(SUMIF('Raw data'!$B$2:$B$1584,'Data Transformations'!$T170,'Raw data'!$E$2:$E$1584),SUMIF('Raw data'!$B$2:$B$1584,'Data Transformations'!$T170,'Raw data'!$H$2:$H$1584))</f>
        <v>0</v>
      </c>
      <c r="X170" s="7"/>
      <c r="Y170" s="9">
        <f>((W170-U170)/U170)</f>
        <v>-1</v>
      </c>
      <c r="Z170" s="9">
        <f>IF(V170&gt;0, (U170-V170)/V170, 0)</f>
        <v>2.3333333333333335</v>
      </c>
      <c r="AB170" t="s">
        <v>142</v>
      </c>
      <c r="AC170" t="s">
        <v>13</v>
      </c>
      <c r="AD170" s="1">
        <f>AG170/AF170</f>
        <v>114.90909090909091</v>
      </c>
      <c r="AE170">
        <v>0.8</v>
      </c>
      <c r="AF170">
        <v>11</v>
      </c>
      <c r="AG170" s="1">
        <v>1264</v>
      </c>
    </row>
    <row r="171" spans="5:33" x14ac:dyDescent="0.25">
      <c r="E171" t="s">
        <v>290</v>
      </c>
      <c r="F171" s="8">
        <f>G171/H171</f>
        <v>16.069182389937108</v>
      </c>
      <c r="G171" s="4">
        <f>SUMIF($AB$2:$AB$841,$E171,$AD$2:$AD$841)</f>
        <v>212.91666666666669</v>
      </c>
      <c r="H171" s="7">
        <f>AVERAGEIF($AB$2:$AB$841,$E171,$AE$2:$AE$841)</f>
        <v>13.25</v>
      </c>
      <c r="J171"/>
      <c r="N171"/>
      <c r="O171"/>
      <c r="T171" t="s">
        <v>90</v>
      </c>
      <c r="U171" s="7">
        <f>SUMIF('Raw data'!$B$2:$B$1584,'Data Transformations'!$T171,'Raw data'!$D$2:$D$1584)</f>
        <v>1</v>
      </c>
      <c r="V171" s="7">
        <f>SUMIF('Raw data'!$B$2:$B$1584,'Data Transformations'!$T171,'Raw data'!$F$2:$F$1584)</f>
        <v>55</v>
      </c>
      <c r="W171" s="7">
        <f>MAX(SUMIF('Raw data'!$B$2:$B$1584,'Data Transformations'!$T171,'Raw data'!$E$2:$E$1584),SUMIF('Raw data'!$B$2:$B$1584,'Data Transformations'!$T171,'Raw data'!$H$2:$H$1584))</f>
        <v>0</v>
      </c>
      <c r="X171" s="7"/>
      <c r="Y171" s="9">
        <f>((W171-U171)/U171)</f>
        <v>-1</v>
      </c>
      <c r="Z171" s="9">
        <f>IF(V171&gt;0, (U171-V171)/V171, 0)</f>
        <v>-0.98181818181818181</v>
      </c>
      <c r="AB171" t="s">
        <v>142</v>
      </c>
      <c r="AC171" t="s">
        <v>22</v>
      </c>
      <c r="AD171" s="1">
        <f>AG171/AF171</f>
        <v>240</v>
      </c>
      <c r="AE171">
        <v>7.5</v>
      </c>
      <c r="AF171">
        <v>4</v>
      </c>
      <c r="AG171" s="1">
        <v>960</v>
      </c>
    </row>
    <row r="172" spans="5:33" x14ac:dyDescent="0.25">
      <c r="E172" t="s">
        <v>281</v>
      </c>
      <c r="F172" s="8">
        <f>G172/H172</f>
        <v>15.809045226130655</v>
      </c>
      <c r="G172" s="4">
        <f>SUMIF($AB$2:$AB$841,$E172,$AD$2:$AD$841)</f>
        <v>314.60000000000002</v>
      </c>
      <c r="H172" s="7">
        <f>AVERAGEIF($AB$2:$AB$841,$E172,$AE$2:$AE$841)</f>
        <v>19.899999999999999</v>
      </c>
      <c r="J172"/>
      <c r="N172"/>
      <c r="O172"/>
      <c r="T172" t="s">
        <v>285</v>
      </c>
      <c r="U172" s="7">
        <f>SUMIF('Raw data'!$B$2:$B$1584,'Data Transformations'!$T172,'Raw data'!$D$2:$D$1584)</f>
        <v>13</v>
      </c>
      <c r="V172" s="7">
        <f>SUMIF('Raw data'!$B$2:$B$1584,'Data Transformations'!$T172,'Raw data'!$F$2:$F$1584)</f>
        <v>9</v>
      </c>
      <c r="W172" s="7">
        <f>MAX(SUMIF('Raw data'!$B$2:$B$1584,'Data Transformations'!$T172,'Raw data'!$E$2:$E$1584),SUMIF('Raw data'!$B$2:$B$1584,'Data Transformations'!$T172,'Raw data'!$H$2:$H$1584))</f>
        <v>0</v>
      </c>
      <c r="X172" s="7"/>
      <c r="Y172" s="9">
        <f>((W172-U172)/U172)</f>
        <v>-1</v>
      </c>
      <c r="Z172" s="9">
        <f>IF(V172&gt;0, (U172-V172)/V172, 0)</f>
        <v>0.44444444444444442</v>
      </c>
      <c r="AB172" t="s">
        <v>142</v>
      </c>
      <c r="AC172" t="s">
        <v>94</v>
      </c>
      <c r="AD172" s="1">
        <f>AG172/AF172</f>
        <v>432.6</v>
      </c>
      <c r="AE172">
        <v>5.9</v>
      </c>
      <c r="AF172">
        <v>10</v>
      </c>
      <c r="AG172" s="1">
        <v>4326</v>
      </c>
    </row>
    <row r="173" spans="5:33" x14ac:dyDescent="0.25">
      <c r="E173" t="s">
        <v>119</v>
      </c>
      <c r="F173" s="8">
        <f>G173/H173</f>
        <v>15.806451612903226</v>
      </c>
      <c r="G173" s="4">
        <f>SUMIF($AB$2:$AB$841,$E173,$AD$2:$AD$841)</f>
        <v>98</v>
      </c>
      <c r="H173" s="7">
        <f>AVERAGEIF($AB$2:$AB$841,$E173,$AE$2:$AE$841)</f>
        <v>6.2</v>
      </c>
      <c r="J173"/>
      <c r="N173"/>
      <c r="O173"/>
      <c r="T173" t="s">
        <v>288</v>
      </c>
      <c r="U173" s="7">
        <f>SUMIF('Raw data'!$B$2:$B$1584,'Data Transformations'!$T173,'Raw data'!$D$2:$D$1584)</f>
        <v>133</v>
      </c>
      <c r="V173" s="7">
        <f>SUMIF('Raw data'!$B$2:$B$1584,'Data Transformations'!$T173,'Raw data'!$F$2:$F$1584)</f>
        <v>117</v>
      </c>
      <c r="W173" s="7">
        <f>MAX(SUMIF('Raw data'!$B$2:$B$1584,'Data Transformations'!$T173,'Raw data'!$E$2:$E$1584),SUMIF('Raw data'!$B$2:$B$1584,'Data Transformations'!$T173,'Raw data'!$H$2:$H$1584))</f>
        <v>0</v>
      </c>
      <c r="X173" s="7"/>
      <c r="Y173" s="9">
        <f>((W173-U173)/U173)</f>
        <v>-1</v>
      </c>
      <c r="Z173" s="9">
        <f>IF(V173&gt;0, (U173-V173)/V173, 0)</f>
        <v>0.13675213675213677</v>
      </c>
      <c r="AB173" t="s">
        <v>142</v>
      </c>
      <c r="AC173" t="s">
        <v>27</v>
      </c>
      <c r="AD173" s="1">
        <f>AG173/AF173</f>
        <v>315.76923076923077</v>
      </c>
      <c r="AE173">
        <v>15</v>
      </c>
      <c r="AF173">
        <v>13</v>
      </c>
      <c r="AG173" s="1">
        <v>4105</v>
      </c>
    </row>
    <row r="174" spans="5:33" x14ac:dyDescent="0.25">
      <c r="E174" t="s">
        <v>348</v>
      </c>
      <c r="F174" s="8">
        <f>G174/H174</f>
        <v>15.740338688666956</v>
      </c>
      <c r="G174" s="4">
        <f>SUMIF($AB$2:$AB$841,$E174,$AD$2:$AD$841)</f>
        <v>73.979591836734699</v>
      </c>
      <c r="H174" s="7">
        <f>AVERAGEIF($AB$2:$AB$841,$E174,$AE$2:$AE$841)</f>
        <v>4.7</v>
      </c>
      <c r="J174"/>
      <c r="N174"/>
      <c r="O174"/>
      <c r="T174" t="s">
        <v>290</v>
      </c>
      <c r="U174" s="7">
        <f>SUMIF('Raw data'!$B$2:$B$1584,'Data Transformations'!$T174,'Raw data'!$D$2:$D$1584)</f>
        <v>34</v>
      </c>
      <c r="V174" s="7">
        <f>SUMIF('Raw data'!$B$2:$B$1584,'Data Transformations'!$T174,'Raw data'!$F$2:$F$1584)</f>
        <v>55</v>
      </c>
      <c r="W174" s="7">
        <f>MAX(SUMIF('Raw data'!$B$2:$B$1584,'Data Transformations'!$T174,'Raw data'!$E$2:$E$1584),SUMIF('Raw data'!$B$2:$B$1584,'Data Transformations'!$T174,'Raw data'!$H$2:$H$1584))</f>
        <v>30</v>
      </c>
      <c r="X174" s="7"/>
      <c r="Y174" s="9">
        <f>((W174-U174)/U174)</f>
        <v>-0.11764705882352941</v>
      </c>
      <c r="Z174" s="9">
        <f>IF(V174&gt;0, (U174-V174)/V174, 0)</f>
        <v>-0.38181818181818183</v>
      </c>
      <c r="AB174" t="s">
        <v>142</v>
      </c>
      <c r="AC174" t="s">
        <v>28</v>
      </c>
      <c r="AD174" s="1">
        <f>AG174/AF174</f>
        <v>186.85714285714286</v>
      </c>
      <c r="AE174">
        <v>21.9</v>
      </c>
      <c r="AF174">
        <v>7</v>
      </c>
      <c r="AG174" s="1">
        <v>1308</v>
      </c>
    </row>
    <row r="175" spans="5:33" x14ac:dyDescent="0.25">
      <c r="E175" t="s">
        <v>398</v>
      </c>
      <c r="F175" s="8">
        <f>G175/H175</f>
        <v>15.534651360544219</v>
      </c>
      <c r="G175" s="4">
        <f>SUMIF($AB$2:$AB$841,$E175,$AD$2:$AD$841)</f>
        <v>260.98214285714289</v>
      </c>
      <c r="H175" s="7">
        <f>AVERAGEIF($AB$2:$AB$841,$E175,$AE$2:$AE$841)</f>
        <v>16.8</v>
      </c>
      <c r="J175"/>
      <c r="N175"/>
      <c r="O175"/>
      <c r="T175" t="s">
        <v>310</v>
      </c>
      <c r="U175" s="7">
        <f>SUMIF('Raw data'!$B$2:$B$1584,'Data Transformations'!$T175,'Raw data'!$D$2:$D$1584)</f>
        <v>15</v>
      </c>
      <c r="V175" s="7">
        <f>SUMIF('Raw data'!$B$2:$B$1584,'Data Transformations'!$T175,'Raw data'!$F$2:$F$1584)</f>
        <v>3</v>
      </c>
      <c r="W175" s="7">
        <f>MAX(SUMIF('Raw data'!$B$2:$B$1584,'Data Transformations'!$T175,'Raw data'!$E$2:$E$1584),SUMIF('Raw data'!$B$2:$B$1584,'Data Transformations'!$T175,'Raw data'!$H$2:$H$1584))</f>
        <v>0</v>
      </c>
      <c r="X175" s="7"/>
      <c r="Y175" s="9">
        <f>((W175-U175)/U175)</f>
        <v>-1</v>
      </c>
      <c r="Z175" s="9">
        <f>IF(V175&gt;0, (U175-V175)/V175, 0)</f>
        <v>4</v>
      </c>
      <c r="AB175" t="s">
        <v>142</v>
      </c>
      <c r="AC175" t="s">
        <v>29</v>
      </c>
      <c r="AD175" s="1">
        <f>AG175/AF175</f>
        <v>294.54545454545456</v>
      </c>
      <c r="AE175">
        <v>13.6</v>
      </c>
      <c r="AF175">
        <v>11</v>
      </c>
      <c r="AG175" s="1">
        <v>3240</v>
      </c>
    </row>
    <row r="176" spans="5:33" x14ac:dyDescent="0.25">
      <c r="E176" t="s">
        <v>115</v>
      </c>
      <c r="F176" s="8">
        <f>G176/H176</f>
        <v>15.3125</v>
      </c>
      <c r="G176" s="4">
        <f>SUMIF($AB$2:$AB$841,$E176,$AD$2:$AD$841)</f>
        <v>98</v>
      </c>
      <c r="H176" s="7">
        <f>AVERAGEIF($AB$2:$AB$841,$E176,$AE$2:$AE$841)</f>
        <v>6.4</v>
      </c>
      <c r="J176"/>
      <c r="N176"/>
      <c r="O176"/>
      <c r="T176" t="s">
        <v>354</v>
      </c>
      <c r="U176" s="7">
        <f>SUMIF('Raw data'!$B$2:$B$1584,'Data Transformations'!$T176,'Raw data'!$D$2:$D$1584)</f>
        <v>33</v>
      </c>
      <c r="V176" s="7">
        <f>SUMIF('Raw data'!$B$2:$B$1584,'Data Transformations'!$T176,'Raw data'!$F$2:$F$1584)</f>
        <v>18</v>
      </c>
      <c r="W176" s="7">
        <f>MAX(SUMIF('Raw data'!$B$2:$B$1584,'Data Transformations'!$T176,'Raw data'!$E$2:$E$1584),SUMIF('Raw data'!$B$2:$B$1584,'Data Transformations'!$T176,'Raw data'!$H$2:$H$1584))</f>
        <v>11</v>
      </c>
      <c r="X176" s="7"/>
      <c r="Y176" s="9">
        <f>((W176-U176)/U176)</f>
        <v>-0.66666666666666663</v>
      </c>
      <c r="Z176" s="9">
        <f>IF(V176&gt;0, (U176-V176)/V176, 0)</f>
        <v>0.83333333333333337</v>
      </c>
      <c r="AB176" t="s">
        <v>145</v>
      </c>
      <c r="AC176" t="s">
        <v>27</v>
      </c>
      <c r="AD176" s="1">
        <f>AG176/AF176</f>
        <v>315.8095238095238</v>
      </c>
      <c r="AE176">
        <v>16.8</v>
      </c>
      <c r="AF176">
        <v>21</v>
      </c>
      <c r="AG176" s="1">
        <v>6632</v>
      </c>
    </row>
    <row r="177" spans="5:33" x14ac:dyDescent="0.25">
      <c r="E177" t="s">
        <v>395</v>
      </c>
      <c r="F177" s="8">
        <f>G177/H177</f>
        <v>15.021834061135372</v>
      </c>
      <c r="G177" s="4">
        <f>SUMIF($AB$2:$AB$841,$E177,$AD$2:$AD$841)</f>
        <v>172</v>
      </c>
      <c r="H177" s="7">
        <f>AVERAGEIF($AB$2:$AB$841,$E177,$AE$2:$AE$841)</f>
        <v>11.45</v>
      </c>
      <c r="J177"/>
      <c r="N177"/>
      <c r="O177"/>
      <c r="T177" t="s">
        <v>194</v>
      </c>
      <c r="U177" s="7">
        <f>SUMIF('Raw data'!$B$2:$B$1584,'Data Transformations'!$T177,'Raw data'!$D$2:$D$1584)</f>
        <v>12</v>
      </c>
      <c r="V177" s="7">
        <f>SUMIF('Raw data'!$B$2:$B$1584,'Data Transformations'!$T177,'Raw data'!$F$2:$F$1584)</f>
        <v>0</v>
      </c>
      <c r="W177" s="7">
        <f>MAX(SUMIF('Raw data'!$B$2:$B$1584,'Data Transformations'!$T177,'Raw data'!$E$2:$E$1584),SUMIF('Raw data'!$B$2:$B$1584,'Data Transformations'!$T177,'Raw data'!$H$2:$H$1584))</f>
        <v>0</v>
      </c>
      <c r="X177" s="7"/>
      <c r="Y177" s="9">
        <f>((W177-U177)/U177)</f>
        <v>-1</v>
      </c>
      <c r="Z177" s="9">
        <f>IF(V177&gt;0, (U177-V177)/V177, 0)</f>
        <v>0</v>
      </c>
      <c r="AB177" t="s">
        <v>145</v>
      </c>
      <c r="AC177" t="s">
        <v>28</v>
      </c>
      <c r="AD177" s="1">
        <f>AG177/AF177</f>
        <v>186.9047619047619</v>
      </c>
      <c r="AE177">
        <v>2.6</v>
      </c>
      <c r="AF177">
        <v>42</v>
      </c>
      <c r="AG177" s="1">
        <v>7850</v>
      </c>
    </row>
    <row r="178" spans="5:33" x14ac:dyDescent="0.25">
      <c r="E178" t="s">
        <v>99</v>
      </c>
      <c r="F178" s="8">
        <f>G178/H178</f>
        <v>14.963562753036438</v>
      </c>
      <c r="G178" s="4">
        <f>SUMIF($AB$2:$AB$841,$E178,$AD$2:$AD$841)</f>
        <v>71.07692307692308</v>
      </c>
      <c r="H178" s="7">
        <f>AVERAGEIF($AB$2:$AB$841,$E178,$AE$2:$AE$841)</f>
        <v>4.75</v>
      </c>
      <c r="J178"/>
      <c r="N178"/>
      <c r="O178"/>
      <c r="T178" t="s">
        <v>291</v>
      </c>
      <c r="U178" s="7">
        <f>SUMIF('Raw data'!$B$2:$B$1584,'Data Transformations'!$T178,'Raw data'!$D$2:$D$1584)</f>
        <v>57</v>
      </c>
      <c r="V178" s="7">
        <f>SUMIF('Raw data'!$B$2:$B$1584,'Data Transformations'!$T178,'Raw data'!$F$2:$F$1584)</f>
        <v>83</v>
      </c>
      <c r="W178" s="7">
        <f>MAX(SUMIF('Raw data'!$B$2:$B$1584,'Data Transformations'!$T178,'Raw data'!$E$2:$E$1584),SUMIF('Raw data'!$B$2:$B$1584,'Data Transformations'!$T178,'Raw data'!$H$2:$H$1584))</f>
        <v>99</v>
      </c>
      <c r="X178" s="7"/>
      <c r="Y178" s="9">
        <f>((W178-U178)/U178)</f>
        <v>0.73684210526315785</v>
      </c>
      <c r="Z178" s="9">
        <f>IF(V178&gt;0, (U178-V178)/V178, 0)</f>
        <v>-0.31325301204819278</v>
      </c>
      <c r="AB178" t="s">
        <v>21</v>
      </c>
      <c r="AC178" t="s">
        <v>10</v>
      </c>
      <c r="AD178" s="1">
        <f>AG178/AF178</f>
        <v>89.6</v>
      </c>
      <c r="AE178">
        <v>11</v>
      </c>
      <c r="AF178">
        <v>10</v>
      </c>
      <c r="AG178" s="1">
        <v>896</v>
      </c>
    </row>
    <row r="179" spans="5:33" x14ac:dyDescent="0.25">
      <c r="E179" t="s">
        <v>90</v>
      </c>
      <c r="F179" s="8">
        <f>G179/H179</f>
        <v>14.759679572763686</v>
      </c>
      <c r="G179" s="4">
        <f>SUMIF($AB$2:$AB$841,$E179,$AD$2:$AD$841)</f>
        <v>315.85714285714283</v>
      </c>
      <c r="H179" s="7">
        <f>AVERAGEIF($AB$2:$AB$841,$E179,$AE$2:$AE$841)</f>
        <v>21.4</v>
      </c>
      <c r="J179"/>
      <c r="N179"/>
      <c r="O179"/>
      <c r="T179" t="s">
        <v>293</v>
      </c>
      <c r="U179" s="7">
        <f>SUMIF('Raw data'!$B$2:$B$1584,'Data Transformations'!$T179,'Raw data'!$D$2:$D$1584)</f>
        <v>46</v>
      </c>
      <c r="V179" s="7">
        <f>SUMIF('Raw data'!$B$2:$B$1584,'Data Transformations'!$T179,'Raw data'!$F$2:$F$1584)</f>
        <v>3</v>
      </c>
      <c r="W179" s="7">
        <f>MAX(SUMIF('Raw data'!$B$2:$B$1584,'Data Transformations'!$T179,'Raw data'!$E$2:$E$1584),SUMIF('Raw data'!$B$2:$B$1584,'Data Transformations'!$T179,'Raw data'!$H$2:$H$1584))</f>
        <v>5</v>
      </c>
      <c r="X179" s="7"/>
      <c r="Y179" s="9">
        <f>((W179-U179)/U179)</f>
        <v>-0.89130434782608692</v>
      </c>
      <c r="Z179" s="9">
        <f>IF(V179&gt;0, (U179-V179)/V179, 0)</f>
        <v>14.333333333333334</v>
      </c>
      <c r="AB179" t="s">
        <v>21</v>
      </c>
      <c r="AC179" t="s">
        <v>17</v>
      </c>
      <c r="AD179" s="1">
        <f>AG179/AF179</f>
        <v>46</v>
      </c>
      <c r="AE179">
        <v>1.5</v>
      </c>
      <c r="AF179">
        <v>61</v>
      </c>
      <c r="AG179" s="1">
        <v>2806</v>
      </c>
    </row>
    <row r="180" spans="5:33" x14ac:dyDescent="0.25">
      <c r="E180" t="s">
        <v>288</v>
      </c>
      <c r="F180" s="8">
        <f>G180/H180</f>
        <v>14.747125196996665</v>
      </c>
      <c r="G180" s="4">
        <f>SUMIF($AB$2:$AB$841,$E180,$AD$2:$AD$841)</f>
        <v>143.41579254079255</v>
      </c>
      <c r="H180" s="7">
        <f>AVERAGEIF($AB$2:$AB$841,$E180,$AE$2:$AE$841)</f>
        <v>9.7249999999999996</v>
      </c>
      <c r="J180"/>
      <c r="N180"/>
      <c r="O180"/>
      <c r="T180" t="s">
        <v>294</v>
      </c>
      <c r="U180" s="7">
        <f>SUMIF('Raw data'!$B$2:$B$1584,'Data Transformations'!$T180,'Raw data'!$D$2:$D$1584)</f>
        <v>12</v>
      </c>
      <c r="V180" s="7">
        <f>SUMIF('Raw data'!$B$2:$B$1584,'Data Transformations'!$T180,'Raw data'!$F$2:$F$1584)</f>
        <v>0</v>
      </c>
      <c r="W180" s="7">
        <f>MAX(SUMIF('Raw data'!$B$2:$B$1584,'Data Transformations'!$T180,'Raw data'!$E$2:$E$1584),SUMIF('Raw data'!$B$2:$B$1584,'Data Transformations'!$T180,'Raw data'!$H$2:$H$1584))</f>
        <v>32</v>
      </c>
      <c r="X180" s="7"/>
      <c r="Y180" s="9">
        <f>((W180-U180)/U180)</f>
        <v>1.6666666666666667</v>
      </c>
      <c r="Z180" s="9">
        <f>IF(V180&gt;0, (U180-V180)/V180, 0)</f>
        <v>0</v>
      </c>
      <c r="AB180" t="s">
        <v>45</v>
      </c>
      <c r="AC180" t="s">
        <v>47</v>
      </c>
      <c r="AD180" s="1">
        <f>AG180/AF180</f>
        <v>46.142857142857146</v>
      </c>
      <c r="AE180">
        <v>6.2</v>
      </c>
      <c r="AF180">
        <v>7</v>
      </c>
      <c r="AG180" s="1">
        <v>323</v>
      </c>
    </row>
    <row r="181" spans="5:33" x14ac:dyDescent="0.25">
      <c r="E181" t="s">
        <v>149</v>
      </c>
      <c r="F181" s="8">
        <f>G181/H181</f>
        <v>14.604409857328147</v>
      </c>
      <c r="G181" s="4">
        <f>SUMIF($AB$2:$AB$841,$E181,$AD$2:$AD$841)</f>
        <v>187.66666666666669</v>
      </c>
      <c r="H181" s="7">
        <f>AVERAGEIF($AB$2:$AB$841,$E181,$AE$2:$AE$841)</f>
        <v>12.85</v>
      </c>
      <c r="J181"/>
      <c r="N181"/>
      <c r="O181"/>
      <c r="T181" t="s">
        <v>292</v>
      </c>
      <c r="U181" s="7">
        <f>SUMIF('Raw data'!$B$2:$B$1584,'Data Transformations'!$T181,'Raw data'!$D$2:$D$1584)</f>
        <v>2</v>
      </c>
      <c r="V181" s="7">
        <f>SUMIF('Raw data'!$B$2:$B$1584,'Data Transformations'!$T181,'Raw data'!$F$2:$F$1584)</f>
        <v>0</v>
      </c>
      <c r="W181" s="7">
        <f>MAX(SUMIF('Raw data'!$B$2:$B$1584,'Data Transformations'!$T181,'Raw data'!$E$2:$E$1584),SUMIF('Raw data'!$B$2:$B$1584,'Data Transformations'!$T181,'Raw data'!$H$2:$H$1584))</f>
        <v>0</v>
      </c>
      <c r="X181" s="7"/>
      <c r="Y181" s="9">
        <f>((W181-U181)/U181)</f>
        <v>-1</v>
      </c>
      <c r="Z181" s="9">
        <f>IF(V181&gt;0, (U181-V181)/V181, 0)</f>
        <v>0</v>
      </c>
      <c r="AB181" t="s">
        <v>304</v>
      </c>
      <c r="AC181" t="s">
        <v>16</v>
      </c>
      <c r="AD181" s="1">
        <f>AG181/AF181</f>
        <v>31.304347826086957</v>
      </c>
      <c r="AE181">
        <v>10.199999999999999</v>
      </c>
      <c r="AF181">
        <v>23</v>
      </c>
      <c r="AG181" s="1">
        <v>720</v>
      </c>
    </row>
    <row r="182" spans="5:33" x14ac:dyDescent="0.25">
      <c r="E182" t="s">
        <v>144</v>
      </c>
      <c r="F182" s="8">
        <f>G182/H182</f>
        <v>14.556962025316455</v>
      </c>
      <c r="G182" s="4">
        <f>SUMIF($AB$2:$AB$841,$E182,$AD$2:$AD$841)</f>
        <v>115</v>
      </c>
      <c r="H182" s="7">
        <f>AVERAGEIF($AB$2:$AB$841,$E182,$AE$2:$AE$841)</f>
        <v>7.9</v>
      </c>
      <c r="J182"/>
      <c r="N182"/>
      <c r="O182"/>
      <c r="T182" t="s">
        <v>11</v>
      </c>
      <c r="U182" s="7">
        <f>SUMIF('Raw data'!$B$2:$B$1584,'Data Transformations'!$T182,'Raw data'!$D$2:$D$1584)</f>
        <v>14</v>
      </c>
      <c r="V182" s="7">
        <f>SUMIF('Raw data'!$B$2:$B$1584,'Data Transformations'!$T182,'Raw data'!$F$2:$F$1584)</f>
        <v>24</v>
      </c>
      <c r="W182" s="7">
        <f>MAX(SUMIF('Raw data'!$B$2:$B$1584,'Data Transformations'!$T182,'Raw data'!$E$2:$E$1584),SUMIF('Raw data'!$B$2:$B$1584,'Data Transformations'!$T182,'Raw data'!$H$2:$H$1584))</f>
        <v>0</v>
      </c>
      <c r="X182" s="7"/>
      <c r="Y182" s="9">
        <f>((W182-U182)/U182)</f>
        <v>-1</v>
      </c>
      <c r="Z182" s="9">
        <f>IF(V182&gt;0, (U182-V182)/V182, 0)</f>
        <v>-0.41666666666666669</v>
      </c>
      <c r="AB182" t="s">
        <v>270</v>
      </c>
      <c r="AC182" t="s">
        <v>10</v>
      </c>
      <c r="AD182" s="1">
        <f>AG182/AF182</f>
        <v>89.571428571428569</v>
      </c>
      <c r="AE182">
        <v>12</v>
      </c>
      <c r="AF182">
        <v>7</v>
      </c>
      <c r="AG182" s="1">
        <v>627</v>
      </c>
    </row>
    <row r="183" spans="5:33" x14ac:dyDescent="0.25">
      <c r="E183" t="s">
        <v>165</v>
      </c>
      <c r="F183" s="8">
        <f>G183/H183</f>
        <v>14.503042596348887</v>
      </c>
      <c r="G183" s="4">
        <f>SUMIF($AB$2:$AB$841,$E183,$AD$2:$AD$841)</f>
        <v>73.965517241379317</v>
      </c>
      <c r="H183" s="7">
        <f>AVERAGEIF($AB$2:$AB$841,$E183,$AE$2:$AE$841)</f>
        <v>5.0999999999999996</v>
      </c>
      <c r="J183"/>
      <c r="N183"/>
      <c r="O183"/>
      <c r="T183" t="s">
        <v>295</v>
      </c>
      <c r="U183" s="7">
        <f>SUMIF('Raw data'!$B$2:$B$1584,'Data Transformations'!$T183,'Raw data'!$D$2:$D$1584)</f>
        <v>47</v>
      </c>
      <c r="V183" s="7">
        <f>SUMIF('Raw data'!$B$2:$B$1584,'Data Transformations'!$T183,'Raw data'!$F$2:$F$1584)</f>
        <v>35</v>
      </c>
      <c r="W183" s="7">
        <f>MAX(SUMIF('Raw data'!$B$2:$B$1584,'Data Transformations'!$T183,'Raw data'!$E$2:$E$1584),SUMIF('Raw data'!$B$2:$B$1584,'Data Transformations'!$T183,'Raw data'!$H$2:$H$1584))</f>
        <v>48</v>
      </c>
      <c r="X183" s="7"/>
      <c r="Y183" s="9">
        <f>((W183-U183)/U183)</f>
        <v>2.1276595744680851E-2</v>
      </c>
      <c r="Z183" s="9">
        <f>IF(V183&gt;0, (U183-V183)/V183, 0)</f>
        <v>0.34285714285714286</v>
      </c>
      <c r="AB183" t="s">
        <v>270</v>
      </c>
      <c r="AC183" t="s">
        <v>12</v>
      </c>
      <c r="AD183" s="1">
        <f>AG183/AF183</f>
        <v>98</v>
      </c>
      <c r="AE183">
        <v>15.2</v>
      </c>
      <c r="AF183">
        <v>5</v>
      </c>
      <c r="AG183" s="1">
        <v>490</v>
      </c>
    </row>
    <row r="184" spans="5:33" x14ac:dyDescent="0.25">
      <c r="E184" t="s">
        <v>116</v>
      </c>
      <c r="F184" s="8">
        <f>G184/H184</f>
        <v>14.411764705882353</v>
      </c>
      <c r="G184" s="4">
        <f>SUMIF($AB$2:$AB$841,$E184,$AD$2:$AD$841)</f>
        <v>98</v>
      </c>
      <c r="H184" s="7">
        <f>AVERAGEIF($AB$2:$AB$841,$E184,$AE$2:$AE$841)</f>
        <v>6.8</v>
      </c>
      <c r="J184"/>
      <c r="N184"/>
      <c r="O184"/>
      <c r="T184" t="s">
        <v>227</v>
      </c>
      <c r="U184" s="7">
        <f>SUMIF('Raw data'!$B$2:$B$1584,'Data Transformations'!$T184,'Raw data'!$D$2:$D$1584)</f>
        <v>4</v>
      </c>
      <c r="V184" s="7">
        <f>SUMIF('Raw data'!$B$2:$B$1584,'Data Transformations'!$T184,'Raw data'!$F$2:$F$1584)</f>
        <v>1</v>
      </c>
      <c r="W184" s="7">
        <f>MAX(SUMIF('Raw data'!$B$2:$B$1584,'Data Transformations'!$T184,'Raw data'!$E$2:$E$1584),SUMIF('Raw data'!$B$2:$B$1584,'Data Transformations'!$T184,'Raw data'!$H$2:$H$1584))</f>
        <v>0</v>
      </c>
      <c r="X184" s="7"/>
      <c r="Y184" s="9">
        <f>((W184-U184)/U184)</f>
        <v>-1</v>
      </c>
      <c r="Z184" s="9">
        <f>IF(V184&gt;0, (U184-V184)/V184, 0)</f>
        <v>3</v>
      </c>
      <c r="AB184" t="s">
        <v>270</v>
      </c>
      <c r="AC184" t="s">
        <v>13</v>
      </c>
      <c r="AD184" s="1">
        <f>AG184/AF184</f>
        <v>98</v>
      </c>
      <c r="AE184">
        <v>0.1</v>
      </c>
      <c r="AF184">
        <v>4</v>
      </c>
      <c r="AG184" s="1">
        <v>392</v>
      </c>
    </row>
    <row r="185" spans="5:33" x14ac:dyDescent="0.25">
      <c r="E185" t="s">
        <v>303</v>
      </c>
      <c r="F185" s="8">
        <f>G185/H185</f>
        <v>14.343432268665914</v>
      </c>
      <c r="G185" s="4">
        <f>SUMIF($AB$2:$AB$841,$E185,$AD$2:$AD$841)</f>
        <v>102.31648351648352</v>
      </c>
      <c r="H185" s="7">
        <f>AVERAGEIF($AB$2:$AB$841,$E185,$AE$2:$AE$841)</f>
        <v>7.1333333333333329</v>
      </c>
      <c r="J185"/>
      <c r="N185"/>
      <c r="O185"/>
      <c r="T185" t="s">
        <v>296</v>
      </c>
      <c r="U185" s="7">
        <f>SUMIF('Raw data'!$B$2:$B$1584,'Data Transformations'!$T185,'Raw data'!$D$2:$D$1584)</f>
        <v>37</v>
      </c>
      <c r="V185" s="7">
        <f>SUMIF('Raw data'!$B$2:$B$1584,'Data Transformations'!$T185,'Raw data'!$F$2:$F$1584)</f>
        <v>58</v>
      </c>
      <c r="W185" s="7">
        <f>MAX(SUMIF('Raw data'!$B$2:$B$1584,'Data Transformations'!$T185,'Raw data'!$E$2:$E$1584),SUMIF('Raw data'!$B$2:$B$1584,'Data Transformations'!$T185,'Raw data'!$H$2:$H$1584))</f>
        <v>12</v>
      </c>
      <c r="X185" s="7"/>
      <c r="Y185" s="9">
        <f>((W185-U185)/U185)</f>
        <v>-0.67567567567567566</v>
      </c>
      <c r="Z185" s="9">
        <f>IF(V185&gt;0, (U185-V185)/V185, 0)</f>
        <v>-0.36206896551724138</v>
      </c>
      <c r="AB185" t="s">
        <v>270</v>
      </c>
      <c r="AC185" t="s">
        <v>28</v>
      </c>
      <c r="AD185" s="1">
        <f>AG185/AF185</f>
        <v>72.599999999999994</v>
      </c>
      <c r="AE185">
        <v>19.5</v>
      </c>
      <c r="AF185">
        <v>5</v>
      </c>
      <c r="AG185" s="1">
        <v>363</v>
      </c>
    </row>
    <row r="186" spans="5:33" x14ac:dyDescent="0.25">
      <c r="E186" t="s">
        <v>206</v>
      </c>
      <c r="F186" s="8">
        <f>G186/H186</f>
        <v>14.306583818085668</v>
      </c>
      <c r="G186" s="4">
        <f>SUMIF($AB$2:$AB$841,$E186,$AD$2:$AD$841)</f>
        <v>116.36021505376343</v>
      </c>
      <c r="H186" s="7">
        <f>AVERAGEIF($AB$2:$AB$841,$E186,$AE$2:$AE$841)</f>
        <v>8.1333333333333329</v>
      </c>
      <c r="J186"/>
      <c r="N186"/>
      <c r="O186"/>
      <c r="T186" t="s">
        <v>299</v>
      </c>
      <c r="U186" s="7">
        <f>SUMIF('Raw data'!$B$2:$B$1584,'Data Transformations'!$T186,'Raw data'!$D$2:$D$1584)</f>
        <v>18</v>
      </c>
      <c r="V186" s="7">
        <f>SUMIF('Raw data'!$B$2:$B$1584,'Data Transformations'!$T186,'Raw data'!$F$2:$F$1584)</f>
        <v>9</v>
      </c>
      <c r="W186" s="7">
        <f>MAX(SUMIF('Raw data'!$B$2:$B$1584,'Data Transformations'!$T186,'Raw data'!$E$2:$E$1584),SUMIF('Raw data'!$B$2:$B$1584,'Data Transformations'!$T186,'Raw data'!$H$2:$H$1584))</f>
        <v>12</v>
      </c>
      <c r="X186" s="7"/>
      <c r="Y186" s="9">
        <f>((W186-U186)/U186)</f>
        <v>-0.33333333333333331</v>
      </c>
      <c r="Z186" s="9">
        <f>IF(V186&gt;0, (U186-V186)/V186, 0)</f>
        <v>1</v>
      </c>
      <c r="AB186" t="s">
        <v>270</v>
      </c>
      <c r="AC186" t="s">
        <v>29</v>
      </c>
      <c r="AD186" s="1">
        <f>AG186/AF186</f>
        <v>294.5625</v>
      </c>
      <c r="AE186">
        <v>3.2</v>
      </c>
      <c r="AF186">
        <v>32</v>
      </c>
      <c r="AG186" s="1">
        <v>9426</v>
      </c>
    </row>
    <row r="187" spans="5:33" x14ac:dyDescent="0.25">
      <c r="E187" t="s">
        <v>198</v>
      </c>
      <c r="F187" s="8">
        <f>G187/H187</f>
        <v>13.958770090845563</v>
      </c>
      <c r="G187" s="4">
        <f>SUMIF($AB$2:$AB$841,$E187,$AD$2:$AD$841)</f>
        <v>73.981481481481481</v>
      </c>
      <c r="H187" s="7">
        <f>AVERAGEIF($AB$2:$AB$841,$E187,$AE$2:$AE$841)</f>
        <v>5.3</v>
      </c>
      <c r="J187"/>
      <c r="N187"/>
      <c r="O187"/>
      <c r="T187" t="s">
        <v>297</v>
      </c>
      <c r="U187" s="7">
        <f>SUMIF('Raw data'!$B$2:$B$1584,'Data Transformations'!$T187,'Raw data'!$D$2:$D$1584)</f>
        <v>75</v>
      </c>
      <c r="V187" s="7">
        <f>SUMIF('Raw data'!$B$2:$B$1584,'Data Transformations'!$T187,'Raw data'!$F$2:$F$1584)</f>
        <v>47</v>
      </c>
      <c r="W187" s="7">
        <f>MAX(SUMIF('Raw data'!$B$2:$B$1584,'Data Transformations'!$T187,'Raw data'!$E$2:$E$1584),SUMIF('Raw data'!$B$2:$B$1584,'Data Transformations'!$T187,'Raw data'!$H$2:$H$1584))</f>
        <v>75</v>
      </c>
      <c r="X187" s="7"/>
      <c r="Y187" s="9">
        <f>((W187-U187)/U187)</f>
        <v>0</v>
      </c>
      <c r="Z187" s="9">
        <f>IF(V187&gt;0, (U187-V187)/V187, 0)</f>
        <v>0.5957446808510638</v>
      </c>
      <c r="AB187" t="s">
        <v>270</v>
      </c>
      <c r="AC187" t="s">
        <v>17</v>
      </c>
      <c r="AD187" s="1">
        <f>AG187/AF187</f>
        <v>31</v>
      </c>
      <c r="AE187">
        <v>14.8</v>
      </c>
      <c r="AF187">
        <v>1</v>
      </c>
      <c r="AG187" s="1">
        <v>31</v>
      </c>
    </row>
    <row r="188" spans="5:33" x14ac:dyDescent="0.25">
      <c r="E188" t="s">
        <v>201</v>
      </c>
      <c r="F188" s="8">
        <f>G188/H188</f>
        <v>13.927125506072874</v>
      </c>
      <c r="G188" s="4">
        <f>SUMIF($AB$2:$AB$841,$E188,$AD$2:$AD$841)</f>
        <v>172</v>
      </c>
      <c r="H188" s="7">
        <f>AVERAGEIF($AB$2:$AB$841,$E188,$AE$2:$AE$841)</f>
        <v>12.35</v>
      </c>
      <c r="J188"/>
      <c r="N188"/>
      <c r="O188"/>
      <c r="T188" t="s">
        <v>298</v>
      </c>
      <c r="U188" s="7">
        <f>SUMIF('Raw data'!$B$2:$B$1584,'Data Transformations'!$T188,'Raw data'!$D$2:$D$1584)</f>
        <v>63</v>
      </c>
      <c r="V188" s="7">
        <f>SUMIF('Raw data'!$B$2:$B$1584,'Data Transformations'!$T188,'Raw data'!$F$2:$F$1584)</f>
        <v>123</v>
      </c>
      <c r="W188" s="7">
        <f>MAX(SUMIF('Raw data'!$B$2:$B$1584,'Data Transformations'!$T188,'Raw data'!$E$2:$E$1584),SUMIF('Raw data'!$B$2:$B$1584,'Data Transformations'!$T188,'Raw data'!$H$2:$H$1584))</f>
        <v>36</v>
      </c>
      <c r="X188" s="7"/>
      <c r="Y188" s="9">
        <f>((W188-U188)/U188)</f>
        <v>-0.42857142857142855</v>
      </c>
      <c r="Z188" s="9">
        <f>IF(V188&gt;0, (U188-V188)/V188, 0)</f>
        <v>-0.48780487804878048</v>
      </c>
      <c r="AB188" t="s">
        <v>270</v>
      </c>
      <c r="AC188" t="s">
        <v>47</v>
      </c>
      <c r="AD188" s="1">
        <f>AG188/AF188</f>
        <v>46.2</v>
      </c>
      <c r="AE188">
        <v>9.1</v>
      </c>
      <c r="AF188">
        <v>20</v>
      </c>
      <c r="AG188" s="1">
        <v>924</v>
      </c>
    </row>
    <row r="189" spans="5:33" x14ac:dyDescent="0.25">
      <c r="E189" t="s">
        <v>224</v>
      </c>
      <c r="F189" s="8">
        <f>G189/H189</f>
        <v>13.876221498371335</v>
      </c>
      <c r="G189" s="4">
        <f>SUMIF($AB$2:$AB$841,$E189,$AD$2:$AD$841)</f>
        <v>213</v>
      </c>
      <c r="H189" s="7">
        <f>AVERAGEIF($AB$2:$AB$841,$E189,$AE$2:$AE$841)</f>
        <v>15.350000000000001</v>
      </c>
      <c r="J189"/>
      <c r="N189"/>
      <c r="O189"/>
      <c r="T189" t="s">
        <v>139</v>
      </c>
      <c r="U189" s="7">
        <f>SUMIF('Raw data'!$B$2:$B$1584,'Data Transformations'!$T189,'Raw data'!$D$2:$D$1584)</f>
        <v>44</v>
      </c>
      <c r="V189" s="7">
        <f>SUMIF('Raw data'!$B$2:$B$1584,'Data Transformations'!$T189,'Raw data'!$F$2:$F$1584)</f>
        <v>75</v>
      </c>
      <c r="W189" s="7">
        <f>MAX(SUMIF('Raw data'!$B$2:$B$1584,'Data Transformations'!$T189,'Raw data'!$E$2:$E$1584),SUMIF('Raw data'!$B$2:$B$1584,'Data Transformations'!$T189,'Raw data'!$H$2:$H$1584))</f>
        <v>0</v>
      </c>
      <c r="X189" s="7"/>
      <c r="Y189" s="9">
        <f>((W189-U189)/U189)</f>
        <v>-1</v>
      </c>
      <c r="Z189" s="9">
        <f>IF(V189&gt;0, (U189-V189)/V189, 0)</f>
        <v>-0.41333333333333333</v>
      </c>
      <c r="AB189" t="s">
        <v>270</v>
      </c>
      <c r="AC189" t="s">
        <v>60</v>
      </c>
      <c r="AD189" s="1">
        <f>AG189/AF189</f>
        <v>46.25</v>
      </c>
      <c r="AE189">
        <v>2.1</v>
      </c>
      <c r="AF189">
        <v>4</v>
      </c>
      <c r="AG189" s="1">
        <v>185</v>
      </c>
    </row>
    <row r="190" spans="5:33" x14ac:dyDescent="0.25">
      <c r="E190" t="s">
        <v>389</v>
      </c>
      <c r="F190" s="8">
        <f>G190/H190</f>
        <v>13.611111111111111</v>
      </c>
      <c r="G190" s="4">
        <f>SUMIF($AB$2:$AB$841,$E190,$AD$2:$AD$841)</f>
        <v>98</v>
      </c>
      <c r="H190" s="7">
        <f>AVERAGEIF($AB$2:$AB$841,$E190,$AE$2:$AE$841)</f>
        <v>7.2</v>
      </c>
      <c r="J190"/>
      <c r="N190"/>
      <c r="O190"/>
      <c r="T190" t="s">
        <v>26</v>
      </c>
      <c r="U190" s="7">
        <f>SUMIF('Raw data'!$B$2:$B$1584,'Data Transformations'!$T190,'Raw data'!$D$2:$D$1584)</f>
        <v>12</v>
      </c>
      <c r="V190" s="7">
        <f>SUMIF('Raw data'!$B$2:$B$1584,'Data Transformations'!$T190,'Raw data'!$F$2:$F$1584)</f>
        <v>0</v>
      </c>
      <c r="W190" s="7">
        <f>MAX(SUMIF('Raw data'!$B$2:$B$1584,'Data Transformations'!$T190,'Raw data'!$E$2:$E$1584),SUMIF('Raw data'!$B$2:$B$1584,'Data Transformations'!$T190,'Raw data'!$H$2:$H$1584))</f>
        <v>0</v>
      </c>
      <c r="X190" s="7"/>
      <c r="Y190" s="9">
        <f>((W190-U190)/U190)</f>
        <v>-1</v>
      </c>
      <c r="Z190" s="9">
        <f>IF(V190&gt;0, (U190-V190)/V190, 0)</f>
        <v>0</v>
      </c>
      <c r="AB190" t="s">
        <v>146</v>
      </c>
      <c r="AC190" t="s">
        <v>91</v>
      </c>
      <c r="AD190" s="1">
        <f>AG190/AF190</f>
        <v>66.3</v>
      </c>
      <c r="AE190">
        <v>11.8</v>
      </c>
      <c r="AF190">
        <v>10</v>
      </c>
      <c r="AG190" s="1">
        <v>663</v>
      </c>
    </row>
    <row r="191" spans="5:33" x14ac:dyDescent="0.25">
      <c r="E191" t="s">
        <v>354</v>
      </c>
      <c r="F191" s="8">
        <f>G191/H191</f>
        <v>13.566878980891719</v>
      </c>
      <c r="G191" s="4">
        <f>SUMIF($AB$2:$AB$841,$E191,$AD$2:$AD$841)</f>
        <v>142</v>
      </c>
      <c r="H191" s="7">
        <f>AVERAGEIF($AB$2:$AB$841,$E191,$AE$2:$AE$841)</f>
        <v>10.466666666666667</v>
      </c>
      <c r="J191"/>
      <c r="N191"/>
      <c r="O191"/>
      <c r="T191" t="s">
        <v>138</v>
      </c>
      <c r="U191" s="7">
        <f>SUMIF('Raw data'!$B$2:$B$1584,'Data Transformations'!$T191,'Raw data'!$D$2:$D$1584)</f>
        <v>115</v>
      </c>
      <c r="V191" s="7">
        <f>SUMIF('Raw data'!$B$2:$B$1584,'Data Transformations'!$T191,'Raw data'!$F$2:$F$1584)</f>
        <v>28</v>
      </c>
      <c r="W191" s="7">
        <f>MAX(SUMIF('Raw data'!$B$2:$B$1584,'Data Transformations'!$T191,'Raw data'!$E$2:$E$1584),SUMIF('Raw data'!$B$2:$B$1584,'Data Transformations'!$T191,'Raw data'!$H$2:$H$1584))</f>
        <v>35</v>
      </c>
      <c r="X191" s="7"/>
      <c r="Y191" s="9">
        <f>((W191-U191)/U191)</f>
        <v>-0.69565217391304346</v>
      </c>
      <c r="Z191" s="9">
        <f>IF(V191&gt;0, (U191-V191)/V191, 0)</f>
        <v>3.1071428571428572</v>
      </c>
      <c r="AB191" t="s">
        <v>146</v>
      </c>
      <c r="AC191" t="s">
        <v>10</v>
      </c>
      <c r="AD191" s="1">
        <f>AG191/AF191</f>
        <v>89.6</v>
      </c>
      <c r="AE191">
        <v>3.9</v>
      </c>
      <c r="AF191">
        <v>30</v>
      </c>
      <c r="AG191" s="1">
        <v>2688</v>
      </c>
    </row>
    <row r="192" spans="5:33" x14ac:dyDescent="0.25">
      <c r="E192" t="s">
        <v>293</v>
      </c>
      <c r="F192" s="8">
        <f>G192/H192</f>
        <v>13.450317124735731</v>
      </c>
      <c r="G192" s="4">
        <f>SUMIF($AB$2:$AB$841,$E192,$AD$2:$AD$841)</f>
        <v>73.976744186046517</v>
      </c>
      <c r="H192" s="7">
        <f>AVERAGEIF($AB$2:$AB$841,$E192,$AE$2:$AE$841)</f>
        <v>5.5</v>
      </c>
      <c r="J192"/>
      <c r="N192"/>
      <c r="O192"/>
      <c r="T192" t="s">
        <v>301</v>
      </c>
      <c r="U192" s="7">
        <f>SUMIF('Raw data'!$B$2:$B$1584,'Data Transformations'!$T192,'Raw data'!$D$2:$D$1584)</f>
        <v>123</v>
      </c>
      <c r="V192" s="7">
        <f>SUMIF('Raw data'!$B$2:$B$1584,'Data Transformations'!$T192,'Raw data'!$F$2:$F$1584)</f>
        <v>142</v>
      </c>
      <c r="W192" s="7">
        <f>MAX(SUMIF('Raw data'!$B$2:$B$1584,'Data Transformations'!$T192,'Raw data'!$E$2:$E$1584),SUMIF('Raw data'!$B$2:$B$1584,'Data Transformations'!$T192,'Raw data'!$H$2:$H$1584))</f>
        <v>8</v>
      </c>
      <c r="X192" s="7"/>
      <c r="Y192" s="9">
        <f>((W192-U192)/U192)</f>
        <v>-0.93495934959349591</v>
      </c>
      <c r="Z192" s="9">
        <f>IF(V192&gt;0, (U192-V192)/V192, 0)</f>
        <v>-0.13380281690140844</v>
      </c>
      <c r="AB192" t="s">
        <v>146</v>
      </c>
      <c r="AC192" t="s">
        <v>12</v>
      </c>
      <c r="AD192" s="1">
        <f>AG192/AF192</f>
        <v>98</v>
      </c>
      <c r="AE192">
        <v>5.0999999999999996</v>
      </c>
      <c r="AF192">
        <v>63</v>
      </c>
      <c r="AG192" s="1">
        <v>6174</v>
      </c>
    </row>
    <row r="193" spans="5:33" x14ac:dyDescent="0.25">
      <c r="E193" t="s">
        <v>77</v>
      </c>
      <c r="F193" s="8">
        <f>G193/H193</f>
        <v>13.214285714285715</v>
      </c>
      <c r="G193" s="4">
        <f>SUMIF($AB$2:$AB$841,$E193,$AD$2:$AD$841)</f>
        <v>74</v>
      </c>
      <c r="H193" s="7">
        <f>AVERAGEIF($AB$2:$AB$841,$E193,$AE$2:$AE$841)</f>
        <v>5.6</v>
      </c>
      <c r="J193"/>
      <c r="N193"/>
      <c r="O193"/>
      <c r="T193" t="s">
        <v>303</v>
      </c>
      <c r="U193" s="7">
        <f>SUMIF('Raw data'!$B$2:$B$1584,'Data Transformations'!$T193,'Raw data'!$D$2:$D$1584)</f>
        <v>79</v>
      </c>
      <c r="V193" s="7">
        <f>SUMIF('Raw data'!$B$2:$B$1584,'Data Transformations'!$T193,'Raw data'!$F$2:$F$1584)</f>
        <v>32</v>
      </c>
      <c r="W193" s="7">
        <f>MAX(SUMIF('Raw data'!$B$2:$B$1584,'Data Transformations'!$T193,'Raw data'!$E$2:$E$1584),SUMIF('Raw data'!$B$2:$B$1584,'Data Transformations'!$T193,'Raw data'!$H$2:$H$1584))</f>
        <v>3</v>
      </c>
      <c r="X193" s="7"/>
      <c r="Y193" s="9">
        <f>((W193-U193)/U193)</f>
        <v>-0.96202531645569622</v>
      </c>
      <c r="Z193" s="9">
        <f>IF(V193&gt;0, (U193-V193)/V193, 0)</f>
        <v>1.46875</v>
      </c>
      <c r="AB193" t="s">
        <v>146</v>
      </c>
      <c r="AC193" t="s">
        <v>13</v>
      </c>
      <c r="AD193" s="1">
        <f>AG193/AF193</f>
        <v>114.88888888888889</v>
      </c>
      <c r="AE193">
        <v>14.5</v>
      </c>
      <c r="AF193">
        <v>9</v>
      </c>
      <c r="AG193" s="1">
        <v>1034</v>
      </c>
    </row>
    <row r="194" spans="5:33" x14ac:dyDescent="0.25">
      <c r="E194" t="s">
        <v>169</v>
      </c>
      <c r="F194" s="8">
        <f>G194/H194</f>
        <v>12.807263814616755</v>
      </c>
      <c r="G194" s="4">
        <f>SUMIF($AB$2:$AB$841,$E194,$AD$2:$AD$841)</f>
        <v>112.70392156862745</v>
      </c>
      <c r="H194" s="7">
        <f>AVERAGEIF($AB$2:$AB$841,$E194,$AE$2:$AE$841)</f>
        <v>8.8000000000000007</v>
      </c>
      <c r="J194"/>
      <c r="N194"/>
      <c r="O194"/>
      <c r="T194" t="s">
        <v>311</v>
      </c>
      <c r="U194" s="7">
        <f>SUMIF('Raw data'!$B$2:$B$1584,'Data Transformations'!$T194,'Raw data'!$D$2:$D$1584)</f>
        <v>166</v>
      </c>
      <c r="V194" s="7">
        <f>SUMIF('Raw data'!$B$2:$B$1584,'Data Transformations'!$T194,'Raw data'!$F$2:$F$1584)</f>
        <v>34</v>
      </c>
      <c r="W194" s="7">
        <f>MAX(SUMIF('Raw data'!$B$2:$B$1584,'Data Transformations'!$T194,'Raw data'!$E$2:$E$1584),SUMIF('Raw data'!$B$2:$B$1584,'Data Transformations'!$T194,'Raw data'!$H$2:$H$1584))</f>
        <v>187</v>
      </c>
      <c r="X194" s="7"/>
      <c r="Y194" s="9">
        <f>((W194-U194)/U194)</f>
        <v>0.12650602409638553</v>
      </c>
      <c r="Z194" s="9">
        <f>IF(V194&gt;0, (U194-V194)/V194, 0)</f>
        <v>3.8823529411764706</v>
      </c>
      <c r="AB194" t="s">
        <v>146</v>
      </c>
      <c r="AC194" t="s">
        <v>22</v>
      </c>
      <c r="AD194" s="1">
        <f>AG194/AF194</f>
        <v>240</v>
      </c>
      <c r="AE194">
        <v>5.9</v>
      </c>
      <c r="AF194">
        <v>22</v>
      </c>
      <c r="AG194" s="1">
        <v>5280</v>
      </c>
    </row>
    <row r="195" spans="5:33" x14ac:dyDescent="0.25">
      <c r="E195" t="s">
        <v>88</v>
      </c>
      <c r="F195" s="8">
        <f>G195/H195</f>
        <v>12.753396029258099</v>
      </c>
      <c r="G195" s="4">
        <f>SUMIF($AB$2:$AB$841,$E195,$AD$2:$AD$841)</f>
        <v>73.969696969696969</v>
      </c>
      <c r="H195" s="7">
        <f>AVERAGEIF($AB$2:$AB$841,$E195,$AE$2:$AE$841)</f>
        <v>5.8</v>
      </c>
      <c r="J195"/>
      <c r="N195"/>
      <c r="O195"/>
      <c r="T195" t="s">
        <v>312</v>
      </c>
      <c r="U195" s="7">
        <f>SUMIF('Raw data'!$B$2:$B$1584,'Data Transformations'!$T195,'Raw data'!$D$2:$D$1584)</f>
        <v>19</v>
      </c>
      <c r="V195" s="7">
        <f>SUMIF('Raw data'!$B$2:$B$1584,'Data Transformations'!$T195,'Raw data'!$F$2:$F$1584)</f>
        <v>3</v>
      </c>
      <c r="W195" s="7">
        <f>MAX(SUMIF('Raw data'!$B$2:$B$1584,'Data Transformations'!$T195,'Raw data'!$E$2:$E$1584),SUMIF('Raw data'!$B$2:$B$1584,'Data Transformations'!$T195,'Raw data'!$H$2:$H$1584))</f>
        <v>5</v>
      </c>
      <c r="X195" s="7"/>
      <c r="Y195" s="9">
        <f>((W195-U195)/U195)</f>
        <v>-0.73684210526315785</v>
      </c>
      <c r="Z195" s="9">
        <f>IF(V195&gt;0, (U195-V195)/V195, 0)</f>
        <v>5.333333333333333</v>
      </c>
      <c r="AB195" t="s">
        <v>146</v>
      </c>
      <c r="AC195" t="s">
        <v>14</v>
      </c>
      <c r="AD195" s="1">
        <f>AG195/AF195</f>
        <v>22.1</v>
      </c>
      <c r="AE195">
        <v>3.5</v>
      </c>
      <c r="AF195">
        <v>40</v>
      </c>
      <c r="AG195" s="1">
        <v>884</v>
      </c>
    </row>
    <row r="196" spans="5:33" x14ac:dyDescent="0.25">
      <c r="E196" t="s">
        <v>277</v>
      </c>
      <c r="F196" s="8">
        <f>G196/H196</f>
        <v>12.052287581699346</v>
      </c>
      <c r="G196" s="4">
        <f>SUMIF($AB$2:$AB$841,$E196,$AD$2:$AD$841)</f>
        <v>92.2</v>
      </c>
      <c r="H196" s="7">
        <f>AVERAGEIF($AB$2:$AB$841,$E196,$AE$2:$AE$841)</f>
        <v>7.65</v>
      </c>
      <c r="J196"/>
      <c r="N196"/>
      <c r="O196"/>
      <c r="T196" t="s">
        <v>321</v>
      </c>
      <c r="U196" s="7">
        <f>SUMIF('Raw data'!$B$2:$B$1584,'Data Transformations'!$T196,'Raw data'!$D$2:$D$1584)</f>
        <v>118</v>
      </c>
      <c r="V196" s="7">
        <f>SUMIF('Raw data'!$B$2:$B$1584,'Data Transformations'!$T196,'Raw data'!$F$2:$F$1584)</f>
        <v>93</v>
      </c>
      <c r="W196" s="7">
        <f>MAX(SUMIF('Raw data'!$B$2:$B$1584,'Data Transformations'!$T196,'Raw data'!$E$2:$E$1584),SUMIF('Raw data'!$B$2:$B$1584,'Data Transformations'!$T196,'Raw data'!$H$2:$H$1584))</f>
        <v>0</v>
      </c>
      <c r="X196" s="7"/>
      <c r="Y196" s="9">
        <f>((W196-U196)/U196)</f>
        <v>-1</v>
      </c>
      <c r="Z196" s="9">
        <f>IF(V196&gt;0, (U196-V196)/V196, 0)</f>
        <v>0.26881720430107525</v>
      </c>
      <c r="AB196" t="s">
        <v>146</v>
      </c>
      <c r="AC196" t="s">
        <v>65</v>
      </c>
      <c r="AD196" s="1">
        <f>AG196/AF196</f>
        <v>265.10714285714283</v>
      </c>
      <c r="AE196">
        <v>2.6</v>
      </c>
      <c r="AF196">
        <v>56</v>
      </c>
      <c r="AG196" s="1">
        <v>14846</v>
      </c>
    </row>
    <row r="197" spans="5:33" x14ac:dyDescent="0.25">
      <c r="E197" t="s">
        <v>76</v>
      </c>
      <c r="F197" s="8">
        <f>G197/H197</f>
        <v>11.746031746031747</v>
      </c>
      <c r="G197" s="4">
        <f>SUMIF($AB$2:$AB$841,$E197,$AD$2:$AD$841)</f>
        <v>74</v>
      </c>
      <c r="H197" s="7">
        <f>AVERAGEIF($AB$2:$AB$841,$E197,$AE$2:$AE$841)</f>
        <v>6.3</v>
      </c>
      <c r="J197"/>
      <c r="N197"/>
      <c r="O197"/>
      <c r="T197" t="s">
        <v>20</v>
      </c>
      <c r="U197" s="7">
        <f>SUMIF('Raw data'!$B$2:$B$1584,'Data Transformations'!$T197,'Raw data'!$D$2:$D$1584)</f>
        <v>61</v>
      </c>
      <c r="V197" s="7">
        <f>SUMIF('Raw data'!$B$2:$B$1584,'Data Transformations'!$T197,'Raw data'!$F$2:$F$1584)</f>
        <v>42</v>
      </c>
      <c r="W197" s="7">
        <f>MAX(SUMIF('Raw data'!$B$2:$B$1584,'Data Transformations'!$T197,'Raw data'!$E$2:$E$1584),SUMIF('Raw data'!$B$2:$B$1584,'Data Transformations'!$T197,'Raw data'!$H$2:$H$1584))</f>
        <v>27</v>
      </c>
      <c r="X197" s="7"/>
      <c r="Y197" s="9">
        <f>((W197-U197)/U197)</f>
        <v>-0.55737704918032782</v>
      </c>
      <c r="Z197" s="9">
        <f>IF(V197&gt;0, (U197-V197)/V197, 0)</f>
        <v>0.45238095238095238</v>
      </c>
      <c r="AB197" t="s">
        <v>148</v>
      </c>
      <c r="AC197" t="s">
        <v>91</v>
      </c>
      <c r="AD197" s="1">
        <f>AG197/AF197</f>
        <v>66.307692307692307</v>
      </c>
      <c r="AE197">
        <v>8.6999999999999993</v>
      </c>
      <c r="AF197">
        <v>13</v>
      </c>
      <c r="AG197" s="1">
        <v>862</v>
      </c>
    </row>
    <row r="198" spans="5:33" x14ac:dyDescent="0.25">
      <c r="E198" t="s">
        <v>261</v>
      </c>
      <c r="F198" s="8">
        <f>G198/H198</f>
        <v>11.6875</v>
      </c>
      <c r="G198" s="4">
        <f>SUMIF($AB$2:$AB$841,$E198,$AD$2:$AD$841)</f>
        <v>187</v>
      </c>
      <c r="H198" s="7">
        <f>AVERAGEIF($AB$2:$AB$841,$E198,$AE$2:$AE$841)</f>
        <v>16</v>
      </c>
      <c r="J198"/>
      <c r="N198"/>
      <c r="O198"/>
      <c r="T198" t="s">
        <v>322</v>
      </c>
      <c r="U198" s="7">
        <f>SUMIF('Raw data'!$B$2:$B$1584,'Data Transformations'!$T198,'Raw data'!$D$2:$D$1584)</f>
        <v>52</v>
      </c>
      <c r="V198" s="7">
        <f>SUMIF('Raw data'!$B$2:$B$1584,'Data Transformations'!$T198,'Raw data'!$F$2:$F$1584)</f>
        <v>44</v>
      </c>
      <c r="W198" s="7">
        <f>MAX(SUMIF('Raw data'!$B$2:$B$1584,'Data Transformations'!$T198,'Raw data'!$E$2:$E$1584),SUMIF('Raw data'!$B$2:$B$1584,'Data Transformations'!$T198,'Raw data'!$H$2:$H$1584))</f>
        <v>0</v>
      </c>
      <c r="X198" s="7"/>
      <c r="Y198" s="9">
        <f>((W198-U198)/U198)</f>
        <v>-1</v>
      </c>
      <c r="Z198" s="9">
        <f>IF(V198&gt;0, (U198-V198)/V198, 0)</f>
        <v>0.18181818181818182</v>
      </c>
      <c r="AB198" t="s">
        <v>148</v>
      </c>
      <c r="AC198" t="s">
        <v>10</v>
      </c>
      <c r="AD198" s="1">
        <f>AG198/AF198</f>
        <v>89.5</v>
      </c>
      <c r="AE198">
        <v>6.1</v>
      </c>
      <c r="AF198">
        <v>4</v>
      </c>
      <c r="AG198" s="1">
        <v>358</v>
      </c>
    </row>
    <row r="199" spans="5:33" x14ac:dyDescent="0.25">
      <c r="E199" t="s">
        <v>396</v>
      </c>
      <c r="F199" s="8">
        <f>G199/H199</f>
        <v>11.384615384615385</v>
      </c>
      <c r="G199" s="4">
        <f>SUMIF($AB$2:$AB$841,$E199,$AD$2:$AD$841)</f>
        <v>74</v>
      </c>
      <c r="H199" s="7">
        <f>AVERAGEIF($AB$2:$AB$841,$E199,$AE$2:$AE$841)</f>
        <v>6.5</v>
      </c>
      <c r="J199"/>
      <c r="N199"/>
      <c r="O199"/>
      <c r="T199" t="s">
        <v>323</v>
      </c>
      <c r="U199" s="7">
        <f>SUMIF('Raw data'!$B$2:$B$1584,'Data Transformations'!$T199,'Raw data'!$D$2:$D$1584)</f>
        <v>5</v>
      </c>
      <c r="V199" s="7">
        <f>SUMIF('Raw data'!$B$2:$B$1584,'Data Transformations'!$T199,'Raw data'!$F$2:$F$1584)</f>
        <v>5</v>
      </c>
      <c r="W199" s="7">
        <f>MAX(SUMIF('Raw data'!$B$2:$B$1584,'Data Transformations'!$T199,'Raw data'!$E$2:$E$1584),SUMIF('Raw data'!$B$2:$B$1584,'Data Transformations'!$T199,'Raw data'!$H$2:$H$1584))</f>
        <v>0</v>
      </c>
      <c r="X199" s="7"/>
      <c r="Y199" s="9">
        <f>((W199-U199)/U199)</f>
        <v>-1</v>
      </c>
      <c r="Z199" s="9">
        <f>IF(V199&gt;0, (U199-V199)/V199, 0)</f>
        <v>0</v>
      </c>
      <c r="AB199" t="s">
        <v>148</v>
      </c>
      <c r="AC199" t="s">
        <v>12</v>
      </c>
      <c r="AD199" s="1">
        <f>AG199/AF199</f>
        <v>98</v>
      </c>
      <c r="AE199">
        <v>3</v>
      </c>
      <c r="AF199">
        <v>20</v>
      </c>
      <c r="AG199" s="1">
        <v>1960</v>
      </c>
    </row>
    <row r="200" spans="5:33" x14ac:dyDescent="0.25">
      <c r="E200" t="s">
        <v>212</v>
      </c>
      <c r="F200" s="8">
        <f>G200/H200</f>
        <v>11.044776119402984</v>
      </c>
      <c r="G200" s="4">
        <f>SUMIF($AB$2:$AB$841,$E200,$AD$2:$AD$841)</f>
        <v>74</v>
      </c>
      <c r="H200" s="7">
        <f>AVERAGEIF($AB$2:$AB$841,$E200,$AE$2:$AE$841)</f>
        <v>6.7</v>
      </c>
      <c r="J200"/>
      <c r="N200"/>
      <c r="O200"/>
      <c r="T200" t="s">
        <v>325</v>
      </c>
      <c r="U200" s="7">
        <f>SUMIF('Raw data'!$B$2:$B$1584,'Data Transformations'!$T200,'Raw data'!$D$2:$D$1584)</f>
        <v>27</v>
      </c>
      <c r="V200" s="7">
        <f>SUMIF('Raw data'!$B$2:$B$1584,'Data Transformations'!$T200,'Raw data'!$F$2:$F$1584)</f>
        <v>40</v>
      </c>
      <c r="W200" s="7">
        <f>MAX(SUMIF('Raw data'!$B$2:$B$1584,'Data Transformations'!$T200,'Raw data'!$E$2:$E$1584),SUMIF('Raw data'!$B$2:$B$1584,'Data Transformations'!$T200,'Raw data'!$H$2:$H$1584))</f>
        <v>23</v>
      </c>
      <c r="X200" s="7"/>
      <c r="Y200" s="9">
        <f>((W200-U200)/U200)</f>
        <v>-0.14814814814814814</v>
      </c>
      <c r="Z200" s="9">
        <f>IF(V200&gt;0, (U200-V200)/V200, 0)</f>
        <v>-0.32500000000000001</v>
      </c>
      <c r="AB200" t="s">
        <v>152</v>
      </c>
      <c r="AC200" t="s">
        <v>22</v>
      </c>
      <c r="AD200" s="1">
        <f>AG200/AF200</f>
        <v>240</v>
      </c>
      <c r="AE200">
        <v>3.9</v>
      </c>
      <c r="AF200">
        <v>6</v>
      </c>
      <c r="AG200" s="1">
        <v>1440</v>
      </c>
    </row>
    <row r="201" spans="5:33" x14ac:dyDescent="0.25">
      <c r="E201" t="s">
        <v>394</v>
      </c>
      <c r="F201" s="8">
        <f>G201/H201</f>
        <v>11.009329940627651</v>
      </c>
      <c r="G201" s="4">
        <f>SUMIF($AB$2:$AB$841,$E201,$AD$2:$AD$841)</f>
        <v>144.22222222222223</v>
      </c>
      <c r="H201" s="7">
        <f>AVERAGEIF($AB$2:$AB$841,$E201,$AE$2:$AE$841)</f>
        <v>13.1</v>
      </c>
      <c r="J201"/>
      <c r="N201"/>
      <c r="O201"/>
      <c r="T201" t="s">
        <v>326</v>
      </c>
      <c r="U201" s="7">
        <f>SUMIF('Raw data'!$B$2:$B$1584,'Data Transformations'!$T201,'Raw data'!$D$2:$D$1584)</f>
        <v>1</v>
      </c>
      <c r="V201" s="7">
        <f>SUMIF('Raw data'!$B$2:$B$1584,'Data Transformations'!$T201,'Raw data'!$F$2:$F$1584)</f>
        <v>3</v>
      </c>
      <c r="W201" s="7">
        <f>MAX(SUMIF('Raw data'!$B$2:$B$1584,'Data Transformations'!$T201,'Raw data'!$E$2:$E$1584),SUMIF('Raw data'!$B$2:$B$1584,'Data Transformations'!$T201,'Raw data'!$H$2:$H$1584))</f>
        <v>0</v>
      </c>
      <c r="X201" s="7"/>
      <c r="Y201" s="9">
        <f>((W201-U201)/U201)</f>
        <v>-1</v>
      </c>
      <c r="Z201" s="9">
        <f>IF(V201&gt;0, (U201-V201)/V201, 0)</f>
        <v>-0.66666666666666663</v>
      </c>
      <c r="AB201" t="s">
        <v>149</v>
      </c>
      <c r="AC201" t="s">
        <v>10</v>
      </c>
      <c r="AD201" s="1">
        <f>AG201/AF201</f>
        <v>89.666666666666671</v>
      </c>
      <c r="AE201">
        <v>18.7</v>
      </c>
      <c r="AF201">
        <v>3</v>
      </c>
      <c r="AG201" s="1">
        <v>269</v>
      </c>
    </row>
    <row r="202" spans="5:33" x14ac:dyDescent="0.25">
      <c r="E202" t="s">
        <v>202</v>
      </c>
      <c r="F202" s="8">
        <f>G202/H202</f>
        <v>10.879742429516185</v>
      </c>
      <c r="G202" s="4">
        <f>SUMIF($AB$2:$AB$841,$E202,$AD$2:$AD$841)</f>
        <v>73.982248520710058</v>
      </c>
      <c r="H202" s="7">
        <f>AVERAGEIF($AB$2:$AB$841,$E202,$AE$2:$AE$841)</f>
        <v>6.8</v>
      </c>
      <c r="J202"/>
      <c r="N202"/>
      <c r="O202"/>
      <c r="T202" t="s">
        <v>328</v>
      </c>
      <c r="U202" s="7">
        <f>SUMIF('Raw data'!$B$2:$B$1584,'Data Transformations'!$T202,'Raw data'!$D$2:$D$1584)</f>
        <v>366</v>
      </c>
      <c r="V202" s="7">
        <f>SUMIF('Raw data'!$B$2:$B$1584,'Data Transformations'!$T202,'Raw data'!$F$2:$F$1584)</f>
        <v>104</v>
      </c>
      <c r="W202" s="7">
        <f>MAX(SUMIF('Raw data'!$B$2:$B$1584,'Data Transformations'!$T202,'Raw data'!$E$2:$E$1584),SUMIF('Raw data'!$B$2:$B$1584,'Data Transformations'!$T202,'Raw data'!$H$2:$H$1584))</f>
        <v>205</v>
      </c>
      <c r="X202" s="7"/>
      <c r="Y202" s="9">
        <f>((W202-U202)/U202)</f>
        <v>-0.43989071038251365</v>
      </c>
      <c r="Z202" s="9">
        <f>IF(V202&gt;0, (U202-V202)/V202, 0)</f>
        <v>2.5192307692307692</v>
      </c>
      <c r="AB202" t="s">
        <v>149</v>
      </c>
      <c r="AC202" t="s">
        <v>12</v>
      </c>
      <c r="AD202" s="1">
        <f>AG202/AF202</f>
        <v>98</v>
      </c>
      <c r="AE202">
        <v>7</v>
      </c>
      <c r="AF202">
        <v>13</v>
      </c>
      <c r="AG202" s="1">
        <v>1274</v>
      </c>
    </row>
    <row r="203" spans="5:33" x14ac:dyDescent="0.25">
      <c r="E203" t="s">
        <v>257</v>
      </c>
      <c r="F203" s="8">
        <f>G203/H203</f>
        <v>10.803212851405622</v>
      </c>
      <c r="G203" s="4">
        <f>SUMIF($AB$2:$AB$841,$E203,$AD$2:$AD$841)</f>
        <v>89.666666666666671</v>
      </c>
      <c r="H203" s="7">
        <f>AVERAGEIF($AB$2:$AB$841,$E203,$AE$2:$AE$841)</f>
        <v>8.3000000000000007</v>
      </c>
      <c r="J203"/>
      <c r="N203"/>
      <c r="O203"/>
      <c r="T203" t="s">
        <v>329</v>
      </c>
      <c r="U203" s="7">
        <f>SUMIF('Raw data'!$B$2:$B$1584,'Data Transformations'!$T203,'Raw data'!$D$2:$D$1584)</f>
        <v>65</v>
      </c>
      <c r="V203" s="7">
        <f>SUMIF('Raw data'!$B$2:$B$1584,'Data Transformations'!$T203,'Raw data'!$F$2:$F$1584)</f>
        <v>26</v>
      </c>
      <c r="W203" s="7">
        <f>MAX(SUMIF('Raw data'!$B$2:$B$1584,'Data Transformations'!$T203,'Raw data'!$E$2:$E$1584),SUMIF('Raw data'!$B$2:$B$1584,'Data Transformations'!$T203,'Raw data'!$H$2:$H$1584))</f>
        <v>47</v>
      </c>
      <c r="X203" s="7"/>
      <c r="Y203" s="9">
        <f>((W203-U203)/U203)</f>
        <v>-0.27692307692307694</v>
      </c>
      <c r="Z203" s="9">
        <f>IF(V203&gt;0, (U203-V203)/V203, 0)</f>
        <v>1.5</v>
      </c>
      <c r="AB203" t="s">
        <v>151</v>
      </c>
      <c r="AC203" t="s">
        <v>10</v>
      </c>
      <c r="AD203" s="1">
        <f>AG203/AF203</f>
        <v>89.625</v>
      </c>
      <c r="AE203">
        <v>11.2</v>
      </c>
      <c r="AF203">
        <v>8</v>
      </c>
      <c r="AG203" s="1">
        <v>717</v>
      </c>
    </row>
    <row r="204" spans="5:33" x14ac:dyDescent="0.25">
      <c r="E204" t="s">
        <v>136</v>
      </c>
      <c r="F204" s="8">
        <f>G204/H204</f>
        <v>10.693333333333333</v>
      </c>
      <c r="G204" s="4">
        <f>SUMIF($AB$2:$AB$841,$E204,$AD$2:$AD$841)</f>
        <v>133.66666666666666</v>
      </c>
      <c r="H204" s="7">
        <f>AVERAGEIF($AB$2:$AB$841,$E204,$AE$2:$AE$841)</f>
        <v>12.5</v>
      </c>
      <c r="J204"/>
      <c r="N204"/>
      <c r="O204"/>
      <c r="T204" t="s">
        <v>334</v>
      </c>
      <c r="U204" s="7">
        <f>SUMIF('Raw data'!$B$2:$B$1584,'Data Transformations'!$T204,'Raw data'!$D$2:$D$1584)</f>
        <v>177</v>
      </c>
      <c r="V204" s="7">
        <f>SUMIF('Raw data'!$B$2:$B$1584,'Data Transformations'!$T204,'Raw data'!$F$2:$F$1584)</f>
        <v>304</v>
      </c>
      <c r="W204" s="7">
        <f>MAX(SUMIF('Raw data'!$B$2:$B$1584,'Data Transformations'!$T204,'Raw data'!$E$2:$E$1584),SUMIF('Raw data'!$B$2:$B$1584,'Data Transformations'!$T204,'Raw data'!$H$2:$H$1584))</f>
        <v>24</v>
      </c>
      <c r="X204" s="7"/>
      <c r="Y204" s="9">
        <f>((W204-U204)/U204)</f>
        <v>-0.86440677966101698</v>
      </c>
      <c r="Z204" s="9">
        <f>IF(V204&gt;0, (U204-V204)/V204, 0)</f>
        <v>-0.41776315789473684</v>
      </c>
      <c r="AB204" t="s">
        <v>151</v>
      </c>
      <c r="AC204" t="s">
        <v>12</v>
      </c>
      <c r="AD204" s="1">
        <f>AG204/AF204</f>
        <v>98</v>
      </c>
      <c r="AE204">
        <v>9.1999999999999993</v>
      </c>
      <c r="AF204">
        <v>43</v>
      </c>
      <c r="AG204" s="1">
        <v>4214</v>
      </c>
    </row>
    <row r="205" spans="5:33" x14ac:dyDescent="0.25">
      <c r="E205" t="s">
        <v>178</v>
      </c>
      <c r="F205" s="8">
        <f>G205/H205</f>
        <v>10.53763440860215</v>
      </c>
      <c r="G205" s="4">
        <f>SUMIF($AB$2:$AB$841,$E205,$AD$2:$AD$841)</f>
        <v>98</v>
      </c>
      <c r="H205" s="7">
        <f>AVERAGEIF($AB$2:$AB$841,$E205,$AE$2:$AE$841)</f>
        <v>9.3000000000000007</v>
      </c>
      <c r="J205"/>
      <c r="N205"/>
      <c r="O205"/>
      <c r="T205" t="s">
        <v>331</v>
      </c>
      <c r="U205" s="7">
        <f>SUMIF('Raw data'!$B$2:$B$1584,'Data Transformations'!$T205,'Raw data'!$D$2:$D$1584)</f>
        <v>157</v>
      </c>
      <c r="V205" s="7">
        <f>SUMIF('Raw data'!$B$2:$B$1584,'Data Transformations'!$T205,'Raw data'!$F$2:$F$1584)</f>
        <v>339</v>
      </c>
      <c r="W205" s="7">
        <f>MAX(SUMIF('Raw data'!$B$2:$B$1584,'Data Transformations'!$T205,'Raw data'!$E$2:$E$1584),SUMIF('Raw data'!$B$2:$B$1584,'Data Transformations'!$T205,'Raw data'!$H$2:$H$1584))</f>
        <v>38</v>
      </c>
      <c r="X205" s="7"/>
      <c r="Y205" s="9">
        <f>((W205-U205)/U205)</f>
        <v>-0.7579617834394905</v>
      </c>
      <c r="Z205" s="9">
        <f>IF(V205&gt;0, (U205-V205)/V205, 0)</f>
        <v>-0.53687315634218291</v>
      </c>
      <c r="AB205" t="s">
        <v>151</v>
      </c>
      <c r="AC205" t="s">
        <v>13</v>
      </c>
      <c r="AD205" s="1">
        <f>AG205/AF205</f>
        <v>98</v>
      </c>
      <c r="AE205">
        <v>0.1</v>
      </c>
      <c r="AF205">
        <v>1</v>
      </c>
      <c r="AG205" s="1">
        <v>98</v>
      </c>
    </row>
    <row r="206" spans="5:33" x14ac:dyDescent="0.25">
      <c r="E206" t="s">
        <v>305</v>
      </c>
      <c r="F206" s="8">
        <f>G206/H206</f>
        <v>10.277777777777777</v>
      </c>
      <c r="G206" s="4">
        <f>SUMIF($AB$2:$AB$841,$E206,$AD$2:$AD$841)</f>
        <v>74</v>
      </c>
      <c r="H206" s="7">
        <f>AVERAGEIF($AB$2:$AB$841,$E206,$AE$2:$AE$841)</f>
        <v>7.2</v>
      </c>
      <c r="J206"/>
      <c r="N206"/>
      <c r="O206"/>
      <c r="T206" t="s">
        <v>74</v>
      </c>
      <c r="U206" s="7">
        <f>SUMIF('Raw data'!$B$2:$B$1584,'Data Transformations'!$T206,'Raw data'!$D$2:$D$1584)</f>
        <v>100</v>
      </c>
      <c r="V206" s="7">
        <f>SUMIF('Raw data'!$B$2:$B$1584,'Data Transformations'!$T206,'Raw data'!$F$2:$F$1584)</f>
        <v>29</v>
      </c>
      <c r="W206" s="7">
        <f>MAX(SUMIF('Raw data'!$B$2:$B$1584,'Data Transformations'!$T206,'Raw data'!$E$2:$E$1584),SUMIF('Raw data'!$B$2:$B$1584,'Data Transformations'!$T206,'Raw data'!$H$2:$H$1584))</f>
        <v>46</v>
      </c>
      <c r="X206" s="7"/>
      <c r="Y206" s="9">
        <f>((W206-U206)/U206)</f>
        <v>-0.54</v>
      </c>
      <c r="Z206" s="9">
        <f>IF(V206&gt;0, (U206-V206)/V206, 0)</f>
        <v>2.4482758620689653</v>
      </c>
      <c r="AB206" t="s">
        <v>151</v>
      </c>
      <c r="AC206" t="s">
        <v>155</v>
      </c>
      <c r="AD206" s="1">
        <f>AG206/AF206</f>
        <v>31.4</v>
      </c>
      <c r="AE206">
        <v>12.8</v>
      </c>
      <c r="AF206">
        <v>5</v>
      </c>
      <c r="AG206" s="1">
        <v>157</v>
      </c>
    </row>
    <row r="207" spans="5:33" x14ac:dyDescent="0.25">
      <c r="E207" t="s">
        <v>310</v>
      </c>
      <c r="F207" s="8">
        <f>G207/H207</f>
        <v>10.271604938271604</v>
      </c>
      <c r="G207" s="4">
        <f>SUMIF($AB$2:$AB$841,$E207,$AD$2:$AD$841)</f>
        <v>46.222222222222221</v>
      </c>
      <c r="H207" s="7">
        <f>AVERAGEIF($AB$2:$AB$841,$E207,$AE$2:$AE$841)</f>
        <v>4.5</v>
      </c>
      <c r="J207"/>
      <c r="N207"/>
      <c r="O207"/>
      <c r="T207" t="s">
        <v>166</v>
      </c>
      <c r="U207" s="7">
        <f>SUMIF('Raw data'!$B$2:$B$1584,'Data Transformations'!$T207,'Raw data'!$D$2:$D$1584)</f>
        <v>87</v>
      </c>
      <c r="V207" s="7">
        <f>SUMIF('Raw data'!$B$2:$B$1584,'Data Transformations'!$T207,'Raw data'!$F$2:$F$1584)</f>
        <v>48</v>
      </c>
      <c r="W207" s="7">
        <f>MAX(SUMIF('Raw data'!$B$2:$B$1584,'Data Transformations'!$T207,'Raw data'!$E$2:$E$1584),SUMIF('Raw data'!$B$2:$B$1584,'Data Transformations'!$T207,'Raw data'!$H$2:$H$1584))</f>
        <v>0</v>
      </c>
      <c r="X207" s="7"/>
      <c r="Y207" s="9">
        <f>((W207-U207)/U207)</f>
        <v>-1</v>
      </c>
      <c r="Z207" s="9">
        <f>IF(V207&gt;0, (U207-V207)/V207, 0)</f>
        <v>0.8125</v>
      </c>
      <c r="AB207" t="s">
        <v>153</v>
      </c>
      <c r="AC207" t="s">
        <v>14</v>
      </c>
      <c r="AD207" s="1">
        <f>AG207/AF207</f>
        <v>22</v>
      </c>
      <c r="AE207">
        <v>7</v>
      </c>
      <c r="AF207">
        <v>3</v>
      </c>
      <c r="AG207" s="1">
        <v>66</v>
      </c>
    </row>
    <row r="208" spans="5:33" x14ac:dyDescent="0.25">
      <c r="E208" t="s">
        <v>345</v>
      </c>
      <c r="F208" s="8">
        <f>G208/H208</f>
        <v>10.26454033771107</v>
      </c>
      <c r="G208" s="4">
        <f>SUMIF($AB$2:$AB$841,$E208,$AD$2:$AD$841)</f>
        <v>105.21153846153847</v>
      </c>
      <c r="H208" s="7">
        <f>AVERAGEIF($AB$2:$AB$841,$E208,$AE$2:$AE$841)</f>
        <v>10.25</v>
      </c>
      <c r="J208"/>
      <c r="N208"/>
      <c r="O208"/>
      <c r="T208" t="s">
        <v>72</v>
      </c>
      <c r="U208" s="7">
        <f>SUMIF('Raw data'!$B$2:$B$1584,'Data Transformations'!$T208,'Raw data'!$D$2:$D$1584)</f>
        <v>171</v>
      </c>
      <c r="V208" s="7">
        <f>SUMIF('Raw data'!$B$2:$B$1584,'Data Transformations'!$T208,'Raw data'!$F$2:$F$1584)</f>
        <v>23</v>
      </c>
      <c r="W208" s="7">
        <f>MAX(SUMIF('Raw data'!$B$2:$B$1584,'Data Transformations'!$T208,'Raw data'!$E$2:$E$1584),SUMIF('Raw data'!$B$2:$B$1584,'Data Transformations'!$T208,'Raw data'!$H$2:$H$1584))</f>
        <v>6</v>
      </c>
      <c r="X208" s="7"/>
      <c r="Y208" s="9">
        <f>((W208-U208)/U208)</f>
        <v>-0.96491228070175439</v>
      </c>
      <c r="Z208" s="9">
        <f>IF(V208&gt;0, (U208-V208)/V208, 0)</f>
        <v>6.4347826086956523</v>
      </c>
      <c r="AB208" t="s">
        <v>154</v>
      </c>
      <c r="AC208" t="s">
        <v>14</v>
      </c>
      <c r="AD208" s="1">
        <f>AG208/AF208</f>
        <v>22</v>
      </c>
      <c r="AE208">
        <v>3.5</v>
      </c>
      <c r="AF208">
        <v>2</v>
      </c>
      <c r="AG208" s="1">
        <v>44</v>
      </c>
    </row>
    <row r="209" spans="5:33" x14ac:dyDescent="0.25">
      <c r="E209" t="s">
        <v>170</v>
      </c>
      <c r="F209" s="8">
        <f>G209/H209</f>
        <v>10.100840336134453</v>
      </c>
      <c r="G209" s="4">
        <f>SUMIF($AB$2:$AB$841,$E209,$AD$2:$AD$841)</f>
        <v>120.2</v>
      </c>
      <c r="H209" s="7">
        <f>AVERAGEIF($AB$2:$AB$841,$E209,$AE$2:$AE$841)</f>
        <v>11.9</v>
      </c>
      <c r="J209"/>
      <c r="N209"/>
      <c r="O209"/>
      <c r="T209" t="s">
        <v>336</v>
      </c>
      <c r="U209" s="7">
        <f>SUMIF('Raw data'!$B$2:$B$1584,'Data Transformations'!$T209,'Raw data'!$D$2:$D$1584)</f>
        <v>31</v>
      </c>
      <c r="V209" s="7">
        <f>SUMIF('Raw data'!$B$2:$B$1584,'Data Transformations'!$T209,'Raw data'!$F$2:$F$1584)</f>
        <v>23</v>
      </c>
      <c r="W209" s="7">
        <f>MAX(SUMIF('Raw data'!$B$2:$B$1584,'Data Transformations'!$T209,'Raw data'!$E$2:$E$1584),SUMIF('Raw data'!$B$2:$B$1584,'Data Transformations'!$T209,'Raw data'!$H$2:$H$1584))</f>
        <v>38</v>
      </c>
      <c r="X209" s="7"/>
      <c r="Y209" s="9">
        <f>((W209-U209)/U209)</f>
        <v>0.22580645161290322</v>
      </c>
      <c r="Z209" s="9">
        <f>IF(V209&gt;0, (U209-V209)/V209, 0)</f>
        <v>0.34782608695652173</v>
      </c>
      <c r="AB209" t="s">
        <v>150</v>
      </c>
      <c r="AC209" t="s">
        <v>10</v>
      </c>
      <c r="AD209" s="1">
        <f>AG209/AF209</f>
        <v>89.6</v>
      </c>
      <c r="AE209">
        <v>9.1999999999999993</v>
      </c>
      <c r="AF209">
        <v>5</v>
      </c>
      <c r="AG209" s="1">
        <v>448</v>
      </c>
    </row>
    <row r="210" spans="5:33" x14ac:dyDescent="0.25">
      <c r="E210" t="s">
        <v>138</v>
      </c>
      <c r="F210" s="8">
        <f>G210/H210</f>
        <v>10.040973111395646</v>
      </c>
      <c r="G210" s="4">
        <f>SUMIF($AB$2:$AB$841,$E210,$AD$2:$AD$841)</f>
        <v>118.81818181818181</v>
      </c>
      <c r="H210" s="7">
        <f>AVERAGEIF($AB$2:$AB$841,$E210,$AE$2:$AE$841)</f>
        <v>11.833333333333334</v>
      </c>
      <c r="J210"/>
      <c r="N210"/>
      <c r="O210"/>
      <c r="T210" t="s">
        <v>335</v>
      </c>
      <c r="U210" s="7">
        <f>SUMIF('Raw data'!$B$2:$B$1584,'Data Transformations'!$T210,'Raw data'!$D$2:$D$1584)</f>
        <v>107</v>
      </c>
      <c r="V210" s="7">
        <f>SUMIF('Raw data'!$B$2:$B$1584,'Data Transformations'!$T210,'Raw data'!$F$2:$F$1584)</f>
        <v>189</v>
      </c>
      <c r="W210" s="7">
        <f>MAX(SUMIF('Raw data'!$B$2:$B$1584,'Data Transformations'!$T210,'Raw data'!$E$2:$E$1584),SUMIF('Raw data'!$B$2:$B$1584,'Data Transformations'!$T210,'Raw data'!$H$2:$H$1584))</f>
        <v>96</v>
      </c>
      <c r="X210" s="7"/>
      <c r="Y210" s="9">
        <f>((W210-U210)/U210)</f>
        <v>-0.10280373831775701</v>
      </c>
      <c r="Z210" s="9">
        <f>IF(V210&gt;0, (U210-V210)/V210, 0)</f>
        <v>-0.43386243386243384</v>
      </c>
      <c r="AB210" t="s">
        <v>150</v>
      </c>
      <c r="AC210" t="s">
        <v>12</v>
      </c>
      <c r="AD210" s="1">
        <f>AG210/AF210</f>
        <v>98</v>
      </c>
      <c r="AE210">
        <v>12.8</v>
      </c>
      <c r="AF210">
        <v>19</v>
      </c>
      <c r="AG210" s="1">
        <v>1862</v>
      </c>
    </row>
    <row r="211" spans="5:33" x14ac:dyDescent="0.25">
      <c r="E211" t="s">
        <v>74</v>
      </c>
      <c r="F211" s="8">
        <f>G211/H211</f>
        <v>10.031835664587504</v>
      </c>
      <c r="G211" s="4">
        <f>SUMIF($AB$2:$AB$841,$E211,$AD$2:$AD$841)</f>
        <v>105.83586626139818</v>
      </c>
      <c r="H211" s="7">
        <f>AVERAGEIF($AB$2:$AB$841,$E211,$AE$2:$AE$841)</f>
        <v>10.55</v>
      </c>
      <c r="J211"/>
      <c r="N211"/>
      <c r="O211"/>
      <c r="T211" t="s">
        <v>337</v>
      </c>
      <c r="U211" s="7">
        <f>SUMIF('Raw data'!$B$2:$B$1584,'Data Transformations'!$T211,'Raw data'!$D$2:$D$1584)</f>
        <v>9</v>
      </c>
      <c r="V211" s="7">
        <f>SUMIF('Raw data'!$B$2:$B$1584,'Data Transformations'!$T211,'Raw data'!$F$2:$F$1584)</f>
        <v>12</v>
      </c>
      <c r="W211" s="7">
        <f>MAX(SUMIF('Raw data'!$B$2:$B$1584,'Data Transformations'!$T211,'Raw data'!$E$2:$E$1584),SUMIF('Raw data'!$B$2:$B$1584,'Data Transformations'!$T211,'Raw data'!$H$2:$H$1584))</f>
        <v>0</v>
      </c>
      <c r="X211" s="7"/>
      <c r="Y211" s="9">
        <f>((W211-U211)/U211)</f>
        <v>-1</v>
      </c>
      <c r="Z211" s="9">
        <f>IF(V211&gt;0, (U211-V211)/V211, 0)</f>
        <v>-0.25</v>
      </c>
      <c r="AB211" t="s">
        <v>150</v>
      </c>
      <c r="AC211" t="s">
        <v>22</v>
      </c>
      <c r="AD211" s="1">
        <f>AG211/AF211</f>
        <v>240</v>
      </c>
      <c r="AE211">
        <v>5.4</v>
      </c>
      <c r="AF211">
        <v>10</v>
      </c>
      <c r="AG211" s="1">
        <v>2400</v>
      </c>
    </row>
    <row r="212" spans="5:33" x14ac:dyDescent="0.25">
      <c r="E212" t="s">
        <v>100</v>
      </c>
      <c r="F212" s="8">
        <f>G212/H212</f>
        <v>10</v>
      </c>
      <c r="G212" s="4">
        <f>SUMIF($AB$2:$AB$841,$E212,$AD$2:$AD$841)</f>
        <v>74</v>
      </c>
      <c r="H212" s="7">
        <f>AVERAGEIF($AB$2:$AB$841,$E212,$AE$2:$AE$841)</f>
        <v>7.4</v>
      </c>
      <c r="J212"/>
      <c r="N212"/>
      <c r="O212"/>
      <c r="T212" t="s">
        <v>338</v>
      </c>
      <c r="U212" s="7">
        <f>SUMIF('Raw data'!$B$2:$B$1584,'Data Transformations'!$T212,'Raw data'!$D$2:$D$1584)</f>
        <v>26</v>
      </c>
      <c r="V212" s="7">
        <f>SUMIF('Raw data'!$B$2:$B$1584,'Data Transformations'!$T212,'Raw data'!$F$2:$F$1584)</f>
        <v>19</v>
      </c>
      <c r="W212" s="7">
        <f>MAX(SUMIF('Raw data'!$B$2:$B$1584,'Data Transformations'!$T212,'Raw data'!$E$2:$E$1584),SUMIF('Raw data'!$B$2:$B$1584,'Data Transformations'!$T212,'Raw data'!$H$2:$H$1584))</f>
        <v>0</v>
      </c>
      <c r="X212" s="7"/>
      <c r="Y212" s="9">
        <f>((W212-U212)/U212)</f>
        <v>-1</v>
      </c>
      <c r="Z212" s="9">
        <f>IF(V212&gt;0, (U212-V212)/V212, 0)</f>
        <v>0.36842105263157893</v>
      </c>
      <c r="AB212" t="s">
        <v>156</v>
      </c>
      <c r="AC212" t="s">
        <v>12</v>
      </c>
      <c r="AD212" s="1">
        <f>AG212/AF212</f>
        <v>98</v>
      </c>
      <c r="AE212">
        <v>1.1000000000000001</v>
      </c>
      <c r="AF212">
        <v>27</v>
      </c>
      <c r="AG212" s="1">
        <v>2646</v>
      </c>
    </row>
    <row r="213" spans="5:33" x14ac:dyDescent="0.25">
      <c r="E213" t="s">
        <v>54</v>
      </c>
      <c r="F213" s="8">
        <f>G213/H213</f>
        <v>9.8989898989898979</v>
      </c>
      <c r="G213" s="4">
        <f>SUMIF($AB$2:$AB$841,$E213,$AD$2:$AD$841)</f>
        <v>98</v>
      </c>
      <c r="H213" s="7">
        <f>AVERAGEIF($AB$2:$AB$841,$E213,$AE$2:$AE$841)</f>
        <v>9.9</v>
      </c>
      <c r="J213"/>
      <c r="N213"/>
      <c r="O213"/>
      <c r="T213" t="s">
        <v>339</v>
      </c>
      <c r="U213" s="7">
        <f>SUMIF('Raw data'!$B$2:$B$1584,'Data Transformations'!$T213,'Raw data'!$D$2:$D$1584)</f>
        <v>209</v>
      </c>
      <c r="V213" s="7">
        <f>SUMIF('Raw data'!$B$2:$B$1584,'Data Transformations'!$T213,'Raw data'!$F$2:$F$1584)</f>
        <v>70</v>
      </c>
      <c r="W213" s="7">
        <f>MAX(SUMIF('Raw data'!$B$2:$B$1584,'Data Transformations'!$T213,'Raw data'!$E$2:$E$1584),SUMIF('Raw data'!$B$2:$B$1584,'Data Transformations'!$T213,'Raw data'!$H$2:$H$1584))</f>
        <v>225</v>
      </c>
      <c r="X213" s="7"/>
      <c r="Y213" s="9">
        <f>((W213-U213)/U213)</f>
        <v>7.6555023923444973E-2</v>
      </c>
      <c r="Z213" s="9">
        <f>IF(V213&gt;0, (U213-V213)/V213, 0)</f>
        <v>1.9857142857142858</v>
      </c>
      <c r="AB213" t="s">
        <v>156</v>
      </c>
      <c r="AC213" t="s">
        <v>22</v>
      </c>
      <c r="AD213" s="1">
        <f>AG213/AF213</f>
        <v>240</v>
      </c>
      <c r="AE213">
        <v>15.8</v>
      </c>
      <c r="AF213">
        <v>14</v>
      </c>
      <c r="AG213" s="1">
        <v>3360</v>
      </c>
    </row>
    <row r="214" spans="5:33" x14ac:dyDescent="0.25">
      <c r="E214" t="s">
        <v>227</v>
      </c>
      <c r="F214" s="8">
        <f>G214/H214</f>
        <v>9.866113607558475</v>
      </c>
      <c r="G214" s="4">
        <f>SUMIF($AB$2:$AB$841,$E214,$AD$2:$AD$841)</f>
        <v>259.4787878787879</v>
      </c>
      <c r="H214" s="7">
        <f>AVERAGEIF($AB$2:$AB$841,$E214,$AE$2:$AE$841)</f>
        <v>26.3</v>
      </c>
      <c r="J214"/>
      <c r="N214"/>
      <c r="O214"/>
      <c r="T214" t="s">
        <v>341</v>
      </c>
      <c r="U214" s="7">
        <f>SUMIF('Raw data'!$B$2:$B$1584,'Data Transformations'!$T214,'Raw data'!$D$2:$D$1584)</f>
        <v>166</v>
      </c>
      <c r="V214" s="7">
        <f>SUMIF('Raw data'!$B$2:$B$1584,'Data Transformations'!$T214,'Raw data'!$F$2:$F$1584)</f>
        <v>33</v>
      </c>
      <c r="W214" s="7">
        <f>MAX(SUMIF('Raw data'!$B$2:$B$1584,'Data Transformations'!$T214,'Raw data'!$E$2:$E$1584),SUMIF('Raw data'!$B$2:$B$1584,'Data Transformations'!$T214,'Raw data'!$H$2:$H$1584))</f>
        <v>0</v>
      </c>
      <c r="X214" s="7"/>
      <c r="Y214" s="9">
        <f>((W214-U214)/U214)</f>
        <v>-1</v>
      </c>
      <c r="Z214" s="9">
        <f>IF(V214&gt;0, (U214-V214)/V214, 0)</f>
        <v>4.0303030303030303</v>
      </c>
      <c r="AB214" t="s">
        <v>156</v>
      </c>
      <c r="AC214" t="s">
        <v>14</v>
      </c>
      <c r="AD214" s="1">
        <f>AG214/AF214</f>
        <v>22.098039215686274</v>
      </c>
      <c r="AE214">
        <v>3.6</v>
      </c>
      <c r="AF214">
        <v>51</v>
      </c>
      <c r="AG214" s="1">
        <v>1127</v>
      </c>
    </row>
    <row r="215" spans="5:33" x14ac:dyDescent="0.25">
      <c r="E215" t="s">
        <v>11</v>
      </c>
      <c r="F215" s="8">
        <f>G215/H215</f>
        <v>9.2700922266139667</v>
      </c>
      <c r="G215" s="4">
        <f>SUMIF($AB$2:$AB$841,$E215,$AD$2:$AD$841)</f>
        <v>53.303030303030305</v>
      </c>
      <c r="H215" s="7">
        <f>AVERAGEIF($AB$2:$AB$841,$E215,$AE$2:$AE$841)</f>
        <v>5.75</v>
      </c>
      <c r="J215"/>
      <c r="N215"/>
      <c r="O215"/>
      <c r="T215" t="s">
        <v>342</v>
      </c>
      <c r="U215" s="7">
        <f>SUMIF('Raw data'!$B$2:$B$1584,'Data Transformations'!$T215,'Raw data'!$D$2:$D$1584)</f>
        <v>54</v>
      </c>
      <c r="V215" s="7">
        <f>SUMIF('Raw data'!$B$2:$B$1584,'Data Transformations'!$T215,'Raw data'!$F$2:$F$1584)</f>
        <v>106</v>
      </c>
      <c r="W215" s="7">
        <f>MAX(SUMIF('Raw data'!$B$2:$B$1584,'Data Transformations'!$T215,'Raw data'!$E$2:$E$1584),SUMIF('Raw data'!$B$2:$B$1584,'Data Transformations'!$T215,'Raw data'!$H$2:$H$1584))</f>
        <v>3</v>
      </c>
      <c r="X215" s="7"/>
      <c r="Y215" s="9">
        <f>((W215-U215)/U215)</f>
        <v>-0.94444444444444442</v>
      </c>
      <c r="Z215" s="9">
        <f>IF(V215&gt;0, (U215-V215)/V215, 0)</f>
        <v>-0.49056603773584906</v>
      </c>
      <c r="AB215" t="s">
        <v>156</v>
      </c>
      <c r="AC215" t="s">
        <v>47</v>
      </c>
      <c r="AD215" s="1">
        <f>AG215/AF215</f>
        <v>46.2</v>
      </c>
      <c r="AE215">
        <v>5.9</v>
      </c>
      <c r="AF215">
        <v>10</v>
      </c>
      <c r="AG215" s="1">
        <v>462</v>
      </c>
    </row>
    <row r="216" spans="5:33" x14ac:dyDescent="0.25">
      <c r="E216" t="s">
        <v>111</v>
      </c>
      <c r="F216" s="8">
        <f>G216/H216</f>
        <v>9.2056650246305409</v>
      </c>
      <c r="G216" s="4">
        <f>SUMIF($AB$2:$AB$841,$E216,$AD$2:$AD$841)</f>
        <v>186.875</v>
      </c>
      <c r="H216" s="7">
        <f>AVERAGEIF($AB$2:$AB$841,$E216,$AE$2:$AE$841)</f>
        <v>20.3</v>
      </c>
      <c r="J216"/>
      <c r="N216"/>
      <c r="O216"/>
      <c r="T216" t="s">
        <v>344</v>
      </c>
      <c r="U216" s="7">
        <f>SUMIF('Raw data'!$B$2:$B$1584,'Data Transformations'!$T216,'Raw data'!$D$2:$D$1584)</f>
        <v>718</v>
      </c>
      <c r="V216" s="7">
        <f>SUMIF('Raw data'!$B$2:$B$1584,'Data Transformations'!$T216,'Raw data'!$F$2:$F$1584)</f>
        <v>195</v>
      </c>
      <c r="W216" s="7">
        <f>MAX(SUMIF('Raw data'!$B$2:$B$1584,'Data Transformations'!$T216,'Raw data'!$E$2:$E$1584),SUMIF('Raw data'!$B$2:$B$1584,'Data Transformations'!$T216,'Raw data'!$H$2:$H$1584))</f>
        <v>284</v>
      </c>
      <c r="X216" s="7"/>
      <c r="Y216" s="9">
        <f>((W216-U216)/U216)</f>
        <v>-0.6044568245125348</v>
      </c>
      <c r="Z216" s="9">
        <f>IF(V216&gt;0, (U216-V216)/V216, 0)</f>
        <v>2.6820512820512818</v>
      </c>
      <c r="AB216" t="s">
        <v>228</v>
      </c>
      <c r="AC216" t="s">
        <v>69</v>
      </c>
      <c r="AD216" s="1">
        <f>AG216/AF216</f>
        <v>19.625</v>
      </c>
      <c r="AE216">
        <v>16.600000000000001</v>
      </c>
      <c r="AF216">
        <v>16</v>
      </c>
      <c r="AG216" s="1">
        <v>314</v>
      </c>
    </row>
    <row r="217" spans="5:33" x14ac:dyDescent="0.25">
      <c r="E217" t="s">
        <v>55</v>
      </c>
      <c r="F217" s="8">
        <f>G217/H217</f>
        <v>8.9908256880733948</v>
      </c>
      <c r="G217" s="4">
        <f>SUMIF($AB$2:$AB$841,$E217,$AD$2:$AD$841)</f>
        <v>98</v>
      </c>
      <c r="H217" s="7">
        <f>AVERAGEIF($AB$2:$AB$841,$E217,$AE$2:$AE$841)</f>
        <v>10.9</v>
      </c>
      <c r="J217"/>
      <c r="N217"/>
      <c r="O217"/>
      <c r="T217" t="s">
        <v>345</v>
      </c>
      <c r="U217" s="7">
        <f>SUMIF('Raw data'!$B$2:$B$1584,'Data Transformations'!$T217,'Raw data'!$D$2:$D$1584)</f>
        <v>46</v>
      </c>
      <c r="V217" s="7">
        <f>SUMIF('Raw data'!$B$2:$B$1584,'Data Transformations'!$T217,'Raw data'!$F$2:$F$1584)</f>
        <v>40</v>
      </c>
      <c r="W217" s="7">
        <f>MAX(SUMIF('Raw data'!$B$2:$B$1584,'Data Transformations'!$T217,'Raw data'!$E$2:$E$1584),SUMIF('Raw data'!$B$2:$B$1584,'Data Transformations'!$T217,'Raw data'!$H$2:$H$1584))</f>
        <v>42</v>
      </c>
      <c r="X217" s="7"/>
      <c r="Y217" s="9">
        <f>((W217-U217)/U217)</f>
        <v>-8.6956521739130432E-2</v>
      </c>
      <c r="Z217" s="9">
        <f>IF(V217&gt;0, (U217-V217)/V217, 0)</f>
        <v>0.15</v>
      </c>
      <c r="AB217" t="s">
        <v>228</v>
      </c>
      <c r="AC217" t="s">
        <v>47</v>
      </c>
      <c r="AD217" s="1">
        <f>AG217/AF217</f>
        <v>46.2</v>
      </c>
      <c r="AE217">
        <v>5.5</v>
      </c>
      <c r="AF217">
        <v>10</v>
      </c>
      <c r="AG217" s="1">
        <v>462</v>
      </c>
    </row>
    <row r="218" spans="5:33" x14ac:dyDescent="0.25">
      <c r="E218" t="s">
        <v>147</v>
      </c>
      <c r="F218" s="8">
        <f>G218/H218</f>
        <v>8.7452420701168609</v>
      </c>
      <c r="G218" s="4">
        <f>SUMIF($AB$2:$AB$841,$E218,$AD$2:$AD$841)</f>
        <v>261.91999999999996</v>
      </c>
      <c r="H218" s="7">
        <f>AVERAGEIF($AB$2:$AB$841,$E218,$AE$2:$AE$841)</f>
        <v>29.95</v>
      </c>
      <c r="J218"/>
      <c r="N218"/>
      <c r="O218"/>
      <c r="T218" t="s">
        <v>346</v>
      </c>
      <c r="U218" s="7">
        <f>SUMIF('Raw data'!$B$2:$B$1584,'Data Transformations'!$T218,'Raw data'!$D$2:$D$1584)</f>
        <v>94</v>
      </c>
      <c r="V218" s="7">
        <f>SUMIF('Raw data'!$B$2:$B$1584,'Data Transformations'!$T218,'Raw data'!$F$2:$F$1584)</f>
        <v>63</v>
      </c>
      <c r="W218" s="7">
        <f>MAX(SUMIF('Raw data'!$B$2:$B$1584,'Data Transformations'!$T218,'Raw data'!$E$2:$E$1584),SUMIF('Raw data'!$B$2:$B$1584,'Data Transformations'!$T218,'Raw data'!$H$2:$H$1584))</f>
        <v>74</v>
      </c>
      <c r="X218" s="7"/>
      <c r="Y218" s="9">
        <f>((W218-U218)/U218)</f>
        <v>-0.21276595744680851</v>
      </c>
      <c r="Z218" s="9">
        <f>IF(V218&gt;0, (U218-V218)/V218, 0)</f>
        <v>0.49206349206349204</v>
      </c>
      <c r="AB218" t="s">
        <v>228</v>
      </c>
      <c r="AC218" t="s">
        <v>197</v>
      </c>
      <c r="AD218" s="1">
        <f>AG218/AF218</f>
        <v>175</v>
      </c>
      <c r="AE218">
        <v>17.600000000000001</v>
      </c>
      <c r="AF218">
        <v>12</v>
      </c>
      <c r="AG218" s="1">
        <v>2100</v>
      </c>
    </row>
    <row r="219" spans="5:33" x14ac:dyDescent="0.25">
      <c r="E219" t="s">
        <v>244</v>
      </c>
      <c r="F219" s="8">
        <f>G219/H219</f>
        <v>8.7193948412698425</v>
      </c>
      <c r="G219" s="4">
        <f>SUMIF($AB$2:$AB$841,$E219,$AD$2:$AD$841)</f>
        <v>146.48583333333335</v>
      </c>
      <c r="H219" s="7">
        <f>AVERAGEIF($AB$2:$AB$841,$E219,$AE$2:$AE$841)</f>
        <v>16.8</v>
      </c>
      <c r="J219"/>
      <c r="N219"/>
      <c r="O219"/>
      <c r="T219" t="s">
        <v>347</v>
      </c>
      <c r="U219" s="7">
        <f>SUMIF('Raw data'!$B$2:$B$1584,'Data Transformations'!$T219,'Raw data'!$D$2:$D$1584)</f>
        <v>65</v>
      </c>
      <c r="V219" s="7">
        <f>SUMIF('Raw data'!$B$2:$B$1584,'Data Transformations'!$T219,'Raw data'!$F$2:$F$1584)</f>
        <v>8</v>
      </c>
      <c r="W219" s="7">
        <f>MAX(SUMIF('Raw data'!$B$2:$B$1584,'Data Transformations'!$T219,'Raw data'!$E$2:$E$1584),SUMIF('Raw data'!$B$2:$B$1584,'Data Transformations'!$T219,'Raw data'!$H$2:$H$1584))</f>
        <v>63</v>
      </c>
      <c r="X219" s="7"/>
      <c r="Y219" s="9">
        <f>((W219-U219)/U219)</f>
        <v>-3.0769230769230771E-2</v>
      </c>
      <c r="Z219" s="9">
        <f>IF(V219&gt;0, (U219-V219)/V219, 0)</f>
        <v>7.125</v>
      </c>
      <c r="AB219" t="s">
        <v>264</v>
      </c>
      <c r="AC219" t="s">
        <v>12</v>
      </c>
      <c r="AD219" s="1">
        <f>AG219/AF219</f>
        <v>98</v>
      </c>
      <c r="AE219">
        <v>1.3</v>
      </c>
      <c r="AF219">
        <v>21</v>
      </c>
      <c r="AG219" s="1">
        <v>2058</v>
      </c>
    </row>
    <row r="220" spans="5:33" x14ac:dyDescent="0.25">
      <c r="E220" t="s">
        <v>328</v>
      </c>
      <c r="F220" s="8">
        <f>G220/H220</f>
        <v>8.7035755478662065</v>
      </c>
      <c r="G220" s="4">
        <f>SUMIF($AB$2:$AB$841,$E220,$AD$2:$AD$841)</f>
        <v>73.980392156862749</v>
      </c>
      <c r="H220" s="7">
        <f>AVERAGEIF($AB$2:$AB$841,$E220,$AE$2:$AE$841)</f>
        <v>8.5</v>
      </c>
      <c r="J220"/>
      <c r="N220"/>
      <c r="O220"/>
      <c r="T220" t="s">
        <v>181</v>
      </c>
      <c r="U220" s="7">
        <f>SUMIF('Raw data'!$B$2:$B$1584,'Data Transformations'!$T220,'Raw data'!$D$2:$D$1584)</f>
        <v>2</v>
      </c>
      <c r="V220" s="7">
        <f>SUMIF('Raw data'!$B$2:$B$1584,'Data Transformations'!$T220,'Raw data'!$F$2:$F$1584)</f>
        <v>6</v>
      </c>
      <c r="W220" s="7">
        <f>MAX(SUMIF('Raw data'!$B$2:$B$1584,'Data Transformations'!$T220,'Raw data'!$E$2:$E$1584),SUMIF('Raw data'!$B$2:$B$1584,'Data Transformations'!$T220,'Raw data'!$H$2:$H$1584))</f>
        <v>0</v>
      </c>
      <c r="X220" s="7"/>
      <c r="Y220" s="9">
        <f>((W220-U220)/U220)</f>
        <v>-1</v>
      </c>
      <c r="Z220" s="9">
        <f>IF(V220&gt;0, (U220-V220)/V220, 0)</f>
        <v>-0.66666666666666663</v>
      </c>
      <c r="AB220" t="s">
        <v>264</v>
      </c>
      <c r="AC220" t="s">
        <v>15</v>
      </c>
      <c r="AD220" s="1">
        <f>AG220/AF220</f>
        <v>74</v>
      </c>
      <c r="AE220">
        <v>4.7</v>
      </c>
      <c r="AF220">
        <v>18</v>
      </c>
      <c r="AG220" s="1">
        <v>1332</v>
      </c>
    </row>
    <row r="221" spans="5:33" x14ac:dyDescent="0.25">
      <c r="E221" t="s">
        <v>374</v>
      </c>
      <c r="F221" s="8">
        <f>G221/H221</f>
        <v>8.6009002250562645</v>
      </c>
      <c r="G221" s="4">
        <f>SUMIF($AB$2:$AB$841,$E221,$AD$2:$AD$841)</f>
        <v>73.967741935483872</v>
      </c>
      <c r="H221" s="7">
        <f>AVERAGEIF($AB$2:$AB$841,$E221,$AE$2:$AE$841)</f>
        <v>8.6</v>
      </c>
      <c r="J221"/>
      <c r="N221"/>
      <c r="O221"/>
      <c r="T221" t="s">
        <v>348</v>
      </c>
      <c r="U221" s="7">
        <f>SUMIF('Raw data'!$B$2:$B$1584,'Data Transformations'!$T221,'Raw data'!$D$2:$D$1584)</f>
        <v>51</v>
      </c>
      <c r="V221" s="7">
        <f>SUMIF('Raw data'!$B$2:$B$1584,'Data Transformations'!$T221,'Raw data'!$F$2:$F$1584)</f>
        <v>44</v>
      </c>
      <c r="W221" s="7">
        <f>MAX(SUMIF('Raw data'!$B$2:$B$1584,'Data Transformations'!$T221,'Raw data'!$E$2:$E$1584),SUMIF('Raw data'!$B$2:$B$1584,'Data Transformations'!$T221,'Raw data'!$H$2:$H$1584))</f>
        <v>40</v>
      </c>
      <c r="X221" s="7"/>
      <c r="Y221" s="9">
        <f>((W221-U221)/U221)</f>
        <v>-0.21568627450980393</v>
      </c>
      <c r="Z221" s="9">
        <f>IF(V221&gt;0, (U221-V221)/V221, 0)</f>
        <v>0.15909090909090909</v>
      </c>
      <c r="AB221" t="s">
        <v>220</v>
      </c>
      <c r="AC221" t="s">
        <v>91</v>
      </c>
      <c r="AD221" s="1">
        <f>AG221/AF221</f>
        <v>66.5</v>
      </c>
      <c r="AE221">
        <v>7.3</v>
      </c>
      <c r="AF221">
        <v>2</v>
      </c>
      <c r="AG221" s="1">
        <v>133</v>
      </c>
    </row>
    <row r="222" spans="5:33" x14ac:dyDescent="0.25">
      <c r="E222" t="s">
        <v>239</v>
      </c>
      <c r="F222" s="8">
        <f>G222/H222</f>
        <v>8.2551706528215156</v>
      </c>
      <c r="G222" s="4">
        <f>SUMIF($AB$2:$AB$841,$E222,$AD$2:$AD$841)</f>
        <v>104.29032258064515</v>
      </c>
      <c r="H222" s="7">
        <f>AVERAGEIF($AB$2:$AB$841,$E222,$AE$2:$AE$841)</f>
        <v>12.633333333333333</v>
      </c>
      <c r="J222"/>
      <c r="N222"/>
      <c r="O222"/>
      <c r="T222" t="s">
        <v>349</v>
      </c>
      <c r="U222" s="7">
        <f>SUMIF('Raw data'!$B$2:$B$1584,'Data Transformations'!$T222,'Raw data'!$D$2:$D$1584)</f>
        <v>22</v>
      </c>
      <c r="V222" s="7">
        <f>SUMIF('Raw data'!$B$2:$B$1584,'Data Transformations'!$T222,'Raw data'!$F$2:$F$1584)</f>
        <v>4</v>
      </c>
      <c r="W222" s="7">
        <f>MAX(SUMIF('Raw data'!$B$2:$B$1584,'Data Transformations'!$T222,'Raw data'!$E$2:$E$1584),SUMIF('Raw data'!$B$2:$B$1584,'Data Transformations'!$T222,'Raw data'!$H$2:$H$1584))</f>
        <v>1</v>
      </c>
      <c r="X222" s="7"/>
      <c r="Y222" s="9">
        <f>((W222-U222)/U222)</f>
        <v>-0.95454545454545459</v>
      </c>
      <c r="Z222" s="9">
        <f>IF(V222&gt;0, (U222-V222)/V222, 0)</f>
        <v>4.5</v>
      </c>
      <c r="AB222" t="s">
        <v>220</v>
      </c>
      <c r="AC222" t="s">
        <v>10</v>
      </c>
      <c r="AD222" s="1">
        <f>AG222/AF222</f>
        <v>89.590909090909093</v>
      </c>
      <c r="AE222">
        <v>15</v>
      </c>
      <c r="AF222">
        <v>44</v>
      </c>
      <c r="AG222" s="1">
        <v>3942</v>
      </c>
    </row>
    <row r="223" spans="5:33" x14ac:dyDescent="0.25">
      <c r="E223" t="s">
        <v>225</v>
      </c>
      <c r="F223" s="8">
        <f>G223/H223</f>
        <v>8.2231842231842229</v>
      </c>
      <c r="G223" s="4">
        <f>SUMIF($AB$2:$AB$841,$E223,$AD$2:$AD$841)</f>
        <v>108.54603174603174</v>
      </c>
      <c r="H223" s="7">
        <f>AVERAGEIF($AB$2:$AB$841,$E223,$AE$2:$AE$841)</f>
        <v>13.200000000000001</v>
      </c>
      <c r="J223"/>
      <c r="N223"/>
      <c r="O223"/>
      <c r="T223" t="s">
        <v>309</v>
      </c>
      <c r="U223" s="7">
        <f>SUMIF('Raw data'!$B$2:$B$1584,'Data Transformations'!$T223,'Raw data'!$D$2:$D$1584)</f>
        <v>31</v>
      </c>
      <c r="V223" s="7">
        <f>SUMIF('Raw data'!$B$2:$B$1584,'Data Transformations'!$T223,'Raw data'!$F$2:$F$1584)</f>
        <v>16</v>
      </c>
      <c r="W223" s="7">
        <f>MAX(SUMIF('Raw data'!$B$2:$B$1584,'Data Transformations'!$T223,'Raw data'!$E$2:$E$1584),SUMIF('Raw data'!$B$2:$B$1584,'Data Transformations'!$T223,'Raw data'!$H$2:$H$1584))</f>
        <v>0</v>
      </c>
      <c r="X223" s="7"/>
      <c r="Y223" s="9">
        <f>((W223-U223)/U223)</f>
        <v>-1</v>
      </c>
      <c r="Z223" s="9">
        <f>IF(V223&gt;0, (U223-V223)/V223, 0)</f>
        <v>0.9375</v>
      </c>
      <c r="AB223" t="s">
        <v>220</v>
      </c>
      <c r="AC223" t="s">
        <v>12</v>
      </c>
      <c r="AD223" s="1">
        <f>AG223/AF223</f>
        <v>98</v>
      </c>
      <c r="AE223">
        <v>10.9</v>
      </c>
      <c r="AF223">
        <v>34</v>
      </c>
      <c r="AG223" s="1">
        <v>3332</v>
      </c>
    </row>
    <row r="224" spans="5:33" x14ac:dyDescent="0.25">
      <c r="E224" t="s">
        <v>258</v>
      </c>
      <c r="F224" s="8">
        <f>G224/H224</f>
        <v>7.8618421052631575</v>
      </c>
      <c r="G224" s="4">
        <f>SUMIF($AB$2:$AB$841,$E224,$AD$2:$AD$841)</f>
        <v>89.625</v>
      </c>
      <c r="H224" s="7">
        <f>AVERAGEIF($AB$2:$AB$841,$E224,$AE$2:$AE$841)</f>
        <v>11.4</v>
      </c>
      <c r="J224"/>
      <c r="N224"/>
      <c r="O224"/>
      <c r="T224" t="s">
        <v>273</v>
      </c>
      <c r="U224" s="7">
        <f>SUMIF('Raw data'!$B$2:$B$1584,'Data Transformations'!$T224,'Raw data'!$D$2:$D$1584)</f>
        <v>79</v>
      </c>
      <c r="V224" s="7">
        <f>SUMIF('Raw data'!$B$2:$B$1584,'Data Transformations'!$T224,'Raw data'!$F$2:$F$1584)</f>
        <v>130</v>
      </c>
      <c r="W224" s="7">
        <f>MAX(SUMIF('Raw data'!$B$2:$B$1584,'Data Transformations'!$T224,'Raw data'!$E$2:$E$1584),SUMIF('Raw data'!$B$2:$B$1584,'Data Transformations'!$T224,'Raw data'!$H$2:$H$1584))</f>
        <v>3</v>
      </c>
      <c r="X224" s="7"/>
      <c r="Y224" s="9">
        <f>((W224-U224)/U224)</f>
        <v>-0.96202531645569622</v>
      </c>
      <c r="Z224" s="9">
        <f>IF(V224&gt;0, (U224-V224)/V224, 0)</f>
        <v>-0.3923076923076923</v>
      </c>
      <c r="AB224" t="s">
        <v>220</v>
      </c>
      <c r="AC224" t="s">
        <v>13</v>
      </c>
      <c r="AD224" s="1">
        <f>AG224/AF224</f>
        <v>114.875</v>
      </c>
      <c r="AE224">
        <v>1</v>
      </c>
      <c r="AF224">
        <v>16</v>
      </c>
      <c r="AG224" s="1">
        <v>1838</v>
      </c>
    </row>
    <row r="225" spans="5:33" x14ac:dyDescent="0.25">
      <c r="E225" t="s">
        <v>339</v>
      </c>
      <c r="F225" s="8">
        <f>G225/H225</f>
        <v>7.6884422110552766</v>
      </c>
      <c r="G225" s="4">
        <f>SUMIF($AB$2:$AB$841,$E225,$AD$2:$AD$841)</f>
        <v>102</v>
      </c>
      <c r="H225" s="7">
        <f>AVERAGEIF($AB$2:$AB$841,$E225,$AE$2:$AE$841)</f>
        <v>13.266666666666666</v>
      </c>
      <c r="J225"/>
      <c r="N225"/>
      <c r="O225"/>
      <c r="T225" t="s">
        <v>351</v>
      </c>
      <c r="U225" s="7">
        <f>SUMIF('Raw data'!$B$2:$B$1584,'Data Transformations'!$T225,'Raw data'!$D$2:$D$1584)</f>
        <v>17</v>
      </c>
      <c r="V225" s="7">
        <f>SUMIF('Raw data'!$B$2:$B$1584,'Data Transformations'!$T225,'Raw data'!$F$2:$F$1584)</f>
        <v>0</v>
      </c>
      <c r="W225" s="7">
        <f>MAX(SUMIF('Raw data'!$B$2:$B$1584,'Data Transformations'!$T225,'Raw data'!$E$2:$E$1584),SUMIF('Raw data'!$B$2:$B$1584,'Data Transformations'!$T225,'Raw data'!$H$2:$H$1584))</f>
        <v>4</v>
      </c>
      <c r="X225" s="7"/>
      <c r="Y225" s="9">
        <f>((W225-U225)/U225)</f>
        <v>-0.76470588235294112</v>
      </c>
      <c r="Z225" s="9">
        <f>IF(V225&gt;0, (U225-V225)/V225, 0)</f>
        <v>0</v>
      </c>
      <c r="AB225" t="s">
        <v>220</v>
      </c>
      <c r="AC225" t="s">
        <v>94</v>
      </c>
      <c r="AD225" s="1">
        <f>AG225/AF225</f>
        <v>432.57142857142856</v>
      </c>
      <c r="AE225">
        <v>5.2</v>
      </c>
      <c r="AF225">
        <v>14</v>
      </c>
      <c r="AG225" s="1">
        <v>6056</v>
      </c>
    </row>
    <row r="226" spans="5:33" x14ac:dyDescent="0.25">
      <c r="E226" t="s">
        <v>45</v>
      </c>
      <c r="F226" s="8">
        <f>G226/H226</f>
        <v>7.4423963133640552</v>
      </c>
      <c r="G226" s="4">
        <f>SUMIF($AB$2:$AB$841,$E226,$AD$2:$AD$841)</f>
        <v>46.142857142857146</v>
      </c>
      <c r="H226" s="7">
        <f>AVERAGEIF($AB$2:$AB$841,$E226,$AE$2:$AE$841)</f>
        <v>6.2</v>
      </c>
      <c r="J226"/>
      <c r="N226"/>
      <c r="O226"/>
      <c r="T226" t="s">
        <v>350</v>
      </c>
      <c r="U226" s="7">
        <f>SUMIF('Raw data'!$B$2:$B$1584,'Data Transformations'!$T226,'Raw data'!$D$2:$D$1584)</f>
        <v>63</v>
      </c>
      <c r="V226" s="7">
        <f>SUMIF('Raw data'!$B$2:$B$1584,'Data Transformations'!$T226,'Raw data'!$F$2:$F$1584)</f>
        <v>45</v>
      </c>
      <c r="W226" s="7">
        <f>MAX(SUMIF('Raw data'!$B$2:$B$1584,'Data Transformations'!$T226,'Raw data'!$E$2:$E$1584),SUMIF('Raw data'!$B$2:$B$1584,'Data Transformations'!$T226,'Raw data'!$H$2:$H$1584))</f>
        <v>61</v>
      </c>
      <c r="X226" s="7"/>
      <c r="Y226" s="9">
        <f>((W226-U226)/U226)</f>
        <v>-3.1746031746031744E-2</v>
      </c>
      <c r="Z226" s="9">
        <f>IF(V226&gt;0, (U226-V226)/V226, 0)</f>
        <v>0.4</v>
      </c>
      <c r="AB226" t="s">
        <v>220</v>
      </c>
      <c r="AC226" t="s">
        <v>27</v>
      </c>
      <c r="AD226" s="1">
        <f>AG226/AF226</f>
        <v>315.8095238095238</v>
      </c>
      <c r="AE226">
        <v>21.2</v>
      </c>
      <c r="AF226">
        <v>21</v>
      </c>
      <c r="AG226" s="1">
        <v>6632</v>
      </c>
    </row>
    <row r="227" spans="5:33" x14ac:dyDescent="0.25">
      <c r="E227" t="s">
        <v>364</v>
      </c>
      <c r="F227" s="8">
        <f>G227/H227</f>
        <v>7.3728813559322033</v>
      </c>
      <c r="G227" s="4">
        <f>SUMIF($AB$2:$AB$841,$E227,$AD$2:$AD$841)</f>
        <v>87</v>
      </c>
      <c r="H227" s="7">
        <f>AVERAGEIF($AB$2:$AB$841,$E227,$AE$2:$AE$841)</f>
        <v>11.8</v>
      </c>
      <c r="J227"/>
      <c r="N227"/>
      <c r="O227"/>
      <c r="T227" t="s">
        <v>118</v>
      </c>
      <c r="U227" s="7">
        <f>SUMIF('Raw data'!$B$2:$B$1584,'Data Transformations'!$T227,'Raw data'!$D$2:$D$1584)</f>
        <v>50</v>
      </c>
      <c r="V227" s="7">
        <f>SUMIF('Raw data'!$B$2:$B$1584,'Data Transformations'!$T227,'Raw data'!$F$2:$F$1584)</f>
        <v>14</v>
      </c>
      <c r="W227" s="7">
        <f>MAX(SUMIF('Raw data'!$B$2:$B$1584,'Data Transformations'!$T227,'Raw data'!$E$2:$E$1584),SUMIF('Raw data'!$B$2:$B$1584,'Data Transformations'!$T227,'Raw data'!$H$2:$H$1584))</f>
        <v>2</v>
      </c>
      <c r="X227" s="7"/>
      <c r="Y227" s="9">
        <f>((W227-U227)/U227)</f>
        <v>-0.96</v>
      </c>
      <c r="Z227" s="9">
        <f>IF(V227&gt;0, (U227-V227)/V227, 0)</f>
        <v>2.5714285714285716</v>
      </c>
      <c r="AB227" t="s">
        <v>220</v>
      </c>
      <c r="AC227" t="s">
        <v>28</v>
      </c>
      <c r="AD227" s="1">
        <f>AG227/AF227</f>
        <v>186.83333333333334</v>
      </c>
      <c r="AE227">
        <v>20.9</v>
      </c>
      <c r="AF227">
        <v>6</v>
      </c>
      <c r="AG227" s="1">
        <v>1121</v>
      </c>
    </row>
    <row r="228" spans="5:33" x14ac:dyDescent="0.25">
      <c r="E228" t="s">
        <v>226</v>
      </c>
      <c r="F228" s="8">
        <f>G228/H228</f>
        <v>7.3589743589743586</v>
      </c>
      <c r="G228" s="4">
        <f>SUMIF($AB$2:$AB$841,$E228,$AD$2:$AD$841)</f>
        <v>22.076923076923077</v>
      </c>
      <c r="H228" s="7">
        <f>AVERAGEIF($AB$2:$AB$841,$E228,$AE$2:$AE$841)</f>
        <v>3</v>
      </c>
      <c r="J228"/>
      <c r="N228"/>
      <c r="O228"/>
      <c r="T228" t="s">
        <v>123</v>
      </c>
      <c r="U228" s="7">
        <f>SUMIF('Raw data'!$B$2:$B$1584,'Data Transformations'!$T228,'Raw data'!$D$2:$D$1584)</f>
        <v>6</v>
      </c>
      <c r="V228" s="7">
        <f>SUMIF('Raw data'!$B$2:$B$1584,'Data Transformations'!$T228,'Raw data'!$F$2:$F$1584)</f>
        <v>0</v>
      </c>
      <c r="W228" s="7">
        <f>MAX(SUMIF('Raw data'!$B$2:$B$1584,'Data Transformations'!$T228,'Raw data'!$E$2:$E$1584),SUMIF('Raw data'!$B$2:$B$1584,'Data Transformations'!$T228,'Raw data'!$H$2:$H$1584))</f>
        <v>0</v>
      </c>
      <c r="X228" s="7"/>
      <c r="Y228" s="9">
        <f>((W228-U228)/U228)</f>
        <v>-1</v>
      </c>
      <c r="Z228" s="9">
        <f>IF(V228&gt;0, (U228-V228)/V228, 0)</f>
        <v>0</v>
      </c>
      <c r="AB228" t="s">
        <v>220</v>
      </c>
      <c r="AC228" t="s">
        <v>29</v>
      </c>
      <c r="AD228" s="1">
        <f>AG228/AF228</f>
        <v>294.54545454545456</v>
      </c>
      <c r="AE228">
        <v>3.2</v>
      </c>
      <c r="AF228">
        <v>11</v>
      </c>
      <c r="AG228" s="1">
        <v>3240</v>
      </c>
    </row>
    <row r="229" spans="5:33" x14ac:dyDescent="0.25">
      <c r="E229" t="s">
        <v>278</v>
      </c>
      <c r="F229" s="8">
        <f>G229/H229</f>
        <v>7.3324514991181662</v>
      </c>
      <c r="G229" s="4">
        <f>SUMIF($AB$2:$AB$841,$E229,$AD$2:$AD$841)</f>
        <v>46.194444444444443</v>
      </c>
      <c r="H229" s="7">
        <f>AVERAGEIF($AB$2:$AB$841,$E229,$AE$2:$AE$841)</f>
        <v>6.3</v>
      </c>
      <c r="J229"/>
      <c r="N229"/>
      <c r="O229"/>
      <c r="T229" t="s">
        <v>352</v>
      </c>
      <c r="U229" s="7">
        <f>SUMIF('Raw data'!$B$2:$B$1584,'Data Transformations'!$T229,'Raw data'!$D$2:$D$1584)</f>
        <v>75</v>
      </c>
      <c r="V229" s="7">
        <f>SUMIF('Raw data'!$B$2:$B$1584,'Data Transformations'!$T229,'Raw data'!$F$2:$F$1584)</f>
        <v>146</v>
      </c>
      <c r="W229" s="7">
        <f>MAX(SUMIF('Raw data'!$B$2:$B$1584,'Data Transformations'!$T229,'Raw data'!$E$2:$E$1584),SUMIF('Raw data'!$B$2:$B$1584,'Data Transformations'!$T229,'Raw data'!$H$2:$H$1584))</f>
        <v>12</v>
      </c>
      <c r="X229" s="7"/>
      <c r="Y229" s="9">
        <f>((W229-U229)/U229)</f>
        <v>-0.84</v>
      </c>
      <c r="Z229" s="9">
        <f>IF(V229&gt;0, (U229-V229)/V229, 0)</f>
        <v>-0.4863013698630137</v>
      </c>
      <c r="AB229" t="s">
        <v>220</v>
      </c>
      <c r="AC229" t="s">
        <v>65</v>
      </c>
      <c r="AD229" s="1">
        <f>AG229/AF229</f>
        <v>265.07692307692309</v>
      </c>
      <c r="AE229">
        <v>1.3</v>
      </c>
      <c r="AF229">
        <v>13</v>
      </c>
      <c r="AG229" s="1">
        <v>3446</v>
      </c>
    </row>
    <row r="230" spans="5:33" x14ac:dyDescent="0.25">
      <c r="E230" t="s">
        <v>291</v>
      </c>
      <c r="F230" s="8">
        <f>G230/H230</f>
        <v>7.3248820209123719</v>
      </c>
      <c r="G230" s="4">
        <f>SUMIF($AB$2:$AB$841,$E230,$AD$2:$AD$841)</f>
        <v>73.981308411214954</v>
      </c>
      <c r="H230" s="7">
        <f>AVERAGEIF($AB$2:$AB$841,$E230,$AE$2:$AE$841)</f>
        <v>10.1</v>
      </c>
      <c r="J230"/>
      <c r="N230"/>
      <c r="O230"/>
      <c r="T230" t="s">
        <v>267</v>
      </c>
      <c r="U230" s="7">
        <f>SUMIF('Raw data'!$B$2:$B$1584,'Data Transformations'!$T230,'Raw data'!$D$2:$D$1584)</f>
        <v>24</v>
      </c>
      <c r="V230" s="7">
        <f>SUMIF('Raw data'!$B$2:$B$1584,'Data Transformations'!$T230,'Raw data'!$F$2:$F$1584)</f>
        <v>1</v>
      </c>
      <c r="W230" s="7">
        <f>MAX(SUMIF('Raw data'!$B$2:$B$1584,'Data Transformations'!$T230,'Raw data'!$E$2:$E$1584),SUMIF('Raw data'!$B$2:$B$1584,'Data Transformations'!$T230,'Raw data'!$H$2:$H$1584))</f>
        <v>8</v>
      </c>
      <c r="X230" s="7"/>
      <c r="Y230" s="9">
        <f>((W230-U230)/U230)</f>
        <v>-0.66666666666666663</v>
      </c>
      <c r="Z230" s="9">
        <f>IF(V230&gt;0, (U230-V230)/V230, 0)</f>
        <v>23</v>
      </c>
      <c r="AB230" t="s">
        <v>271</v>
      </c>
      <c r="AC230" t="s">
        <v>10</v>
      </c>
      <c r="AD230" s="1">
        <f>AG230/AF230</f>
        <v>89.61904761904762</v>
      </c>
      <c r="AE230">
        <v>12.6</v>
      </c>
      <c r="AF230">
        <v>21</v>
      </c>
      <c r="AG230" s="1">
        <v>1882</v>
      </c>
    </row>
    <row r="231" spans="5:33" x14ac:dyDescent="0.25">
      <c r="E231" t="s">
        <v>75</v>
      </c>
      <c r="F231" s="8">
        <f>G231/H231</f>
        <v>6.7889908256880735</v>
      </c>
      <c r="G231" s="4">
        <f>SUMIF($AB$2:$AB$841,$E231,$AD$2:$AD$841)</f>
        <v>74</v>
      </c>
      <c r="H231" s="7">
        <f>AVERAGEIF($AB$2:$AB$841,$E231,$AE$2:$AE$841)</f>
        <v>10.9</v>
      </c>
      <c r="J231"/>
      <c r="N231"/>
      <c r="O231"/>
      <c r="T231" t="s">
        <v>353</v>
      </c>
      <c r="U231" s="7">
        <f>SUMIF('Raw data'!$B$2:$B$1584,'Data Transformations'!$T231,'Raw data'!$D$2:$D$1584)</f>
        <v>20</v>
      </c>
      <c r="V231" s="7">
        <f>SUMIF('Raw data'!$B$2:$B$1584,'Data Transformations'!$T231,'Raw data'!$F$2:$F$1584)</f>
        <v>0</v>
      </c>
      <c r="W231" s="7">
        <f>MAX(SUMIF('Raw data'!$B$2:$B$1584,'Data Transformations'!$T231,'Raw data'!$E$2:$E$1584),SUMIF('Raw data'!$B$2:$B$1584,'Data Transformations'!$T231,'Raw data'!$H$2:$H$1584))</f>
        <v>0</v>
      </c>
      <c r="X231" s="7"/>
      <c r="Y231" s="9">
        <f>((W231-U231)/U231)</f>
        <v>-1</v>
      </c>
      <c r="Z231" s="9">
        <f>IF(V231&gt;0, (U231-V231)/V231, 0)</f>
        <v>0</v>
      </c>
      <c r="AB231" t="s">
        <v>271</v>
      </c>
      <c r="AC231" t="s">
        <v>12</v>
      </c>
      <c r="AD231" s="1">
        <f>AG231/AF231</f>
        <v>98</v>
      </c>
      <c r="AE231">
        <v>14.4</v>
      </c>
      <c r="AF231">
        <v>10</v>
      </c>
      <c r="AG231" s="1">
        <v>980</v>
      </c>
    </row>
    <row r="232" spans="5:33" x14ac:dyDescent="0.25">
      <c r="E232" t="s">
        <v>333</v>
      </c>
      <c r="F232" s="8">
        <f>G232/H232</f>
        <v>6.6548463356973997</v>
      </c>
      <c r="G232" s="4">
        <f>SUMIF($AB$2:$AB$841,$E232,$AD$2:$AD$841)</f>
        <v>31.277777777777779</v>
      </c>
      <c r="H232" s="7">
        <f>AVERAGEIF($AB$2:$AB$841,$E232,$AE$2:$AE$841)</f>
        <v>4.7</v>
      </c>
      <c r="J232"/>
      <c r="N232"/>
      <c r="O232"/>
      <c r="T232" t="s">
        <v>355</v>
      </c>
      <c r="U232" s="7">
        <f>SUMIF('Raw data'!$B$2:$B$1584,'Data Transformations'!$T232,'Raw data'!$D$2:$D$1584)</f>
        <v>33</v>
      </c>
      <c r="V232" s="7">
        <f>SUMIF('Raw data'!$B$2:$B$1584,'Data Transformations'!$T232,'Raw data'!$F$2:$F$1584)</f>
        <v>57</v>
      </c>
      <c r="W232" s="7">
        <f>MAX(SUMIF('Raw data'!$B$2:$B$1584,'Data Transformations'!$T232,'Raw data'!$E$2:$E$1584),SUMIF('Raw data'!$B$2:$B$1584,'Data Transformations'!$T232,'Raw data'!$H$2:$H$1584))</f>
        <v>4</v>
      </c>
      <c r="X232" s="7"/>
      <c r="Y232" s="9">
        <f>((W232-U232)/U232)</f>
        <v>-0.87878787878787878</v>
      </c>
      <c r="Z232" s="9">
        <f>IF(V232&gt;0, (U232-V232)/V232, 0)</f>
        <v>-0.42105263157894735</v>
      </c>
      <c r="AB232" t="s">
        <v>271</v>
      </c>
      <c r="AC232" t="s">
        <v>22</v>
      </c>
      <c r="AD232" s="1">
        <f>AG232/AF232</f>
        <v>115</v>
      </c>
      <c r="AE232">
        <v>0.2</v>
      </c>
      <c r="AF232">
        <v>3</v>
      </c>
      <c r="AG232" s="1">
        <v>345</v>
      </c>
    </row>
    <row r="233" spans="5:33" x14ac:dyDescent="0.25">
      <c r="E233" t="s">
        <v>357</v>
      </c>
      <c r="F233" s="8">
        <f>G233/H233</f>
        <v>6.621621621621621</v>
      </c>
      <c r="G233" s="4">
        <f>SUMIF($AB$2:$AB$841,$E233,$AD$2:$AD$841)</f>
        <v>98</v>
      </c>
      <c r="H233" s="7">
        <f>AVERAGEIF($AB$2:$AB$841,$E233,$AE$2:$AE$841)</f>
        <v>14.8</v>
      </c>
      <c r="J233"/>
      <c r="N233"/>
      <c r="O233"/>
      <c r="T233" t="s">
        <v>357</v>
      </c>
      <c r="U233" s="7">
        <f>SUMIF('Raw data'!$B$2:$B$1584,'Data Transformations'!$T233,'Raw data'!$D$2:$D$1584)</f>
        <v>5</v>
      </c>
      <c r="V233" s="7">
        <f>SUMIF('Raw data'!$B$2:$B$1584,'Data Transformations'!$T233,'Raw data'!$F$2:$F$1584)</f>
        <v>17</v>
      </c>
      <c r="W233" s="7">
        <f>MAX(SUMIF('Raw data'!$B$2:$B$1584,'Data Transformations'!$T233,'Raw data'!$E$2:$E$1584),SUMIF('Raw data'!$B$2:$B$1584,'Data Transformations'!$T233,'Raw data'!$H$2:$H$1584))</f>
        <v>0</v>
      </c>
      <c r="X233" s="7"/>
      <c r="Y233" s="9">
        <f>((W233-U233)/U233)</f>
        <v>-1</v>
      </c>
      <c r="Z233" s="9">
        <f>IF(V233&gt;0, (U233-V233)/V233, 0)</f>
        <v>-0.70588235294117652</v>
      </c>
      <c r="AB233" t="s">
        <v>271</v>
      </c>
      <c r="AC233" t="s">
        <v>16</v>
      </c>
      <c r="AD233" s="1">
        <f>AG233/AF233</f>
        <v>82</v>
      </c>
      <c r="AE233">
        <v>0.3</v>
      </c>
      <c r="AF233">
        <v>4</v>
      </c>
      <c r="AG233" s="1">
        <v>328</v>
      </c>
    </row>
    <row r="234" spans="5:33" x14ac:dyDescent="0.25">
      <c r="E234" t="s">
        <v>361</v>
      </c>
      <c r="F234" s="8">
        <f>G234/H234</f>
        <v>6.4236111111111107</v>
      </c>
      <c r="G234" s="4">
        <f>SUMIF($AB$2:$AB$841,$E234,$AD$2:$AD$841)</f>
        <v>46.25</v>
      </c>
      <c r="H234" s="7">
        <f>AVERAGEIF($AB$2:$AB$841,$E234,$AE$2:$AE$841)</f>
        <v>7.2</v>
      </c>
      <c r="J234"/>
      <c r="N234"/>
      <c r="O234"/>
      <c r="T234" t="s">
        <v>358</v>
      </c>
      <c r="U234" s="7">
        <f>SUMIF('Raw data'!$B$2:$B$1584,'Data Transformations'!$T234,'Raw data'!$D$2:$D$1584)</f>
        <v>12</v>
      </c>
      <c r="V234" s="7">
        <f>SUMIF('Raw data'!$B$2:$B$1584,'Data Transformations'!$T234,'Raw data'!$F$2:$F$1584)</f>
        <v>6</v>
      </c>
      <c r="W234" s="7">
        <f>MAX(SUMIF('Raw data'!$B$2:$B$1584,'Data Transformations'!$T234,'Raw data'!$E$2:$E$1584),SUMIF('Raw data'!$B$2:$B$1584,'Data Transformations'!$T234,'Raw data'!$H$2:$H$1584))</f>
        <v>0</v>
      </c>
      <c r="X234" s="7"/>
      <c r="Y234" s="9">
        <f>((W234-U234)/U234)</f>
        <v>-1</v>
      </c>
      <c r="Z234" s="9">
        <f>IF(V234&gt;0, (U234-V234)/V234, 0)</f>
        <v>1</v>
      </c>
      <c r="AB234" t="s">
        <v>271</v>
      </c>
      <c r="AC234" t="s">
        <v>17</v>
      </c>
      <c r="AD234" s="1">
        <f>AG234/AF234</f>
        <v>31.309090909090909</v>
      </c>
      <c r="AE234">
        <v>9.6</v>
      </c>
      <c r="AF234">
        <v>55</v>
      </c>
      <c r="AG234" s="1">
        <v>1722</v>
      </c>
    </row>
    <row r="235" spans="5:33" x14ac:dyDescent="0.25">
      <c r="E235" t="s">
        <v>154</v>
      </c>
      <c r="F235" s="8">
        <f>G235/H235</f>
        <v>6.2857142857142856</v>
      </c>
      <c r="G235" s="4">
        <f>SUMIF($AB$2:$AB$841,$E235,$AD$2:$AD$841)</f>
        <v>22</v>
      </c>
      <c r="H235" s="7">
        <f>AVERAGEIF($AB$2:$AB$841,$E235,$AE$2:$AE$841)</f>
        <v>3.5</v>
      </c>
      <c r="J235"/>
      <c r="N235"/>
      <c r="O235"/>
      <c r="T235" t="s">
        <v>366</v>
      </c>
      <c r="U235" s="7">
        <f>SUMIF('Raw data'!$B$2:$B$1584,'Data Transformations'!$T235,'Raw data'!$D$2:$D$1584)</f>
        <v>60</v>
      </c>
      <c r="V235" s="7">
        <f>SUMIF('Raw data'!$B$2:$B$1584,'Data Transformations'!$T235,'Raw data'!$F$2:$F$1584)</f>
        <v>47</v>
      </c>
      <c r="W235" s="7">
        <f>MAX(SUMIF('Raw data'!$B$2:$B$1584,'Data Transformations'!$T235,'Raw data'!$E$2:$E$1584),SUMIF('Raw data'!$B$2:$B$1584,'Data Transformations'!$T235,'Raw data'!$H$2:$H$1584))</f>
        <v>3</v>
      </c>
      <c r="X235" s="7"/>
      <c r="Y235" s="9">
        <f>((W235-U235)/U235)</f>
        <v>-0.95</v>
      </c>
      <c r="Z235" s="9">
        <f>IF(V235&gt;0, (U235-V235)/V235, 0)</f>
        <v>0.27659574468085107</v>
      </c>
      <c r="AB235" t="s">
        <v>271</v>
      </c>
      <c r="AC235" t="s">
        <v>84</v>
      </c>
      <c r="AD235" s="1">
        <f>AG235/AF235</f>
        <v>19.597938144329898</v>
      </c>
      <c r="AE235">
        <v>14</v>
      </c>
      <c r="AF235">
        <v>97</v>
      </c>
      <c r="AG235" s="1">
        <v>1901</v>
      </c>
    </row>
    <row r="236" spans="5:33" x14ac:dyDescent="0.25">
      <c r="E236" t="s">
        <v>309</v>
      </c>
      <c r="F236" s="8">
        <f>G236/H236</f>
        <v>5.9014675052410901</v>
      </c>
      <c r="G236" s="4">
        <f>SUMIF($AB$2:$AB$841,$E236,$AD$2:$AD$841)</f>
        <v>31.277777777777779</v>
      </c>
      <c r="H236" s="7">
        <f>AVERAGEIF($AB$2:$AB$841,$E236,$AE$2:$AE$841)</f>
        <v>5.3</v>
      </c>
      <c r="J236"/>
      <c r="N236"/>
      <c r="O236"/>
      <c r="T236" t="s">
        <v>359</v>
      </c>
      <c r="U236" s="7">
        <f>SUMIF('Raw data'!$B$2:$B$1584,'Data Transformations'!$T236,'Raw data'!$D$2:$D$1584)</f>
        <v>91</v>
      </c>
      <c r="V236" s="7">
        <f>SUMIF('Raw data'!$B$2:$B$1584,'Data Transformations'!$T236,'Raw data'!$F$2:$F$1584)</f>
        <v>42</v>
      </c>
      <c r="W236" s="7">
        <f>MAX(SUMIF('Raw data'!$B$2:$B$1584,'Data Transformations'!$T236,'Raw data'!$E$2:$E$1584),SUMIF('Raw data'!$B$2:$B$1584,'Data Transformations'!$T236,'Raw data'!$H$2:$H$1584))</f>
        <v>24</v>
      </c>
      <c r="X236" s="7"/>
      <c r="Y236" s="9">
        <f>((W236-U236)/U236)</f>
        <v>-0.73626373626373631</v>
      </c>
      <c r="Z236" s="9">
        <f>IF(V236&gt;0, (U236-V236)/V236, 0)</f>
        <v>1.1666666666666667</v>
      </c>
      <c r="AB236" t="s">
        <v>388</v>
      </c>
      <c r="AC236" t="s">
        <v>12</v>
      </c>
      <c r="AD236" s="1">
        <f>AG236/AF236</f>
        <v>98</v>
      </c>
      <c r="AE236">
        <v>0.7</v>
      </c>
      <c r="AF236">
        <v>3</v>
      </c>
      <c r="AG236" s="1">
        <v>294</v>
      </c>
    </row>
    <row r="237" spans="5:33" x14ac:dyDescent="0.25">
      <c r="E237" t="s">
        <v>132</v>
      </c>
      <c r="F237" s="8">
        <f>G237/H237</f>
        <v>5.6753519017669953</v>
      </c>
      <c r="G237" s="4">
        <f>SUMIF($AB$2:$AB$841,$E237,$AD$2:$AD$841)</f>
        <v>105.27777777777777</v>
      </c>
      <c r="H237" s="7">
        <f>AVERAGEIF($AB$2:$AB$841,$E237,$AE$2:$AE$841)</f>
        <v>18.55</v>
      </c>
      <c r="J237"/>
      <c r="N237"/>
      <c r="O237"/>
      <c r="T237" t="s">
        <v>395</v>
      </c>
      <c r="U237" s="7">
        <f>SUMIF('Raw data'!$B$2:$B$1584,'Data Transformations'!$T237,'Raw data'!$D$2:$D$1584)</f>
        <v>17</v>
      </c>
      <c r="V237" s="7">
        <f>SUMIF('Raw data'!$B$2:$B$1584,'Data Transformations'!$T237,'Raw data'!$F$2:$F$1584)</f>
        <v>0</v>
      </c>
      <c r="W237" s="7">
        <f>MAX(SUMIF('Raw data'!$B$2:$B$1584,'Data Transformations'!$T237,'Raw data'!$E$2:$E$1584),SUMIF('Raw data'!$B$2:$B$1584,'Data Transformations'!$T237,'Raw data'!$H$2:$H$1584))</f>
        <v>1</v>
      </c>
      <c r="X237" s="7"/>
      <c r="Y237" s="9">
        <f>((W237-U237)/U237)</f>
        <v>-0.94117647058823528</v>
      </c>
      <c r="Z237" s="9">
        <f>IF(V237&gt;0, (U237-V237)/V237, 0)</f>
        <v>0</v>
      </c>
      <c r="AB237" t="s">
        <v>388</v>
      </c>
      <c r="AC237" t="s">
        <v>13</v>
      </c>
      <c r="AD237" s="1">
        <f>AG237/AF237</f>
        <v>115</v>
      </c>
      <c r="AE237">
        <v>11.7</v>
      </c>
      <c r="AF237">
        <v>3</v>
      </c>
      <c r="AG237" s="1">
        <v>345</v>
      </c>
    </row>
    <row r="238" spans="5:33" x14ac:dyDescent="0.25">
      <c r="E238" t="s">
        <v>139</v>
      </c>
      <c r="F238" s="8">
        <f>G238/H238</f>
        <v>5.6741671027385321</v>
      </c>
      <c r="G238" s="4">
        <f>SUMIF($AB$2:$AB$841,$E238,$AD$2:$AD$841)</f>
        <v>77.452380952380949</v>
      </c>
      <c r="H238" s="7">
        <f>AVERAGEIF($AB$2:$AB$841,$E238,$AE$2:$AE$841)</f>
        <v>13.649999999999999</v>
      </c>
      <c r="J238"/>
      <c r="N238"/>
      <c r="O238"/>
      <c r="T238" t="s">
        <v>162</v>
      </c>
      <c r="U238" s="7">
        <f>SUMIF('Raw data'!$B$2:$B$1584,'Data Transformations'!$T238,'Raw data'!$D$2:$D$1584)</f>
        <v>9</v>
      </c>
      <c r="V238" s="7">
        <f>SUMIF('Raw data'!$B$2:$B$1584,'Data Transformations'!$T238,'Raw data'!$F$2:$F$1584)</f>
        <v>0</v>
      </c>
      <c r="W238" s="7">
        <f>MAX(SUMIF('Raw data'!$B$2:$B$1584,'Data Transformations'!$T238,'Raw data'!$E$2:$E$1584),SUMIF('Raw data'!$B$2:$B$1584,'Data Transformations'!$T238,'Raw data'!$H$2:$H$1584))</f>
        <v>3</v>
      </c>
      <c r="X238" s="7"/>
      <c r="Y238" s="9">
        <f>((W238-U238)/U238)</f>
        <v>-0.66666666666666663</v>
      </c>
      <c r="Z238" s="9">
        <f>IF(V238&gt;0, (U238-V238)/V238, 0)</f>
        <v>0</v>
      </c>
      <c r="AB238" t="s">
        <v>388</v>
      </c>
      <c r="AC238" t="s">
        <v>14</v>
      </c>
      <c r="AD238" s="1">
        <f>AG238/AF238</f>
        <v>22</v>
      </c>
      <c r="AE238">
        <v>14.2</v>
      </c>
      <c r="AF238">
        <v>3</v>
      </c>
      <c r="AG238" s="1">
        <v>66</v>
      </c>
    </row>
    <row r="239" spans="5:33" x14ac:dyDescent="0.25">
      <c r="E239" t="s">
        <v>211</v>
      </c>
      <c r="F239" s="8">
        <f>G239/H239</f>
        <v>5.4411764705882355</v>
      </c>
      <c r="G239" s="4">
        <f>SUMIF($AB$2:$AB$841,$E239,$AD$2:$AD$841)</f>
        <v>74</v>
      </c>
      <c r="H239" s="7">
        <f>AVERAGEIF($AB$2:$AB$841,$E239,$AE$2:$AE$841)</f>
        <v>13.6</v>
      </c>
      <c r="J239"/>
      <c r="N239"/>
      <c r="O239"/>
      <c r="T239" t="s">
        <v>361</v>
      </c>
      <c r="U239" s="7">
        <f>SUMIF('Raw data'!$B$2:$B$1584,'Data Transformations'!$T239,'Raw data'!$D$2:$D$1584)</f>
        <v>55</v>
      </c>
      <c r="V239" s="7">
        <f>SUMIF('Raw data'!$B$2:$B$1584,'Data Transformations'!$T239,'Raw data'!$F$2:$F$1584)</f>
        <v>67</v>
      </c>
      <c r="W239" s="7">
        <f>MAX(SUMIF('Raw data'!$B$2:$B$1584,'Data Transformations'!$T239,'Raw data'!$E$2:$E$1584),SUMIF('Raw data'!$B$2:$B$1584,'Data Transformations'!$T239,'Raw data'!$H$2:$H$1584))</f>
        <v>20</v>
      </c>
      <c r="X239" s="7"/>
      <c r="Y239" s="9">
        <f>((W239-U239)/U239)</f>
        <v>-0.63636363636363635</v>
      </c>
      <c r="Z239" s="9">
        <f>IF(V239&gt;0, (U239-V239)/V239, 0)</f>
        <v>-0.17910447761194029</v>
      </c>
      <c r="AB239" t="s">
        <v>210</v>
      </c>
      <c r="AC239" t="s">
        <v>10</v>
      </c>
      <c r="AD239" s="1">
        <f>AG239/AF239</f>
        <v>89.578947368421055</v>
      </c>
      <c r="AE239">
        <v>8.6</v>
      </c>
      <c r="AF239">
        <v>19</v>
      </c>
      <c r="AG239" s="1">
        <v>1702</v>
      </c>
    </row>
    <row r="240" spans="5:33" x14ac:dyDescent="0.25">
      <c r="E240" t="s">
        <v>321</v>
      </c>
      <c r="F240" s="8">
        <f>G240/H240</f>
        <v>4.9572649572649574</v>
      </c>
      <c r="G240" s="4">
        <f>SUMIF($AB$2:$AB$841,$E240,$AD$2:$AD$841)</f>
        <v>38.666666666666664</v>
      </c>
      <c r="H240" s="7">
        <f>AVERAGEIF($AB$2:$AB$841,$E240,$AE$2:$AE$841)</f>
        <v>7.8</v>
      </c>
      <c r="J240"/>
      <c r="N240"/>
      <c r="O240"/>
      <c r="T240" t="s">
        <v>88</v>
      </c>
      <c r="U240" s="7">
        <f>SUMIF('Raw data'!$B$2:$B$1584,'Data Transformations'!$T240,'Raw data'!$D$2:$D$1584)</f>
        <v>37</v>
      </c>
      <c r="V240" s="7">
        <f>SUMIF('Raw data'!$B$2:$B$1584,'Data Transformations'!$T240,'Raw data'!$F$2:$F$1584)</f>
        <v>87</v>
      </c>
      <c r="W240" s="7">
        <f>MAX(SUMIF('Raw data'!$B$2:$B$1584,'Data Transformations'!$T240,'Raw data'!$E$2:$E$1584),SUMIF('Raw data'!$B$2:$B$1584,'Data Transformations'!$T240,'Raw data'!$H$2:$H$1584))</f>
        <v>2</v>
      </c>
      <c r="X240" s="7"/>
      <c r="Y240" s="9">
        <f>((W240-U240)/U240)</f>
        <v>-0.94594594594594594</v>
      </c>
      <c r="Z240" s="9">
        <f>IF(V240&gt;0, (U240-V240)/V240, 0)</f>
        <v>-0.57471264367816088</v>
      </c>
      <c r="AB240" t="s">
        <v>210</v>
      </c>
      <c r="AC240" t="s">
        <v>12</v>
      </c>
      <c r="AD240" s="1">
        <f>AG240/AF240</f>
        <v>98</v>
      </c>
      <c r="AE240">
        <v>4</v>
      </c>
      <c r="AF240">
        <v>7</v>
      </c>
      <c r="AG240" s="1">
        <v>686</v>
      </c>
    </row>
    <row r="241" spans="5:33" x14ac:dyDescent="0.25">
      <c r="E241" t="s">
        <v>326</v>
      </c>
      <c r="F241" s="8">
        <f>G241/H241</f>
        <v>4.6226415094339623</v>
      </c>
      <c r="G241" s="4">
        <f>SUMIF($AB$2:$AB$841,$E241,$AD$2:$AD$841)</f>
        <v>98</v>
      </c>
      <c r="H241" s="7">
        <f>AVERAGEIF($AB$2:$AB$841,$E241,$AE$2:$AE$841)</f>
        <v>21.2</v>
      </c>
      <c r="J241"/>
      <c r="N241"/>
      <c r="O241"/>
      <c r="T241" t="s">
        <v>92</v>
      </c>
      <c r="U241" s="7">
        <f>SUMIF('Raw data'!$B$2:$B$1584,'Data Transformations'!$T241,'Raw data'!$D$2:$D$1584)</f>
        <v>26</v>
      </c>
      <c r="V241" s="7">
        <f>SUMIF('Raw data'!$B$2:$B$1584,'Data Transformations'!$T241,'Raw data'!$F$2:$F$1584)</f>
        <v>4</v>
      </c>
      <c r="W241" s="7">
        <f>MAX(SUMIF('Raw data'!$B$2:$B$1584,'Data Transformations'!$T241,'Raw data'!$E$2:$E$1584),SUMIF('Raw data'!$B$2:$B$1584,'Data Transformations'!$T241,'Raw data'!$H$2:$H$1584))</f>
        <v>0</v>
      </c>
      <c r="X241" s="7"/>
      <c r="Y241" s="9">
        <f>((W241-U241)/U241)</f>
        <v>-1</v>
      </c>
      <c r="Z241" s="9">
        <f>IF(V241&gt;0, (U241-V241)/V241, 0)</f>
        <v>5.5</v>
      </c>
      <c r="AB241" t="s">
        <v>210</v>
      </c>
      <c r="AC241" t="s">
        <v>13</v>
      </c>
      <c r="AD241" s="1">
        <f>AG241/AF241</f>
        <v>114.90909090909091</v>
      </c>
      <c r="AE241">
        <v>5.3</v>
      </c>
      <c r="AF241">
        <v>55</v>
      </c>
      <c r="AG241" s="1">
        <v>6320</v>
      </c>
    </row>
    <row r="242" spans="5:33" x14ac:dyDescent="0.25">
      <c r="E242" t="s">
        <v>266</v>
      </c>
      <c r="F242" s="8">
        <f>G242/H242</f>
        <v>4.6022727272727275</v>
      </c>
      <c r="G242" s="4">
        <f>SUMIF($AB$2:$AB$841,$E242,$AD$2:$AD$841)</f>
        <v>22.09090909090909</v>
      </c>
      <c r="H242" s="7">
        <f>AVERAGEIF($AB$2:$AB$841,$E242,$AE$2:$AE$841)</f>
        <v>4.8</v>
      </c>
      <c r="J242"/>
      <c r="N242"/>
      <c r="O242"/>
      <c r="T242" t="s">
        <v>368</v>
      </c>
      <c r="U242" s="7">
        <f>SUMIF('Raw data'!$B$2:$B$1584,'Data Transformations'!$T242,'Raw data'!$D$2:$D$1584)</f>
        <v>25</v>
      </c>
      <c r="V242" s="7">
        <f>SUMIF('Raw data'!$B$2:$B$1584,'Data Transformations'!$T242,'Raw data'!$F$2:$F$1584)</f>
        <v>0</v>
      </c>
      <c r="W242" s="7">
        <f>MAX(SUMIF('Raw data'!$B$2:$B$1584,'Data Transformations'!$T242,'Raw data'!$E$2:$E$1584),SUMIF('Raw data'!$B$2:$B$1584,'Data Transformations'!$T242,'Raw data'!$H$2:$H$1584))</f>
        <v>2</v>
      </c>
      <c r="X242" s="7"/>
      <c r="Y242" s="9">
        <f>((W242-U242)/U242)</f>
        <v>-0.92</v>
      </c>
      <c r="Z242" s="9">
        <f>IF(V242&gt;0, (U242-V242)/V242, 0)</f>
        <v>0</v>
      </c>
      <c r="AB242" t="s">
        <v>210</v>
      </c>
      <c r="AC242" t="s">
        <v>22</v>
      </c>
      <c r="AD242" s="1">
        <f>AG242/AF242</f>
        <v>240</v>
      </c>
      <c r="AE242">
        <v>7.7</v>
      </c>
      <c r="AF242">
        <v>13</v>
      </c>
      <c r="AG242" s="1">
        <v>3120</v>
      </c>
    </row>
    <row r="243" spans="5:33" x14ac:dyDescent="0.25">
      <c r="E243" t="s">
        <v>182</v>
      </c>
      <c r="F243" s="8">
        <f>G243/H243</f>
        <v>4.5679012345679011</v>
      </c>
      <c r="G243" s="4">
        <f>SUMIF($AB$2:$AB$841,$E243,$AD$2:$AD$841)</f>
        <v>74</v>
      </c>
      <c r="H243" s="7">
        <f>AVERAGEIF($AB$2:$AB$841,$E243,$AE$2:$AE$841)</f>
        <v>16.2</v>
      </c>
      <c r="J243"/>
      <c r="N243"/>
      <c r="O243"/>
      <c r="T243" t="s">
        <v>367</v>
      </c>
      <c r="U243" s="7">
        <f>SUMIF('Raw data'!$B$2:$B$1584,'Data Transformations'!$T243,'Raw data'!$D$2:$D$1584)</f>
        <v>9</v>
      </c>
      <c r="V243" s="7">
        <f>SUMIF('Raw data'!$B$2:$B$1584,'Data Transformations'!$T243,'Raw data'!$F$2:$F$1584)</f>
        <v>5</v>
      </c>
      <c r="W243" s="7">
        <f>MAX(SUMIF('Raw data'!$B$2:$B$1584,'Data Transformations'!$T243,'Raw data'!$E$2:$E$1584),SUMIF('Raw data'!$B$2:$B$1584,'Data Transformations'!$T243,'Raw data'!$H$2:$H$1584))</f>
        <v>0</v>
      </c>
      <c r="X243" s="7"/>
      <c r="Y243" s="9">
        <f>((W243-U243)/U243)</f>
        <v>-1</v>
      </c>
      <c r="Z243" s="9">
        <f>IF(V243&gt;0, (U243-V243)/V243, 0)</f>
        <v>0.8</v>
      </c>
      <c r="AB243" t="s">
        <v>159</v>
      </c>
      <c r="AC243" t="s">
        <v>12</v>
      </c>
      <c r="AD243" s="1">
        <f>AG243/AF243</f>
        <v>98</v>
      </c>
      <c r="AE243">
        <v>12.3</v>
      </c>
      <c r="AF243">
        <v>9</v>
      </c>
      <c r="AG243" s="1">
        <v>882</v>
      </c>
    </row>
    <row r="244" spans="5:33" x14ac:dyDescent="0.25">
      <c r="E244" t="s">
        <v>349</v>
      </c>
      <c r="F244" s="8">
        <f>G244/H244</f>
        <v>4.4578313253012043</v>
      </c>
      <c r="G244" s="4">
        <f>SUMIF($AB$2:$AB$841,$E244,$AD$2:$AD$841)</f>
        <v>74</v>
      </c>
      <c r="H244" s="7">
        <f>AVERAGEIF($AB$2:$AB$841,$E244,$AE$2:$AE$841)</f>
        <v>16.600000000000001</v>
      </c>
      <c r="J244"/>
      <c r="N244"/>
      <c r="O244"/>
      <c r="T244" t="s">
        <v>369</v>
      </c>
      <c r="U244" s="7">
        <f>SUMIF('Raw data'!$B$2:$B$1584,'Data Transformations'!$T244,'Raw data'!$D$2:$D$1584)</f>
        <v>31</v>
      </c>
      <c r="V244" s="7">
        <f>SUMIF('Raw data'!$B$2:$B$1584,'Data Transformations'!$T244,'Raw data'!$F$2:$F$1584)</f>
        <v>55</v>
      </c>
      <c r="W244" s="7">
        <f>MAX(SUMIF('Raw data'!$B$2:$B$1584,'Data Transformations'!$T244,'Raw data'!$E$2:$E$1584),SUMIF('Raw data'!$B$2:$B$1584,'Data Transformations'!$T244,'Raw data'!$H$2:$H$1584))</f>
        <v>0</v>
      </c>
      <c r="X244" s="7"/>
      <c r="Y244" s="9">
        <f>((W244-U244)/U244)</f>
        <v>-1</v>
      </c>
      <c r="Z244" s="9">
        <f>IF(V244&gt;0, (U244-V244)/V244, 0)</f>
        <v>-0.43636363636363634</v>
      </c>
      <c r="AB244" t="s">
        <v>159</v>
      </c>
      <c r="AC244" t="s">
        <v>13</v>
      </c>
      <c r="AD244" s="1">
        <f>AG244/AF244</f>
        <v>114.85714285714286</v>
      </c>
      <c r="AE244">
        <v>4</v>
      </c>
      <c r="AF244">
        <v>7</v>
      </c>
      <c r="AG244" s="1">
        <v>804</v>
      </c>
    </row>
    <row r="245" spans="5:33" x14ac:dyDescent="0.25">
      <c r="E245" t="s">
        <v>343</v>
      </c>
      <c r="F245" s="8">
        <f>G245/H245</f>
        <v>4.3023255813953494</v>
      </c>
      <c r="G245" s="4">
        <f>SUMIF($AB$2:$AB$841,$E245,$AD$2:$AD$841)</f>
        <v>74</v>
      </c>
      <c r="H245" s="7">
        <f>AVERAGEIF($AB$2:$AB$841,$E245,$AE$2:$AE$841)</f>
        <v>17.2</v>
      </c>
      <c r="J245"/>
      <c r="N245"/>
      <c r="O245"/>
      <c r="T245" t="s">
        <v>370</v>
      </c>
      <c r="U245" s="7">
        <f>SUMIF('Raw data'!$B$2:$B$1584,'Data Transformations'!$T245,'Raw data'!$D$2:$D$1584)</f>
        <v>7</v>
      </c>
      <c r="V245" s="7">
        <f>SUMIF('Raw data'!$B$2:$B$1584,'Data Transformations'!$T245,'Raw data'!$F$2:$F$1584)</f>
        <v>7</v>
      </c>
      <c r="W245" s="7">
        <f>MAX(SUMIF('Raw data'!$B$2:$B$1584,'Data Transformations'!$T245,'Raw data'!$E$2:$E$1584),SUMIF('Raw data'!$B$2:$B$1584,'Data Transformations'!$T245,'Raw data'!$H$2:$H$1584))</f>
        <v>0</v>
      </c>
      <c r="X245" s="7"/>
      <c r="Y245" s="9">
        <f>((W245-U245)/U245)</f>
        <v>-1</v>
      </c>
      <c r="Z245" s="9">
        <f>IF(V245&gt;0, (U245-V245)/V245, 0)</f>
        <v>0</v>
      </c>
      <c r="AB245" t="s">
        <v>159</v>
      </c>
      <c r="AC245" t="s">
        <v>22</v>
      </c>
      <c r="AD245" s="1">
        <f>AG245/AF245</f>
        <v>240</v>
      </c>
      <c r="AE245">
        <v>19.3</v>
      </c>
      <c r="AF245">
        <v>9</v>
      </c>
      <c r="AG245" s="1">
        <v>2160</v>
      </c>
    </row>
    <row r="246" spans="5:33" x14ac:dyDescent="0.25">
      <c r="E246" t="s">
        <v>235</v>
      </c>
      <c r="F246" s="8">
        <f>G246/H246</f>
        <v>4.2774566473988438</v>
      </c>
      <c r="G246" s="4">
        <f>SUMIF($AB$2:$AB$841,$E246,$AD$2:$AD$841)</f>
        <v>74</v>
      </c>
      <c r="H246" s="7">
        <f>AVERAGEIF($AB$2:$AB$841,$E246,$AE$2:$AE$841)</f>
        <v>17.3</v>
      </c>
      <c r="J246"/>
      <c r="N246"/>
      <c r="O246"/>
      <c r="T246" t="s">
        <v>371</v>
      </c>
      <c r="U246" s="7">
        <f>SUMIF('Raw data'!$B$2:$B$1584,'Data Transformations'!$T246,'Raw data'!$D$2:$D$1584)</f>
        <v>30</v>
      </c>
      <c r="V246" s="7">
        <f>SUMIF('Raw data'!$B$2:$B$1584,'Data Transformations'!$T246,'Raw data'!$F$2:$F$1584)</f>
        <v>44</v>
      </c>
      <c r="W246" s="7">
        <f>MAX(SUMIF('Raw data'!$B$2:$B$1584,'Data Transformations'!$T246,'Raw data'!$E$2:$E$1584),SUMIF('Raw data'!$B$2:$B$1584,'Data Transformations'!$T246,'Raw data'!$H$2:$H$1584))</f>
        <v>4</v>
      </c>
      <c r="X246" s="7"/>
      <c r="Y246" s="9">
        <f>((W246-U246)/U246)</f>
        <v>-0.8666666666666667</v>
      </c>
      <c r="Z246" s="9">
        <f>IF(V246&gt;0, (U246-V246)/V246, 0)</f>
        <v>-0.31818181818181818</v>
      </c>
      <c r="AB246" t="s">
        <v>157</v>
      </c>
      <c r="AC246" t="s">
        <v>22</v>
      </c>
      <c r="AD246" s="1">
        <f>AG246/AF246</f>
        <v>240</v>
      </c>
      <c r="AE246">
        <v>9.3000000000000007</v>
      </c>
      <c r="AF246">
        <v>24</v>
      </c>
      <c r="AG246" s="1">
        <v>5760</v>
      </c>
    </row>
    <row r="247" spans="5:33" x14ac:dyDescent="0.25">
      <c r="E247" t="s">
        <v>173</v>
      </c>
      <c r="F247" s="8">
        <f>G247/H247</f>
        <v>4.1842105263157894</v>
      </c>
      <c r="G247" s="4">
        <f>SUMIF($AB$2:$AB$841,$E247,$AD$2:$AD$841)</f>
        <v>59.625</v>
      </c>
      <c r="H247" s="7">
        <f>AVERAGEIF($AB$2:$AB$841,$E247,$AE$2:$AE$841)</f>
        <v>14.25</v>
      </c>
      <c r="J247"/>
      <c r="N247"/>
      <c r="O247"/>
      <c r="T247" t="s">
        <v>372</v>
      </c>
      <c r="U247" s="7">
        <f>SUMIF('Raw data'!$B$2:$B$1584,'Data Transformations'!$T247,'Raw data'!$D$2:$D$1584)</f>
        <v>4</v>
      </c>
      <c r="V247" s="7">
        <f>SUMIF('Raw data'!$B$2:$B$1584,'Data Transformations'!$T247,'Raw data'!$F$2:$F$1584)</f>
        <v>1</v>
      </c>
      <c r="W247" s="7">
        <f>MAX(SUMIF('Raw data'!$B$2:$B$1584,'Data Transformations'!$T247,'Raw data'!$E$2:$E$1584),SUMIF('Raw data'!$B$2:$B$1584,'Data Transformations'!$T247,'Raw data'!$H$2:$H$1584))</f>
        <v>0</v>
      </c>
      <c r="X247" s="7"/>
      <c r="Y247" s="9">
        <f>((W247-U247)/U247)</f>
        <v>-1</v>
      </c>
      <c r="Z247" s="9">
        <f>IF(V247&gt;0, (U247-V247)/V247, 0)</f>
        <v>3</v>
      </c>
      <c r="AB247" t="s">
        <v>157</v>
      </c>
      <c r="AC247" t="s">
        <v>44</v>
      </c>
      <c r="AD247" s="1">
        <f>AG247/AF247</f>
        <v>240</v>
      </c>
      <c r="AE247">
        <v>1.7</v>
      </c>
      <c r="AF247">
        <v>2</v>
      </c>
      <c r="AG247" s="1">
        <v>480</v>
      </c>
    </row>
    <row r="248" spans="5:33" x14ac:dyDescent="0.25">
      <c r="E248" t="s">
        <v>323</v>
      </c>
      <c r="F248" s="8">
        <f>G248/H248</f>
        <v>4.1761006289308176</v>
      </c>
      <c r="G248" s="4">
        <f>SUMIF($AB$2:$AB$841,$E248,$AD$2:$AD$841)</f>
        <v>22.133333333333333</v>
      </c>
      <c r="H248" s="7">
        <f>AVERAGEIF($AB$2:$AB$841,$E248,$AE$2:$AE$841)</f>
        <v>5.3</v>
      </c>
      <c r="J248"/>
      <c r="N248"/>
      <c r="O248"/>
      <c r="T248" t="s">
        <v>373</v>
      </c>
      <c r="U248" s="7">
        <f>SUMIF('Raw data'!$B$2:$B$1584,'Data Transformations'!$T248,'Raw data'!$D$2:$D$1584)</f>
        <v>295</v>
      </c>
      <c r="V248" s="7">
        <f>SUMIF('Raw data'!$B$2:$B$1584,'Data Transformations'!$T248,'Raw data'!$F$2:$F$1584)</f>
        <v>146</v>
      </c>
      <c r="W248" s="7">
        <f>MAX(SUMIF('Raw data'!$B$2:$B$1584,'Data Transformations'!$T248,'Raw data'!$E$2:$E$1584),SUMIF('Raw data'!$B$2:$B$1584,'Data Transformations'!$T248,'Raw data'!$H$2:$H$1584))</f>
        <v>179</v>
      </c>
      <c r="X248" s="7"/>
      <c r="Y248" s="9">
        <f>((W248-U248)/U248)</f>
        <v>-0.39322033898305087</v>
      </c>
      <c r="Z248" s="9">
        <f>IF(V248&gt;0, (U248-V248)/V248, 0)</f>
        <v>1.0205479452054795</v>
      </c>
      <c r="AB248" t="s">
        <v>157</v>
      </c>
      <c r="AC248" t="s">
        <v>73</v>
      </c>
      <c r="AD248" s="1">
        <f>AG248/AF248</f>
        <v>312</v>
      </c>
      <c r="AE248">
        <v>0.5</v>
      </c>
      <c r="AF248">
        <v>6</v>
      </c>
      <c r="AG248" s="1">
        <v>1872</v>
      </c>
    </row>
    <row r="249" spans="5:33" x14ac:dyDescent="0.25">
      <c r="E249" t="s">
        <v>344</v>
      </c>
      <c r="F249" s="8">
        <f>G249/H249</f>
        <v>3.9351063829787236</v>
      </c>
      <c r="G249" s="4">
        <f>SUMIF($AB$2:$AB$841,$E249,$AD$2:$AD$841)</f>
        <v>73.98</v>
      </c>
      <c r="H249" s="7">
        <f>AVERAGEIF($AB$2:$AB$841,$E249,$AE$2:$AE$841)</f>
        <v>18.8</v>
      </c>
      <c r="J249"/>
      <c r="N249"/>
      <c r="O249"/>
      <c r="T249" t="s">
        <v>187</v>
      </c>
      <c r="U249" s="7">
        <f>SUMIF('Raw data'!$B$2:$B$1584,'Data Transformations'!$T249,'Raw data'!$D$2:$D$1584)</f>
        <v>15</v>
      </c>
      <c r="V249" s="7">
        <f>SUMIF('Raw data'!$B$2:$B$1584,'Data Transformations'!$T249,'Raw data'!$F$2:$F$1584)</f>
        <v>33</v>
      </c>
      <c r="W249" s="7">
        <f>MAX(SUMIF('Raw data'!$B$2:$B$1584,'Data Transformations'!$T249,'Raw data'!$E$2:$E$1584),SUMIF('Raw data'!$B$2:$B$1584,'Data Transformations'!$T249,'Raw data'!$H$2:$H$1584))</f>
        <v>0</v>
      </c>
      <c r="X249" s="7"/>
      <c r="Y249" s="9">
        <f>((W249-U249)/U249)</f>
        <v>-1</v>
      </c>
      <c r="Z249" s="9">
        <f>IF(V249&gt;0, (U249-V249)/V249, 0)</f>
        <v>-0.54545454545454541</v>
      </c>
      <c r="AB249" t="s">
        <v>157</v>
      </c>
      <c r="AC249" t="s">
        <v>27</v>
      </c>
      <c r="AD249" s="1">
        <f>AG249/AF249</f>
        <v>315.8</v>
      </c>
      <c r="AE249">
        <v>7.5</v>
      </c>
      <c r="AF249">
        <v>10</v>
      </c>
      <c r="AG249" s="1">
        <v>3158</v>
      </c>
    </row>
    <row r="250" spans="5:33" x14ac:dyDescent="0.25">
      <c r="E250" t="s">
        <v>181</v>
      </c>
      <c r="F250" s="8">
        <f>G250/H250</f>
        <v>3.7563451776649748</v>
      </c>
      <c r="G250" s="4">
        <f>SUMIF($AB$2:$AB$841,$E250,$AD$2:$AD$841)</f>
        <v>74</v>
      </c>
      <c r="H250" s="7">
        <f>AVERAGEIF($AB$2:$AB$841,$E250,$AE$2:$AE$841)</f>
        <v>19.7</v>
      </c>
      <c r="J250"/>
      <c r="N250"/>
      <c r="O250"/>
      <c r="T250" t="s">
        <v>375</v>
      </c>
      <c r="U250" s="7">
        <f>SUMIF('Raw data'!$B$2:$B$1584,'Data Transformations'!$T250,'Raw data'!$D$2:$D$1584)</f>
        <v>730</v>
      </c>
      <c r="V250" s="7">
        <f>SUMIF('Raw data'!$B$2:$B$1584,'Data Transformations'!$T250,'Raw data'!$F$2:$F$1584)</f>
        <v>664</v>
      </c>
      <c r="W250" s="7">
        <f>MAX(SUMIF('Raw data'!$B$2:$B$1584,'Data Transformations'!$T250,'Raw data'!$E$2:$E$1584),SUMIF('Raw data'!$B$2:$B$1584,'Data Transformations'!$T250,'Raw data'!$H$2:$H$1584))</f>
        <v>173</v>
      </c>
      <c r="X250" s="7"/>
      <c r="Y250" s="9">
        <f>((W250-U250)/U250)</f>
        <v>-0.76301369863013702</v>
      </c>
      <c r="Z250" s="9">
        <f>IF(V250&gt;0, (U250-V250)/V250, 0)</f>
        <v>9.9397590361445784E-2</v>
      </c>
      <c r="AB250" t="s">
        <v>157</v>
      </c>
      <c r="AC250" t="s">
        <v>29</v>
      </c>
      <c r="AD250" s="1">
        <f>AG250/AF250</f>
        <v>294.55555555555554</v>
      </c>
      <c r="AE250">
        <v>8.6999999999999993</v>
      </c>
      <c r="AF250">
        <v>27</v>
      </c>
      <c r="AG250" s="1">
        <v>7953</v>
      </c>
    </row>
    <row r="251" spans="5:33" x14ac:dyDescent="0.25">
      <c r="E251" t="s">
        <v>233</v>
      </c>
      <c r="F251" s="8">
        <f>G251/H251</f>
        <v>3.3832675355578394</v>
      </c>
      <c r="G251" s="4">
        <f>SUMIF($AB$2:$AB$841,$E251,$AD$2:$AD$841)</f>
        <v>76.292682926829272</v>
      </c>
      <c r="H251" s="7">
        <f>AVERAGEIF($AB$2:$AB$841,$E251,$AE$2:$AE$841)</f>
        <v>22.549999999999997</v>
      </c>
      <c r="J251"/>
      <c r="N251"/>
      <c r="O251"/>
      <c r="T251" t="s">
        <v>182</v>
      </c>
      <c r="U251" s="7">
        <f>SUMIF('Raw data'!$B$2:$B$1584,'Data Transformations'!$T251,'Raw data'!$D$2:$D$1584)</f>
        <v>4</v>
      </c>
      <c r="V251" s="7">
        <f>SUMIF('Raw data'!$B$2:$B$1584,'Data Transformations'!$T251,'Raw data'!$F$2:$F$1584)</f>
        <v>0</v>
      </c>
      <c r="W251" s="7">
        <f>MAX(SUMIF('Raw data'!$B$2:$B$1584,'Data Transformations'!$T251,'Raw data'!$E$2:$E$1584),SUMIF('Raw data'!$B$2:$B$1584,'Data Transformations'!$T251,'Raw data'!$H$2:$H$1584))</f>
        <v>0</v>
      </c>
      <c r="X251" s="7"/>
      <c r="Y251" s="9">
        <f>((W251-U251)/U251)</f>
        <v>-1</v>
      </c>
      <c r="Z251" s="9">
        <f>IF(V251&gt;0, (U251-V251)/V251, 0)</f>
        <v>0</v>
      </c>
      <c r="AB251" t="s">
        <v>160</v>
      </c>
      <c r="AC251" t="s">
        <v>10</v>
      </c>
      <c r="AD251" s="1">
        <f>AG251/AF251</f>
        <v>89.6</v>
      </c>
      <c r="AE251">
        <v>10.5</v>
      </c>
      <c r="AF251">
        <v>5</v>
      </c>
      <c r="AG251" s="1">
        <v>448</v>
      </c>
    </row>
    <row r="252" spans="5:33" x14ac:dyDescent="0.25">
      <c r="E252" t="s">
        <v>153</v>
      </c>
      <c r="F252" s="8">
        <f>G252/H252</f>
        <v>3.1428571428571428</v>
      </c>
      <c r="G252" s="4">
        <f>SUMIF($AB$2:$AB$841,$E252,$AD$2:$AD$841)</f>
        <v>22</v>
      </c>
      <c r="H252" s="7">
        <f>AVERAGEIF($AB$2:$AB$841,$E252,$AE$2:$AE$841)</f>
        <v>7</v>
      </c>
      <c r="J252"/>
      <c r="N252"/>
      <c r="O252"/>
      <c r="T252" t="s">
        <v>377</v>
      </c>
      <c r="U252" s="7">
        <f>SUMIF('Raw data'!$B$2:$B$1584,'Data Transformations'!$T252,'Raw data'!$D$2:$D$1584)</f>
        <v>236</v>
      </c>
      <c r="V252" s="7">
        <f>SUMIF('Raw data'!$B$2:$B$1584,'Data Transformations'!$T252,'Raw data'!$F$2:$F$1584)</f>
        <v>82</v>
      </c>
      <c r="W252" s="7">
        <f>MAX(SUMIF('Raw data'!$B$2:$B$1584,'Data Transformations'!$T252,'Raw data'!$E$2:$E$1584),SUMIF('Raw data'!$B$2:$B$1584,'Data Transformations'!$T252,'Raw data'!$H$2:$H$1584))</f>
        <v>14</v>
      </c>
      <c r="X252" s="7"/>
      <c r="Y252" s="9">
        <f>((W252-U252)/U252)</f>
        <v>-0.94067796610169496</v>
      </c>
      <c r="Z252" s="9">
        <f>IF(V252&gt;0, (U252-V252)/V252, 0)</f>
        <v>1.8780487804878048</v>
      </c>
      <c r="AB252" t="s">
        <v>160</v>
      </c>
      <c r="AC252" t="s">
        <v>12</v>
      </c>
      <c r="AD252" s="1">
        <f>AG252/AF252</f>
        <v>98</v>
      </c>
      <c r="AE252">
        <v>4.5999999999999996</v>
      </c>
      <c r="AF252">
        <v>41</v>
      </c>
      <c r="AG252" s="1">
        <v>4018</v>
      </c>
    </row>
    <row r="253" spans="5:33" x14ac:dyDescent="0.25">
      <c r="E253" t="s">
        <v>304</v>
      </c>
      <c r="F253" s="8">
        <f>G253/H253</f>
        <v>3.0690537084398981</v>
      </c>
      <c r="G253" s="4">
        <f>SUMIF($AB$2:$AB$841,$E253,$AD$2:$AD$841)</f>
        <v>31.304347826086957</v>
      </c>
      <c r="H253" s="7">
        <f>AVERAGEIF($AB$2:$AB$841,$E253,$AE$2:$AE$841)</f>
        <v>10.199999999999999</v>
      </c>
      <c r="J253"/>
      <c r="N253"/>
      <c r="O253"/>
      <c r="T253" t="s">
        <v>212</v>
      </c>
      <c r="U253" s="7">
        <f>SUMIF('Raw data'!$B$2:$B$1584,'Data Transformations'!$T253,'Raw data'!$D$2:$D$1584)</f>
        <v>9</v>
      </c>
      <c r="V253" s="7">
        <f>SUMIF('Raw data'!$B$2:$B$1584,'Data Transformations'!$T253,'Raw data'!$F$2:$F$1584)</f>
        <v>0</v>
      </c>
      <c r="W253" s="7">
        <f>MAX(SUMIF('Raw data'!$B$2:$B$1584,'Data Transformations'!$T253,'Raw data'!$E$2:$E$1584),SUMIF('Raw data'!$B$2:$B$1584,'Data Transformations'!$T253,'Raw data'!$H$2:$H$1584))</f>
        <v>0</v>
      </c>
      <c r="X253" s="7"/>
      <c r="Y253" s="9">
        <f>((W253-U253)/U253)</f>
        <v>-1</v>
      </c>
      <c r="Z253" s="9">
        <f>IF(V253&gt;0, (U253-V253)/V253, 0)</f>
        <v>0</v>
      </c>
      <c r="AB253" t="s">
        <v>160</v>
      </c>
      <c r="AC253" t="s">
        <v>22</v>
      </c>
      <c r="AD253" s="1">
        <f>AG253/AF253</f>
        <v>240</v>
      </c>
      <c r="AE253">
        <v>3.7</v>
      </c>
      <c r="AF253">
        <v>23</v>
      </c>
      <c r="AG253" s="1">
        <v>5520</v>
      </c>
    </row>
    <row r="254" spans="5:33" x14ac:dyDescent="0.25">
      <c r="E254" t="s">
        <v>284</v>
      </c>
      <c r="F254" s="8">
        <f>G254/H254</f>
        <v>2.6289682539682535</v>
      </c>
      <c r="G254" s="4">
        <f>SUMIF($AB$2:$AB$841,$E254,$AD$2:$AD$841)</f>
        <v>22.083333333333332</v>
      </c>
      <c r="H254" s="7">
        <f>AVERAGEIF($AB$2:$AB$841,$E254,$AE$2:$AE$841)</f>
        <v>8.4</v>
      </c>
      <c r="J254"/>
      <c r="N254"/>
      <c r="O254"/>
      <c r="T254" t="s">
        <v>378</v>
      </c>
      <c r="U254" s="7">
        <f>SUMIF('Raw data'!$B$2:$B$1584,'Data Transformations'!$T254,'Raw data'!$D$2:$D$1584)</f>
        <v>65</v>
      </c>
      <c r="V254" s="7">
        <f>SUMIF('Raw data'!$B$2:$B$1584,'Data Transformations'!$T254,'Raw data'!$F$2:$F$1584)</f>
        <v>68</v>
      </c>
      <c r="W254" s="7">
        <f>MAX(SUMIF('Raw data'!$B$2:$B$1584,'Data Transformations'!$T254,'Raw data'!$E$2:$E$1584),SUMIF('Raw data'!$B$2:$B$1584,'Data Transformations'!$T254,'Raw data'!$H$2:$H$1584))</f>
        <v>0</v>
      </c>
      <c r="X254" s="7"/>
      <c r="Y254" s="9">
        <f>((W254-U254)/U254)</f>
        <v>-1</v>
      </c>
      <c r="Z254" s="9">
        <f>IF(V254&gt;0, (U254-V254)/V254, 0)</f>
        <v>-4.4117647058823532E-2</v>
      </c>
      <c r="AB254" t="s">
        <v>160</v>
      </c>
      <c r="AC254" t="s">
        <v>14</v>
      </c>
      <c r="AD254" s="1">
        <f>AG254/AF254</f>
        <v>22.095238095238095</v>
      </c>
      <c r="AE254">
        <v>5</v>
      </c>
      <c r="AF254">
        <v>21</v>
      </c>
      <c r="AG254" s="1">
        <v>464</v>
      </c>
    </row>
    <row r="255" spans="5:33" x14ac:dyDescent="0.25">
      <c r="E255" t="s">
        <v>177</v>
      </c>
      <c r="F255" s="8">
        <f>G255/H255</f>
        <v>2.6223776223776221</v>
      </c>
      <c r="G255" s="4">
        <f>SUMIF($AB$2:$AB$841,$E255,$AD$2:$AD$841)</f>
        <v>75</v>
      </c>
      <c r="H255" s="7">
        <f>AVERAGEIF($AB$2:$AB$841,$E255,$AE$2:$AE$841)</f>
        <v>28.6</v>
      </c>
      <c r="J255"/>
      <c r="N255"/>
      <c r="O255"/>
      <c r="T255" t="s">
        <v>131</v>
      </c>
      <c r="U255" s="7">
        <f>SUMIF('Raw data'!$B$2:$B$1584,'Data Transformations'!$T255,'Raw data'!$D$2:$D$1584)</f>
        <v>10</v>
      </c>
      <c r="V255" s="7">
        <f>SUMIF('Raw data'!$B$2:$B$1584,'Data Transformations'!$T255,'Raw data'!$F$2:$F$1584)</f>
        <v>3</v>
      </c>
      <c r="W255" s="7">
        <f>MAX(SUMIF('Raw data'!$B$2:$B$1584,'Data Transformations'!$T255,'Raw data'!$E$2:$E$1584),SUMIF('Raw data'!$B$2:$B$1584,'Data Transformations'!$T255,'Raw data'!$H$2:$H$1584))</f>
        <v>2</v>
      </c>
      <c r="X255" s="7"/>
      <c r="Y255" s="9">
        <f>((W255-U255)/U255)</f>
        <v>-0.8</v>
      </c>
      <c r="Z255" s="9">
        <f>IF(V255&gt;0, (U255-V255)/V255, 0)</f>
        <v>2.3333333333333335</v>
      </c>
      <c r="AB255" t="s">
        <v>161</v>
      </c>
      <c r="AC255" t="s">
        <v>22</v>
      </c>
      <c r="AD255" s="1">
        <f>AG255/AF255</f>
        <v>240</v>
      </c>
      <c r="AE255">
        <v>9.3000000000000007</v>
      </c>
      <c r="AF255">
        <v>9</v>
      </c>
      <c r="AG255" s="1">
        <v>2160</v>
      </c>
    </row>
    <row r="256" spans="5:33" x14ac:dyDescent="0.25">
      <c r="E256" t="s">
        <v>125</v>
      </c>
      <c r="F256" s="8">
        <f>G256/H256</f>
        <v>2.6083333333333334</v>
      </c>
      <c r="G256" s="4">
        <f>SUMIF($AB$2:$AB$841,$E256,$AD$2:$AD$841)</f>
        <v>31.3</v>
      </c>
      <c r="H256" s="7">
        <f>AVERAGEIF($AB$2:$AB$841,$E256,$AE$2:$AE$841)</f>
        <v>12</v>
      </c>
      <c r="J256"/>
      <c r="N256"/>
      <c r="O256"/>
      <c r="T256" t="s">
        <v>390</v>
      </c>
      <c r="U256" s="7">
        <f>SUMIF('Raw data'!$B$2:$B$1584,'Data Transformations'!$T256,'Raw data'!$D$2:$D$1584)</f>
        <v>4</v>
      </c>
      <c r="V256" s="7">
        <f>SUMIF('Raw data'!$B$2:$B$1584,'Data Transformations'!$T256,'Raw data'!$F$2:$F$1584)</f>
        <v>1</v>
      </c>
      <c r="W256" s="7">
        <f>MAX(SUMIF('Raw data'!$B$2:$B$1584,'Data Transformations'!$T256,'Raw data'!$E$2:$E$1584),SUMIF('Raw data'!$B$2:$B$1584,'Data Transformations'!$T256,'Raw data'!$H$2:$H$1584))</f>
        <v>0</v>
      </c>
      <c r="X256" s="7"/>
      <c r="Y256" s="9">
        <f>((W256-U256)/U256)</f>
        <v>-1</v>
      </c>
      <c r="Z256" s="9">
        <f>IF(V256&gt;0, (U256-V256)/V256, 0)</f>
        <v>3</v>
      </c>
      <c r="AB256" t="s">
        <v>161</v>
      </c>
      <c r="AC256" t="s">
        <v>44</v>
      </c>
      <c r="AD256" s="1">
        <f>AG256/AF256</f>
        <v>215.5</v>
      </c>
      <c r="AE256">
        <v>18.600000000000001</v>
      </c>
      <c r="AF256">
        <v>4</v>
      </c>
      <c r="AG256" s="1">
        <v>862</v>
      </c>
    </row>
    <row r="257" spans="5:33" x14ac:dyDescent="0.25">
      <c r="E257" t="s">
        <v>68</v>
      </c>
      <c r="F257" s="8">
        <f>G257/H257</f>
        <v>2.5077997325805974</v>
      </c>
      <c r="G257" s="4">
        <f>SUMIF($AB$2:$AB$841,$E257,$AD$2:$AD$841)</f>
        <v>31.849056603773583</v>
      </c>
      <c r="H257" s="7">
        <f>AVERAGEIF($AB$2:$AB$841,$E257,$AE$2:$AE$841)</f>
        <v>12.7</v>
      </c>
      <c r="J257"/>
      <c r="N257"/>
      <c r="O257"/>
      <c r="T257" t="s">
        <v>387</v>
      </c>
      <c r="U257" s="7">
        <f>SUMIF('Raw data'!$B$2:$B$1584,'Data Transformations'!$T257,'Raw data'!$D$2:$D$1584)</f>
        <v>83</v>
      </c>
      <c r="V257" s="7">
        <f>SUMIF('Raw data'!$B$2:$B$1584,'Data Transformations'!$T257,'Raw data'!$F$2:$F$1584)</f>
        <v>87</v>
      </c>
      <c r="W257" s="7">
        <f>MAX(SUMIF('Raw data'!$B$2:$B$1584,'Data Transformations'!$T257,'Raw data'!$E$2:$E$1584),SUMIF('Raw data'!$B$2:$B$1584,'Data Transformations'!$T257,'Raw data'!$H$2:$H$1584))</f>
        <v>40</v>
      </c>
      <c r="X257" s="7"/>
      <c r="Y257" s="9">
        <f>((W257-U257)/U257)</f>
        <v>-0.51807228915662651</v>
      </c>
      <c r="Z257" s="9">
        <f>IF(V257&gt;0, (U257-V257)/V257, 0)</f>
        <v>-4.5977011494252873E-2</v>
      </c>
      <c r="AB257" t="s">
        <v>161</v>
      </c>
      <c r="AC257" t="s">
        <v>73</v>
      </c>
      <c r="AD257" s="1">
        <f>AG257/AF257</f>
        <v>312</v>
      </c>
      <c r="AE257">
        <v>0.4</v>
      </c>
      <c r="AF257">
        <v>8</v>
      </c>
      <c r="AG257" s="1">
        <v>2496</v>
      </c>
    </row>
    <row r="258" spans="5:33" x14ac:dyDescent="0.25">
      <c r="E258" t="s">
        <v>194</v>
      </c>
      <c r="F258" s="8">
        <f>G258/H258</f>
        <v>2.486772486772487</v>
      </c>
      <c r="G258" s="4">
        <f>SUMIF($AB$2:$AB$841,$E258,$AD$2:$AD$841)</f>
        <v>31.333333333333332</v>
      </c>
      <c r="H258" s="7">
        <f>AVERAGEIF($AB$2:$AB$841,$E258,$AE$2:$AE$841)</f>
        <v>12.6</v>
      </c>
      <c r="J258"/>
      <c r="N258"/>
      <c r="O258"/>
      <c r="T258" t="s">
        <v>391</v>
      </c>
      <c r="U258" s="7">
        <f>SUMIF('Raw data'!$B$2:$B$1584,'Data Transformations'!$T258,'Raw data'!$D$2:$D$1584)</f>
        <v>63</v>
      </c>
      <c r="V258" s="7">
        <f>SUMIF('Raw data'!$B$2:$B$1584,'Data Transformations'!$T258,'Raw data'!$F$2:$F$1584)</f>
        <v>0</v>
      </c>
      <c r="W258" s="7">
        <f>MAX(SUMIF('Raw data'!$B$2:$B$1584,'Data Transformations'!$T258,'Raw data'!$E$2:$E$1584),SUMIF('Raw data'!$B$2:$B$1584,'Data Transformations'!$T258,'Raw data'!$H$2:$H$1584))</f>
        <v>40</v>
      </c>
      <c r="X258" s="7"/>
      <c r="Y258" s="9">
        <f>((W258-U258)/U258)</f>
        <v>-0.36507936507936506</v>
      </c>
      <c r="Z258" s="9">
        <f>IF(V258&gt;0, (U258-V258)/V258, 0)</f>
        <v>0</v>
      </c>
      <c r="AB258" t="s">
        <v>161</v>
      </c>
      <c r="AC258" t="s">
        <v>15</v>
      </c>
      <c r="AD258" s="1">
        <f>AG258/AF258</f>
        <v>74</v>
      </c>
      <c r="AE258">
        <v>9.5</v>
      </c>
      <c r="AF258">
        <v>14</v>
      </c>
      <c r="AG258" s="1">
        <v>1036</v>
      </c>
    </row>
    <row r="259" spans="5:33" x14ac:dyDescent="0.25">
      <c r="E259" t="s">
        <v>92</v>
      </c>
      <c r="F259" s="8">
        <f>G259/H259</f>
        <v>2.4342105263157894</v>
      </c>
      <c r="G259" s="4">
        <f>SUMIF($AB$2:$AB$841,$E259,$AD$2:$AD$841)</f>
        <v>37</v>
      </c>
      <c r="H259" s="7">
        <f>AVERAGEIF($AB$2:$AB$841,$E259,$AE$2:$AE$841)</f>
        <v>15.2</v>
      </c>
      <c r="J259"/>
      <c r="N259"/>
      <c r="O259"/>
      <c r="T259" t="s">
        <v>392</v>
      </c>
      <c r="U259" s="7">
        <f>SUMIF('Raw data'!$B$2:$B$1584,'Data Transformations'!$T259,'Raw data'!$D$2:$D$1584)</f>
        <v>39</v>
      </c>
      <c r="V259" s="7">
        <f>SUMIF('Raw data'!$B$2:$B$1584,'Data Transformations'!$T259,'Raw data'!$F$2:$F$1584)</f>
        <v>51</v>
      </c>
      <c r="W259" s="7">
        <f>MAX(SUMIF('Raw data'!$B$2:$B$1584,'Data Transformations'!$T259,'Raw data'!$E$2:$E$1584),SUMIF('Raw data'!$B$2:$B$1584,'Data Transformations'!$T259,'Raw data'!$H$2:$H$1584))</f>
        <v>4</v>
      </c>
      <c r="X259" s="7"/>
      <c r="Y259" s="9">
        <f>((W259-U259)/U259)</f>
        <v>-0.89743589743589747</v>
      </c>
      <c r="Z259" s="9">
        <f>IF(V259&gt;0, (U259-V259)/V259, 0)</f>
        <v>-0.23529411764705882</v>
      </c>
      <c r="AB259" t="s">
        <v>161</v>
      </c>
      <c r="AC259" t="s">
        <v>27</v>
      </c>
      <c r="AD259" s="1">
        <f>AG259/AF259</f>
        <v>315.79411764705884</v>
      </c>
      <c r="AE259">
        <v>10.8</v>
      </c>
      <c r="AF259">
        <v>34</v>
      </c>
      <c r="AG259" s="1">
        <v>10737</v>
      </c>
    </row>
    <row r="260" spans="5:33" x14ac:dyDescent="0.25">
      <c r="E260" t="s">
        <v>338</v>
      </c>
      <c r="F260" s="8">
        <f>G260/H260</f>
        <v>2.4183006535947711</v>
      </c>
      <c r="G260" s="4">
        <f>SUMIF($AB$2:$AB$841,$E260,$AD$2:$AD$841)</f>
        <v>37</v>
      </c>
      <c r="H260" s="7">
        <f>AVERAGEIF($AB$2:$AB$841,$E260,$AE$2:$AE$841)</f>
        <v>15.3</v>
      </c>
      <c r="J260"/>
      <c r="N260"/>
      <c r="O260"/>
      <c r="T260" t="s">
        <v>393</v>
      </c>
      <c r="U260" s="7">
        <f>SUMIF('Raw data'!$B$2:$B$1584,'Data Transformations'!$T260,'Raw data'!$D$2:$D$1584)</f>
        <v>113</v>
      </c>
      <c r="V260" s="7">
        <f>SUMIF('Raw data'!$B$2:$B$1584,'Data Transformations'!$T260,'Raw data'!$F$2:$F$1584)</f>
        <v>37</v>
      </c>
      <c r="W260" s="7">
        <f>MAX(SUMIF('Raw data'!$B$2:$B$1584,'Data Transformations'!$T260,'Raw data'!$E$2:$E$1584),SUMIF('Raw data'!$B$2:$B$1584,'Data Transformations'!$T260,'Raw data'!$H$2:$H$1584))</f>
        <v>40</v>
      </c>
      <c r="X260" s="7"/>
      <c r="Y260" s="9">
        <f>((W260-U260)/U260)</f>
        <v>-0.64601769911504425</v>
      </c>
      <c r="Z260" s="9">
        <f>IF(V260&gt;0, (U260-V260)/V260, 0)</f>
        <v>2.0540540540540539</v>
      </c>
      <c r="AB260" t="s">
        <v>161</v>
      </c>
      <c r="AC260" t="s">
        <v>29</v>
      </c>
      <c r="AD260" s="1">
        <f>AG260/AF260</f>
        <v>294.60000000000002</v>
      </c>
      <c r="AE260">
        <v>5.7</v>
      </c>
      <c r="AF260">
        <v>10</v>
      </c>
      <c r="AG260" s="1">
        <v>2946</v>
      </c>
    </row>
    <row r="261" spans="5:33" x14ac:dyDescent="0.25">
      <c r="E261" t="s">
        <v>238</v>
      </c>
      <c r="F261" s="8">
        <f>G261/H261</f>
        <v>2.0270270270270272</v>
      </c>
      <c r="G261" s="4">
        <f>SUMIF($AB$2:$AB$841,$E261,$AD$2:$AD$841)</f>
        <v>45</v>
      </c>
      <c r="H261" s="7">
        <f>AVERAGEIF($AB$2:$AB$841,$E261,$AE$2:$AE$841)</f>
        <v>22.2</v>
      </c>
      <c r="J261"/>
      <c r="N261"/>
      <c r="O261"/>
      <c r="T261" t="s">
        <v>394</v>
      </c>
      <c r="U261" s="7">
        <f>SUMIF('Raw data'!$B$2:$B$1584,'Data Transformations'!$T261,'Raw data'!$D$2:$D$1584)</f>
        <v>16</v>
      </c>
      <c r="V261" s="7">
        <f>SUMIF('Raw data'!$B$2:$B$1584,'Data Transformations'!$T261,'Raw data'!$F$2:$F$1584)</f>
        <v>22</v>
      </c>
      <c r="W261" s="7">
        <f>MAX(SUMIF('Raw data'!$B$2:$B$1584,'Data Transformations'!$T261,'Raw data'!$E$2:$E$1584),SUMIF('Raw data'!$B$2:$B$1584,'Data Transformations'!$T261,'Raw data'!$H$2:$H$1584))</f>
        <v>0</v>
      </c>
      <c r="X261" s="7"/>
      <c r="Y261" s="9">
        <f>((W261-U261)/U261)</f>
        <v>-1</v>
      </c>
      <c r="Z261" s="9">
        <f>IF(V261&gt;0, (U261-V261)/V261, 0)</f>
        <v>-0.27272727272727271</v>
      </c>
      <c r="AB261" t="s">
        <v>167</v>
      </c>
      <c r="AC261" t="s">
        <v>27</v>
      </c>
      <c r="AD261" s="1">
        <f>AG261/AF261</f>
        <v>315.66666666666669</v>
      </c>
      <c r="AE261">
        <v>25.8</v>
      </c>
      <c r="AF261">
        <v>3</v>
      </c>
      <c r="AG261" s="1">
        <v>947</v>
      </c>
    </row>
    <row r="262" spans="5:33" x14ac:dyDescent="0.25">
      <c r="E262" t="s">
        <v>204</v>
      </c>
      <c r="F262" s="8">
        <f>G262/H262</f>
        <v>2</v>
      </c>
      <c r="G262" s="4">
        <f>SUMIF($AB$2:$AB$841,$E262,$AD$2:$AD$841)</f>
        <v>22</v>
      </c>
      <c r="H262" s="7">
        <f>AVERAGEIF($AB$2:$AB$841,$E262,$AE$2:$AE$841)</f>
        <v>11</v>
      </c>
      <c r="J262"/>
      <c r="N262"/>
      <c r="O262"/>
      <c r="T262" t="s">
        <v>396</v>
      </c>
      <c r="U262" s="7">
        <f>SUMIF('Raw data'!$B$2:$B$1584,'Data Transformations'!$T262,'Raw data'!$D$2:$D$1584)</f>
        <v>1</v>
      </c>
      <c r="V262" s="7">
        <f>SUMIF('Raw data'!$B$2:$B$1584,'Data Transformations'!$T262,'Raw data'!$F$2:$F$1584)</f>
        <v>1</v>
      </c>
      <c r="W262" s="7">
        <f>MAX(SUMIF('Raw data'!$B$2:$B$1584,'Data Transformations'!$T262,'Raw data'!$E$2:$E$1584),SUMIF('Raw data'!$B$2:$B$1584,'Data Transformations'!$T262,'Raw data'!$H$2:$H$1584))</f>
        <v>0</v>
      </c>
      <c r="X262" s="7"/>
      <c r="Y262" s="9">
        <f>((W262-U262)/U262)</f>
        <v>-1</v>
      </c>
      <c r="Z262" s="9">
        <f>IF(V262&gt;0, (U262-V262)/V262, 0)</f>
        <v>0</v>
      </c>
      <c r="AB262" t="s">
        <v>167</v>
      </c>
      <c r="AC262" t="s">
        <v>29</v>
      </c>
      <c r="AD262" s="1">
        <f>AG262/AF262</f>
        <v>294.5</v>
      </c>
      <c r="AE262">
        <v>12.8</v>
      </c>
      <c r="AF262">
        <v>4</v>
      </c>
      <c r="AG262" s="1">
        <v>1178</v>
      </c>
    </row>
    <row r="263" spans="5:33" x14ac:dyDescent="0.25">
      <c r="E263" t="s">
        <v>399</v>
      </c>
      <c r="F263" s="8">
        <f>G263/H263</f>
        <v>1.8854139964111765</v>
      </c>
      <c r="G263" s="4">
        <f>SUMIF($AB$2:$AB$841,$E263,$AD$2:$AD$841)</f>
        <v>31.297872340425531</v>
      </c>
      <c r="H263" s="7">
        <f>AVERAGEIF($AB$2:$AB$841,$E263,$AE$2:$AE$841)</f>
        <v>16.600000000000001</v>
      </c>
      <c r="J263"/>
      <c r="N263"/>
      <c r="O263"/>
      <c r="T263" t="s">
        <v>397</v>
      </c>
      <c r="U263" s="7">
        <f>SUMIF('Raw data'!$B$2:$B$1584,'Data Transformations'!$T263,'Raw data'!$D$2:$D$1584)</f>
        <v>68</v>
      </c>
      <c r="V263" s="7">
        <f>SUMIF('Raw data'!$B$2:$B$1584,'Data Transformations'!$T263,'Raw data'!$F$2:$F$1584)</f>
        <v>10</v>
      </c>
      <c r="W263" s="7">
        <f>MAX(SUMIF('Raw data'!$B$2:$B$1584,'Data Transformations'!$T263,'Raw data'!$E$2:$E$1584),SUMIF('Raw data'!$B$2:$B$1584,'Data Transformations'!$T263,'Raw data'!$H$2:$H$1584))</f>
        <v>42</v>
      </c>
      <c r="X263" s="7"/>
      <c r="Y263" s="9">
        <f>((W263-U263)/U263)</f>
        <v>-0.38235294117647056</v>
      </c>
      <c r="Z263" s="9">
        <f>IF(V263&gt;0, (U263-V263)/V263, 0)</f>
        <v>5.8</v>
      </c>
      <c r="AB263" t="s">
        <v>164</v>
      </c>
      <c r="AC263" t="s">
        <v>10</v>
      </c>
      <c r="AD263" s="1">
        <f>AG263/AF263</f>
        <v>89.611111111111114</v>
      </c>
      <c r="AE263">
        <v>4.0999999999999996</v>
      </c>
      <c r="AF263">
        <v>36</v>
      </c>
      <c r="AG263" s="1">
        <v>3226</v>
      </c>
    </row>
    <row r="264" spans="5:33" x14ac:dyDescent="0.25">
      <c r="E264" t="s">
        <v>363</v>
      </c>
      <c r="F264" s="8">
        <f>G264/H264</f>
        <v>1.2903225806451613</v>
      </c>
      <c r="G264" s="4">
        <f>SUMIF($AB$2:$AB$841,$E264,$AD$2:$AD$841)</f>
        <v>20</v>
      </c>
      <c r="H264" s="7">
        <f>AVERAGEIF($AB$2:$AB$841,$E264,$AE$2:$AE$841)</f>
        <v>15.5</v>
      </c>
      <c r="J264"/>
      <c r="N264"/>
      <c r="O264"/>
      <c r="T264" t="s">
        <v>222</v>
      </c>
      <c r="U264" s="7">
        <f>SUMIF('Raw data'!$B$2:$B$1584,'Data Transformations'!$T264,'Raw data'!$D$2:$D$1584)</f>
        <v>108</v>
      </c>
      <c r="V264" s="7">
        <f>SUMIF('Raw data'!$B$2:$B$1584,'Data Transformations'!$T264,'Raw data'!$F$2:$F$1584)</f>
        <v>45</v>
      </c>
      <c r="W264" s="7">
        <f>MAX(SUMIF('Raw data'!$B$2:$B$1584,'Data Transformations'!$T264,'Raw data'!$E$2:$E$1584),SUMIF('Raw data'!$B$2:$B$1584,'Data Transformations'!$T264,'Raw data'!$H$2:$H$1584))</f>
        <v>35</v>
      </c>
      <c r="X264" s="7"/>
      <c r="Y264" s="9">
        <f>((W264-U264)/U264)</f>
        <v>-0.67592592592592593</v>
      </c>
      <c r="Z264" s="9">
        <f>IF(V264&gt;0, (U264-V264)/V264, 0)</f>
        <v>1.4</v>
      </c>
      <c r="AB264" t="s">
        <v>164</v>
      </c>
      <c r="AC264" t="s">
        <v>12</v>
      </c>
      <c r="AD264" s="1">
        <f>AG264/AF264</f>
        <v>98</v>
      </c>
      <c r="AE264">
        <v>6.9</v>
      </c>
      <c r="AF264">
        <v>10</v>
      </c>
      <c r="AG264" s="1">
        <v>980</v>
      </c>
    </row>
    <row r="265" spans="5:33" x14ac:dyDescent="0.25">
      <c r="E265" t="s">
        <v>140</v>
      </c>
      <c r="F265" s="8">
        <f>G265/H265</f>
        <v>1.1834319526627219</v>
      </c>
      <c r="G265" s="4">
        <f>SUMIF($AB$2:$AB$841,$E265,$AD$2:$AD$841)</f>
        <v>20</v>
      </c>
      <c r="H265" s="7">
        <f>AVERAGEIF($AB$2:$AB$841,$E265,$AE$2:$AE$841)</f>
        <v>16.899999999999999</v>
      </c>
      <c r="J265"/>
      <c r="N265"/>
      <c r="O265"/>
      <c r="T265" t="s">
        <v>398</v>
      </c>
      <c r="U265" s="7">
        <f>SUMIF('Raw data'!$B$2:$B$1584,'Data Transformations'!$T265,'Raw data'!$D$2:$D$1584)</f>
        <v>118</v>
      </c>
      <c r="V265" s="7">
        <f>SUMIF('Raw data'!$B$2:$B$1584,'Data Transformations'!$T265,'Raw data'!$F$2:$F$1584)</f>
        <v>41</v>
      </c>
      <c r="W265" s="7">
        <f>MAX(SUMIF('Raw data'!$B$2:$B$1584,'Data Transformations'!$T265,'Raw data'!$E$2:$E$1584),SUMIF('Raw data'!$B$2:$B$1584,'Data Transformations'!$T265,'Raw data'!$H$2:$H$1584))</f>
        <v>1</v>
      </c>
      <c r="X265" s="7"/>
      <c r="Y265" s="9">
        <f>((W265-U265)/U265)</f>
        <v>-0.99152542372881358</v>
      </c>
      <c r="Z265" s="9">
        <f>IF(V265&gt;0, (U265-V265)/V265, 0)</f>
        <v>1.8780487804878048</v>
      </c>
      <c r="AB265" t="s">
        <v>164</v>
      </c>
      <c r="AC265" t="s">
        <v>13</v>
      </c>
      <c r="AD265" s="1">
        <f>AG265/AF265</f>
        <v>114.9047619047619</v>
      </c>
      <c r="AE265">
        <v>6</v>
      </c>
      <c r="AF265">
        <v>21</v>
      </c>
      <c r="AG265" s="1">
        <v>2413</v>
      </c>
    </row>
    <row r="266" spans="5:33" x14ac:dyDescent="0.25">
      <c r="E266" t="s">
        <v>179</v>
      </c>
      <c r="F266" s="8">
        <f>G266/H266</f>
        <v>1.1073446327683618</v>
      </c>
      <c r="G266" s="4">
        <f>SUMIF($AB$2:$AB$841,$E266,$AD$2:$AD$841)</f>
        <v>19.600000000000001</v>
      </c>
      <c r="H266" s="7">
        <f>AVERAGEIF($AB$2:$AB$841,$E266,$AE$2:$AE$841)</f>
        <v>17.7</v>
      </c>
      <c r="J266"/>
      <c r="N266"/>
      <c r="O266"/>
      <c r="T266" t="s">
        <v>399</v>
      </c>
      <c r="U266" s="7">
        <f>SUMIF('Raw data'!$B$2:$B$1584,'Data Transformations'!$T266,'Raw data'!$D$2:$D$1584)</f>
        <v>33</v>
      </c>
      <c r="V266" s="7">
        <f>SUMIF('Raw data'!$B$2:$B$1584,'Data Transformations'!$T266,'Raw data'!$F$2:$F$1584)</f>
        <v>0</v>
      </c>
      <c r="W266" s="7">
        <f>MAX(SUMIF('Raw data'!$B$2:$B$1584,'Data Transformations'!$T266,'Raw data'!$E$2:$E$1584),SUMIF('Raw data'!$B$2:$B$1584,'Data Transformations'!$T266,'Raw data'!$H$2:$H$1584))</f>
        <v>9</v>
      </c>
      <c r="X266" s="7"/>
      <c r="Y266" s="9">
        <f>((W266-U266)/U266)</f>
        <v>-0.72727272727272729</v>
      </c>
      <c r="Z266" s="9">
        <f>IF(V266&gt;0, (U266-V266)/V266, 0)</f>
        <v>0</v>
      </c>
      <c r="AB266" t="s">
        <v>164</v>
      </c>
      <c r="AC266" t="s">
        <v>22</v>
      </c>
      <c r="AD266" s="1">
        <f>AG266/AF266</f>
        <v>240</v>
      </c>
      <c r="AE266">
        <v>5.8</v>
      </c>
      <c r="AF266">
        <v>54</v>
      </c>
      <c r="AG266" s="1">
        <v>12960</v>
      </c>
    </row>
    <row r="267" spans="5:33" x14ac:dyDescent="0.25">
      <c r="E267" t="s">
        <v>112</v>
      </c>
      <c r="F267" s="8">
        <f>G267/H267</f>
        <v>0.74453551912568305</v>
      </c>
      <c r="G267" s="4">
        <f>SUMIF($AB$2:$AB$841,$E267,$AD$2:$AD$841)</f>
        <v>13.625</v>
      </c>
      <c r="H267" s="7">
        <f>AVERAGEIF($AB$2:$AB$841,$E267,$AE$2:$AE$841)</f>
        <v>18.3</v>
      </c>
      <c r="J267"/>
      <c r="N267"/>
      <c r="O267"/>
      <c r="T267" t="s">
        <v>333</v>
      </c>
      <c r="U267" s="7">
        <f>SUMIF('Raw data'!$B$2:$B$1584,'Data Transformations'!$T267,'Raw data'!$D$2:$D$1584)</f>
        <v>41</v>
      </c>
      <c r="V267" s="7">
        <f>SUMIF('Raw data'!$B$2:$B$1584,'Data Transformations'!$T267,'Raw data'!$F$2:$F$1584)</f>
        <v>22</v>
      </c>
      <c r="W267" s="7">
        <f>MAX(SUMIF('Raw data'!$B$2:$B$1584,'Data Transformations'!$T267,'Raw data'!$E$2:$E$1584),SUMIF('Raw data'!$B$2:$B$1584,'Data Transformations'!$T267,'Raw data'!$H$2:$H$1584))</f>
        <v>0</v>
      </c>
      <c r="X267" s="7"/>
      <c r="Y267" s="9">
        <f>((W267-U267)/U267)</f>
        <v>-1</v>
      </c>
      <c r="Z267" s="9">
        <f>IF(V267&gt;0, (U267-V267)/V267, 0)</f>
        <v>0.86363636363636365</v>
      </c>
      <c r="AB267" t="s">
        <v>164</v>
      </c>
      <c r="AC267" t="s">
        <v>15</v>
      </c>
      <c r="AD267" s="1">
        <f>AG267/AF267</f>
        <v>73.982456140350877</v>
      </c>
      <c r="AE267">
        <v>8.3000000000000007</v>
      </c>
      <c r="AF267">
        <v>114</v>
      </c>
      <c r="AG267" s="1">
        <v>8434</v>
      </c>
    </row>
    <row r="268" spans="5:33" x14ac:dyDescent="0.25">
      <c r="E268" t="s">
        <v>341</v>
      </c>
      <c r="F268" s="8">
        <f>G268/H268</f>
        <v>0.47619047619047616</v>
      </c>
      <c r="G268" s="4">
        <f>SUMIF($AB$2:$AB$841,$E268,$AD$2:$AD$841)</f>
        <v>13.666666666666666</v>
      </c>
      <c r="H268" s="7">
        <f>AVERAGEIF($AB$2:$AB$841,$E268,$AE$2:$AE$841)</f>
        <v>28.7</v>
      </c>
      <c r="J268"/>
      <c r="N268"/>
      <c r="O268"/>
      <c r="T268" t="s">
        <v>266</v>
      </c>
      <c r="U268" s="7">
        <f>SUMIF('Raw data'!$B$2:$B$1584,'Data Transformations'!$T268,'Raw data'!$D$2:$D$1584)</f>
        <v>51</v>
      </c>
      <c r="V268" s="7">
        <f>SUMIF('Raw data'!$B$2:$B$1584,'Data Transformations'!$T268,'Raw data'!$F$2:$F$1584)</f>
        <v>19</v>
      </c>
      <c r="W268" s="7">
        <f>MAX(SUMIF('Raw data'!$B$2:$B$1584,'Data Transformations'!$T268,'Raw data'!$E$2:$E$1584),SUMIF('Raw data'!$B$2:$B$1584,'Data Transformations'!$T268,'Raw data'!$H$2:$H$1584))</f>
        <v>10</v>
      </c>
      <c r="X268" s="7"/>
      <c r="Y268" s="9">
        <f>((W268-U268)/U268)</f>
        <v>-0.80392156862745101</v>
      </c>
      <c r="Z268" s="9">
        <f>IF(V268&gt;0, (U268-V268)/V268, 0)</f>
        <v>1.6842105263157894</v>
      </c>
      <c r="AB268" t="s">
        <v>164</v>
      </c>
      <c r="AC268" t="s">
        <v>29</v>
      </c>
      <c r="AD268" s="1">
        <f>AG268/AF268</f>
        <v>294.5625</v>
      </c>
      <c r="AE268">
        <v>10.1</v>
      </c>
      <c r="AF268">
        <v>32</v>
      </c>
      <c r="AG268" s="1">
        <v>9426</v>
      </c>
    </row>
    <row r="269" spans="5:33" x14ac:dyDescent="0.25">
      <c r="E269" t="s">
        <v>308</v>
      </c>
      <c r="F269" s="8">
        <f>G269/H269</f>
        <v>0.18970189701897019</v>
      </c>
      <c r="G269" s="4">
        <f>SUMIF($AB$2:$AB$841,$E269,$AD$2:$AD$841)</f>
        <v>7</v>
      </c>
      <c r="H269" s="7">
        <f>AVERAGEIF($AB$2:$AB$841,$E269,$AE$2:$AE$841)</f>
        <v>36.9</v>
      </c>
      <c r="J269"/>
      <c r="N269"/>
      <c r="O269"/>
      <c r="T269" t="s">
        <v>400</v>
      </c>
      <c r="U269" s="7">
        <f>SUMIF('Raw data'!$B$2:$B$1584,'Data Transformations'!$T269,'Raw data'!$D$2:$D$1584)</f>
        <v>74</v>
      </c>
      <c r="V269" s="7">
        <f>SUMIF('Raw data'!$B$2:$B$1584,'Data Transformations'!$T269,'Raw data'!$F$2:$F$1584)</f>
        <v>9</v>
      </c>
      <c r="W269" s="7">
        <f>MAX(SUMIF('Raw data'!$B$2:$B$1584,'Data Transformations'!$T269,'Raw data'!$E$2:$E$1584),SUMIF('Raw data'!$B$2:$B$1584,'Data Transformations'!$T269,'Raw data'!$H$2:$H$1584))</f>
        <v>137</v>
      </c>
      <c r="X269" s="7"/>
      <c r="Y269" s="9">
        <f>((W269-U269)/U269)</f>
        <v>0.85135135135135132</v>
      </c>
      <c r="Z269" s="9">
        <f>IF(V269&gt;0, (U269-V269)/V269, 0)</f>
        <v>7.2222222222222223</v>
      </c>
      <c r="AB269" t="s">
        <v>168</v>
      </c>
      <c r="AC269" t="s">
        <v>10</v>
      </c>
      <c r="AD269" s="1">
        <f>AG269/AF269</f>
        <v>89.588235294117652</v>
      </c>
      <c r="AE269">
        <v>10.6</v>
      </c>
      <c r="AF269">
        <v>34</v>
      </c>
      <c r="AG269" s="1">
        <v>3046</v>
      </c>
    </row>
    <row r="270" spans="5:33" x14ac:dyDescent="0.25">
      <c r="J270"/>
      <c r="N270"/>
      <c r="O270"/>
      <c r="AB270" t="s">
        <v>168</v>
      </c>
      <c r="AC270" t="s">
        <v>12</v>
      </c>
      <c r="AD270" s="1">
        <f>AG270/AF270</f>
        <v>98</v>
      </c>
      <c r="AE270">
        <v>7.5</v>
      </c>
      <c r="AF270">
        <v>38</v>
      </c>
      <c r="AG270" s="1">
        <v>3724</v>
      </c>
    </row>
    <row r="271" spans="5:33" x14ac:dyDescent="0.25">
      <c r="J271"/>
      <c r="N271"/>
      <c r="O271"/>
      <c r="AB271" t="s">
        <v>168</v>
      </c>
      <c r="AC271" t="s">
        <v>13</v>
      </c>
      <c r="AD271" s="1">
        <f>AG271/AF271</f>
        <v>114.89285714285714</v>
      </c>
      <c r="AE271">
        <v>5.8</v>
      </c>
      <c r="AF271">
        <v>56</v>
      </c>
      <c r="AG271" s="1">
        <v>6434</v>
      </c>
    </row>
    <row r="272" spans="5:33" x14ac:dyDescent="0.25">
      <c r="J272"/>
      <c r="N272"/>
      <c r="O272"/>
      <c r="AB272" t="s">
        <v>168</v>
      </c>
      <c r="AC272" t="s">
        <v>22</v>
      </c>
      <c r="AD272" s="1">
        <f>AG272/AF272</f>
        <v>240</v>
      </c>
      <c r="AE272">
        <v>6.1</v>
      </c>
      <c r="AF272">
        <v>28</v>
      </c>
      <c r="AG272" s="1">
        <v>6720</v>
      </c>
    </row>
    <row r="273" spans="10:33" x14ac:dyDescent="0.25">
      <c r="J273"/>
      <c r="N273"/>
      <c r="O273"/>
      <c r="AB273" t="s">
        <v>168</v>
      </c>
      <c r="AC273" t="s">
        <v>94</v>
      </c>
      <c r="AD273" s="1">
        <f>AG273/AF273</f>
        <v>432.58333333333331</v>
      </c>
      <c r="AE273">
        <v>2.7</v>
      </c>
      <c r="AF273">
        <v>12</v>
      </c>
      <c r="AG273" s="1">
        <v>5191</v>
      </c>
    </row>
    <row r="274" spans="10:33" x14ac:dyDescent="0.25">
      <c r="J274"/>
      <c r="N274"/>
      <c r="O274"/>
      <c r="AB274" t="s">
        <v>168</v>
      </c>
      <c r="AC274" t="s">
        <v>15</v>
      </c>
      <c r="AD274" s="1">
        <f>AG274/AF274</f>
        <v>73.982142857142861</v>
      </c>
      <c r="AE274">
        <v>4.7</v>
      </c>
      <c r="AF274">
        <v>56</v>
      </c>
      <c r="AG274" s="1">
        <v>4143</v>
      </c>
    </row>
    <row r="275" spans="10:33" x14ac:dyDescent="0.25">
      <c r="J275"/>
      <c r="N275"/>
      <c r="O275"/>
      <c r="AB275" t="s">
        <v>168</v>
      </c>
      <c r="AC275" t="s">
        <v>27</v>
      </c>
      <c r="AD275" s="1">
        <f>AG275/AF275</f>
        <v>316</v>
      </c>
      <c r="AE275">
        <v>23.9</v>
      </c>
      <c r="AF275">
        <v>1</v>
      </c>
      <c r="AG275" s="1">
        <v>316</v>
      </c>
    </row>
    <row r="276" spans="10:33" x14ac:dyDescent="0.25">
      <c r="J276"/>
      <c r="N276"/>
      <c r="O276"/>
      <c r="AB276" t="s">
        <v>168</v>
      </c>
      <c r="AC276" t="s">
        <v>46</v>
      </c>
      <c r="AD276" s="1">
        <f>AG276/AF276</f>
        <v>72.509803921568633</v>
      </c>
      <c r="AE276">
        <v>17.899999999999999</v>
      </c>
      <c r="AF276">
        <v>51</v>
      </c>
      <c r="AG276" s="1">
        <v>3698</v>
      </c>
    </row>
    <row r="277" spans="10:33" x14ac:dyDescent="0.25">
      <c r="J277"/>
      <c r="N277"/>
      <c r="O277"/>
      <c r="AB277" t="s">
        <v>168</v>
      </c>
      <c r="AC277" t="s">
        <v>29</v>
      </c>
      <c r="AD277" s="1">
        <f>AG277/AF277</f>
        <v>294.53333333333336</v>
      </c>
      <c r="AE277">
        <v>7.9</v>
      </c>
      <c r="AF277">
        <v>15</v>
      </c>
      <c r="AG277" s="1">
        <v>4418</v>
      </c>
    </row>
    <row r="278" spans="10:33" x14ac:dyDescent="0.25">
      <c r="J278"/>
      <c r="N278"/>
      <c r="O278"/>
      <c r="AB278" t="s">
        <v>168</v>
      </c>
      <c r="AC278" t="s">
        <v>65</v>
      </c>
      <c r="AD278" s="1">
        <f>AG278/AF278</f>
        <v>265.09090909090907</v>
      </c>
      <c r="AE278">
        <v>2</v>
      </c>
      <c r="AF278">
        <v>22</v>
      </c>
      <c r="AG278" s="1">
        <v>5832</v>
      </c>
    </row>
    <row r="279" spans="10:33" x14ac:dyDescent="0.25">
      <c r="J279"/>
      <c r="N279"/>
      <c r="O279"/>
      <c r="AB279" t="s">
        <v>168</v>
      </c>
      <c r="AC279" t="s">
        <v>47</v>
      </c>
      <c r="AD279" s="1">
        <f>AG279/AF279</f>
        <v>46.2</v>
      </c>
      <c r="AE279">
        <v>8.1999999999999993</v>
      </c>
      <c r="AF279">
        <v>60</v>
      </c>
      <c r="AG279" s="1">
        <v>2772</v>
      </c>
    </row>
    <row r="280" spans="10:33" x14ac:dyDescent="0.25">
      <c r="J280"/>
      <c r="N280"/>
      <c r="O280"/>
      <c r="AB280" t="s">
        <v>165</v>
      </c>
      <c r="AC280" t="s">
        <v>15</v>
      </c>
      <c r="AD280" s="1">
        <f>AG280/AF280</f>
        <v>73.965517241379317</v>
      </c>
      <c r="AE280">
        <v>5.0999999999999996</v>
      </c>
      <c r="AF280">
        <v>29</v>
      </c>
      <c r="AG280" s="1">
        <v>2145</v>
      </c>
    </row>
    <row r="281" spans="10:33" x14ac:dyDescent="0.25">
      <c r="J281"/>
      <c r="N281"/>
      <c r="O281"/>
      <c r="AB281" t="s">
        <v>211</v>
      </c>
      <c r="AC281" t="s">
        <v>15</v>
      </c>
      <c r="AD281" s="1">
        <f>AG281/AF281</f>
        <v>74</v>
      </c>
      <c r="AE281">
        <v>13.6</v>
      </c>
      <c r="AF281">
        <v>16</v>
      </c>
      <c r="AG281" s="1">
        <v>1184</v>
      </c>
    </row>
    <row r="282" spans="10:33" x14ac:dyDescent="0.25">
      <c r="J282"/>
      <c r="N282"/>
      <c r="O282"/>
      <c r="AB282" t="s">
        <v>201</v>
      </c>
      <c r="AC282" t="s">
        <v>12</v>
      </c>
      <c r="AD282" s="1">
        <f>AG282/AF282</f>
        <v>98</v>
      </c>
      <c r="AE282">
        <v>4.8</v>
      </c>
      <c r="AF282">
        <v>56</v>
      </c>
      <c r="AG282" s="1">
        <v>5488</v>
      </c>
    </row>
    <row r="283" spans="10:33" x14ac:dyDescent="0.25">
      <c r="J283"/>
      <c r="N283"/>
      <c r="O283"/>
      <c r="AB283" t="s">
        <v>201</v>
      </c>
      <c r="AC283" t="s">
        <v>15</v>
      </c>
      <c r="AD283" s="1">
        <f>AG283/AF283</f>
        <v>74</v>
      </c>
      <c r="AE283">
        <v>19.899999999999999</v>
      </c>
      <c r="AF283">
        <v>3</v>
      </c>
      <c r="AG283" s="1">
        <v>222</v>
      </c>
    </row>
    <row r="284" spans="10:33" x14ac:dyDescent="0.25">
      <c r="J284"/>
      <c r="N284"/>
      <c r="O284"/>
      <c r="AB284" t="s">
        <v>363</v>
      </c>
      <c r="AC284" t="s">
        <v>69</v>
      </c>
      <c r="AD284" s="1">
        <f>AG284/AF284</f>
        <v>20</v>
      </c>
      <c r="AE284">
        <v>15.5</v>
      </c>
      <c r="AF284">
        <v>1</v>
      </c>
      <c r="AG284" s="1">
        <v>20</v>
      </c>
    </row>
    <row r="285" spans="10:33" x14ac:dyDescent="0.25">
      <c r="J285"/>
      <c r="N285"/>
      <c r="O285"/>
      <c r="AB285" t="s">
        <v>356</v>
      </c>
      <c r="AC285" t="s">
        <v>12</v>
      </c>
      <c r="AD285" s="1">
        <f>AG285/AF285</f>
        <v>98</v>
      </c>
      <c r="AE285">
        <v>18.600000000000001</v>
      </c>
      <c r="AF285">
        <v>97</v>
      </c>
      <c r="AG285" s="1">
        <v>9506</v>
      </c>
    </row>
    <row r="286" spans="10:33" x14ac:dyDescent="0.25">
      <c r="J286"/>
      <c r="N286"/>
      <c r="O286"/>
      <c r="AB286" t="s">
        <v>356</v>
      </c>
      <c r="AC286" t="s">
        <v>13</v>
      </c>
      <c r="AD286" s="1">
        <f>AG286/AF286</f>
        <v>114.83333333333333</v>
      </c>
      <c r="AE286">
        <v>8.8000000000000007</v>
      </c>
      <c r="AF286">
        <v>6</v>
      </c>
      <c r="AG286" s="1">
        <v>689</v>
      </c>
    </row>
    <row r="287" spans="10:33" x14ac:dyDescent="0.25">
      <c r="J287"/>
      <c r="N287"/>
      <c r="O287"/>
      <c r="AB287" t="s">
        <v>356</v>
      </c>
      <c r="AC287" t="s">
        <v>46</v>
      </c>
      <c r="AD287" s="1">
        <f>AG287/AF287</f>
        <v>72.506493506493513</v>
      </c>
      <c r="AE287">
        <v>18.899999999999999</v>
      </c>
      <c r="AF287">
        <v>77</v>
      </c>
      <c r="AG287" s="1">
        <v>5583</v>
      </c>
    </row>
    <row r="288" spans="10:33" x14ac:dyDescent="0.25">
      <c r="J288"/>
      <c r="N288"/>
      <c r="O288"/>
      <c r="AB288" t="s">
        <v>356</v>
      </c>
      <c r="AC288" t="s">
        <v>28</v>
      </c>
      <c r="AD288" s="1">
        <f>AG288/AF288</f>
        <v>186.83333333333334</v>
      </c>
      <c r="AE288">
        <v>14.4</v>
      </c>
      <c r="AF288">
        <v>6</v>
      </c>
      <c r="AG288" s="1">
        <v>1121</v>
      </c>
    </row>
    <row r="289" spans="10:33" x14ac:dyDescent="0.25">
      <c r="J289"/>
      <c r="N289"/>
      <c r="O289"/>
      <c r="AB289" t="s">
        <v>169</v>
      </c>
      <c r="AC289" t="s">
        <v>15</v>
      </c>
      <c r="AD289" s="1">
        <f>AG289/AF289</f>
        <v>73.970588235294116</v>
      </c>
      <c r="AE289">
        <v>13</v>
      </c>
      <c r="AF289">
        <v>34</v>
      </c>
      <c r="AG289" s="1">
        <v>2515</v>
      </c>
    </row>
    <row r="290" spans="10:33" x14ac:dyDescent="0.25">
      <c r="J290"/>
      <c r="N290"/>
      <c r="O290"/>
      <c r="AB290" t="s">
        <v>169</v>
      </c>
      <c r="AC290" t="s">
        <v>47</v>
      </c>
      <c r="AD290" s="1">
        <f>AG290/AF290</f>
        <v>38.733333333333334</v>
      </c>
      <c r="AE290">
        <v>4.5999999999999996</v>
      </c>
      <c r="AF290">
        <v>15</v>
      </c>
      <c r="AG290" s="1">
        <v>581</v>
      </c>
    </row>
    <row r="291" spans="10:33" x14ac:dyDescent="0.25">
      <c r="J291"/>
      <c r="N291"/>
      <c r="O291"/>
      <c r="AB291" t="s">
        <v>170</v>
      </c>
      <c r="AC291" t="s">
        <v>15</v>
      </c>
      <c r="AD291" s="1">
        <f>AG291/AF291</f>
        <v>74</v>
      </c>
      <c r="AE291">
        <v>19.100000000000001</v>
      </c>
      <c r="AF291">
        <v>4</v>
      </c>
      <c r="AG291" s="1">
        <v>296</v>
      </c>
    </row>
    <row r="292" spans="10:33" x14ac:dyDescent="0.25">
      <c r="J292"/>
      <c r="N292"/>
      <c r="O292"/>
      <c r="AB292" t="s">
        <v>170</v>
      </c>
      <c r="AC292" t="s">
        <v>47</v>
      </c>
      <c r="AD292" s="1">
        <f>AG292/AF292</f>
        <v>46.2</v>
      </c>
      <c r="AE292">
        <v>4.7</v>
      </c>
      <c r="AF292">
        <v>20</v>
      </c>
      <c r="AG292" s="1">
        <v>924</v>
      </c>
    </row>
    <row r="293" spans="10:33" x14ac:dyDescent="0.25">
      <c r="J293"/>
      <c r="N293"/>
      <c r="O293"/>
      <c r="AB293" t="s">
        <v>77</v>
      </c>
      <c r="AC293" t="s">
        <v>15</v>
      </c>
      <c r="AD293" s="1">
        <f>AG293/AF293</f>
        <v>74</v>
      </c>
      <c r="AE293">
        <v>5.6</v>
      </c>
      <c r="AF293">
        <v>9</v>
      </c>
      <c r="AG293" s="1">
        <v>666</v>
      </c>
    </row>
    <row r="294" spans="10:33" x14ac:dyDescent="0.25">
      <c r="J294"/>
      <c r="N294"/>
      <c r="O294"/>
      <c r="AB294" t="s">
        <v>171</v>
      </c>
      <c r="AC294" t="s">
        <v>10</v>
      </c>
      <c r="AD294" s="1">
        <f>AG294/AF294</f>
        <v>89.596491228070178</v>
      </c>
      <c r="AE294">
        <v>14.8</v>
      </c>
      <c r="AF294">
        <v>57</v>
      </c>
      <c r="AG294" s="1">
        <v>5107</v>
      </c>
    </row>
    <row r="295" spans="10:33" x14ac:dyDescent="0.25">
      <c r="J295"/>
      <c r="N295"/>
      <c r="O295"/>
      <c r="AB295" t="s">
        <v>171</v>
      </c>
      <c r="AC295" t="s">
        <v>12</v>
      </c>
      <c r="AD295" s="1">
        <f>AG295/AF295</f>
        <v>98</v>
      </c>
      <c r="AE295">
        <v>23.3</v>
      </c>
      <c r="AF295">
        <v>42</v>
      </c>
      <c r="AG295" s="1">
        <v>4116</v>
      </c>
    </row>
    <row r="296" spans="10:33" x14ac:dyDescent="0.25">
      <c r="J296"/>
      <c r="N296"/>
      <c r="O296"/>
      <c r="AB296" t="s">
        <v>171</v>
      </c>
      <c r="AC296" t="s">
        <v>13</v>
      </c>
      <c r="AD296" s="1">
        <f>AG296/AF296</f>
        <v>114.92307692307692</v>
      </c>
      <c r="AE296">
        <v>0.7</v>
      </c>
      <c r="AF296">
        <v>13</v>
      </c>
      <c r="AG296" s="1">
        <v>1494</v>
      </c>
    </row>
    <row r="297" spans="10:33" x14ac:dyDescent="0.25">
      <c r="J297"/>
      <c r="N297"/>
      <c r="O297"/>
      <c r="AB297" t="s">
        <v>171</v>
      </c>
      <c r="AC297" t="s">
        <v>22</v>
      </c>
      <c r="AD297" s="1">
        <f>AG297/AF297</f>
        <v>240</v>
      </c>
      <c r="AE297">
        <v>9.6</v>
      </c>
      <c r="AF297">
        <v>19</v>
      </c>
      <c r="AG297" s="1">
        <v>4560</v>
      </c>
    </row>
    <row r="298" spans="10:33" x14ac:dyDescent="0.25">
      <c r="J298"/>
      <c r="N298"/>
      <c r="O298"/>
      <c r="AB298" t="s">
        <v>171</v>
      </c>
      <c r="AC298" t="s">
        <v>137</v>
      </c>
      <c r="AD298" s="1">
        <f>AG298/AF298</f>
        <v>22.2</v>
      </c>
      <c r="AE298">
        <v>4.5</v>
      </c>
      <c r="AF298">
        <v>5</v>
      </c>
      <c r="AG298" s="1">
        <v>111</v>
      </c>
    </row>
    <row r="299" spans="10:33" x14ac:dyDescent="0.25">
      <c r="J299"/>
      <c r="N299"/>
      <c r="O299"/>
      <c r="AB299" t="s">
        <v>171</v>
      </c>
      <c r="AC299" t="s">
        <v>15</v>
      </c>
      <c r="AD299" s="1">
        <f>AG299/AF299</f>
        <v>73.98</v>
      </c>
      <c r="AE299">
        <v>6.9</v>
      </c>
      <c r="AF299">
        <v>50</v>
      </c>
      <c r="AG299" s="1">
        <v>3699</v>
      </c>
    </row>
    <row r="300" spans="10:33" x14ac:dyDescent="0.25">
      <c r="J300"/>
      <c r="N300"/>
      <c r="O300"/>
      <c r="AB300" t="s">
        <v>171</v>
      </c>
      <c r="AC300" t="s">
        <v>27</v>
      </c>
      <c r="AD300" s="1">
        <f>AG300/AF300</f>
        <v>315.8125</v>
      </c>
      <c r="AE300">
        <v>14.1</v>
      </c>
      <c r="AF300">
        <v>32</v>
      </c>
      <c r="AG300" s="1">
        <v>10106</v>
      </c>
    </row>
    <row r="301" spans="10:33" x14ac:dyDescent="0.25">
      <c r="J301"/>
      <c r="N301"/>
      <c r="O301"/>
      <c r="AB301" t="s">
        <v>171</v>
      </c>
      <c r="AC301" t="s">
        <v>46</v>
      </c>
      <c r="AD301" s="1">
        <f>AG301/AF301</f>
        <v>72.5</v>
      </c>
      <c r="AE301">
        <v>21.5</v>
      </c>
      <c r="AF301">
        <v>28</v>
      </c>
      <c r="AG301" s="1">
        <v>2030</v>
      </c>
    </row>
    <row r="302" spans="10:33" x14ac:dyDescent="0.25">
      <c r="J302"/>
      <c r="N302"/>
      <c r="O302"/>
      <c r="AB302" t="s">
        <v>171</v>
      </c>
      <c r="AC302" t="s">
        <v>28</v>
      </c>
      <c r="AD302" s="1">
        <f>AG302/AF302</f>
        <v>186.9</v>
      </c>
      <c r="AE302">
        <v>9.8000000000000007</v>
      </c>
      <c r="AF302">
        <v>20</v>
      </c>
      <c r="AG302" s="1">
        <v>3738</v>
      </c>
    </row>
    <row r="303" spans="10:33" x14ac:dyDescent="0.25">
      <c r="J303"/>
      <c r="N303"/>
      <c r="O303"/>
      <c r="AB303" t="s">
        <v>171</v>
      </c>
      <c r="AC303" t="s">
        <v>29</v>
      </c>
      <c r="AD303" s="1">
        <f>AG303/AF303</f>
        <v>294.55172413793105</v>
      </c>
      <c r="AE303">
        <v>5.3</v>
      </c>
      <c r="AF303">
        <v>29</v>
      </c>
      <c r="AG303" s="1">
        <v>8542</v>
      </c>
    </row>
    <row r="304" spans="10:33" x14ac:dyDescent="0.25">
      <c r="J304"/>
      <c r="N304"/>
      <c r="O304"/>
      <c r="AB304" t="s">
        <v>171</v>
      </c>
      <c r="AC304" t="s">
        <v>47</v>
      </c>
      <c r="AD304" s="1">
        <f>AG304/AF304</f>
        <v>46</v>
      </c>
      <c r="AE304">
        <v>9.1999999999999993</v>
      </c>
      <c r="AF304">
        <v>2</v>
      </c>
      <c r="AG304" s="1">
        <v>92</v>
      </c>
    </row>
    <row r="305" spans="10:33" x14ac:dyDescent="0.25">
      <c r="J305"/>
      <c r="N305"/>
      <c r="O305"/>
      <c r="AB305" t="s">
        <v>171</v>
      </c>
      <c r="AC305" t="s">
        <v>49</v>
      </c>
      <c r="AD305" s="1">
        <f>AG305/AF305</f>
        <v>20</v>
      </c>
      <c r="AE305">
        <v>20.8</v>
      </c>
      <c r="AF305">
        <v>13</v>
      </c>
      <c r="AG305" s="1">
        <v>260</v>
      </c>
    </row>
    <row r="306" spans="10:33" x14ac:dyDescent="0.25">
      <c r="J306"/>
      <c r="N306"/>
      <c r="O306"/>
      <c r="AB306" t="s">
        <v>171</v>
      </c>
      <c r="AC306" t="s">
        <v>141</v>
      </c>
      <c r="AD306" s="1">
        <f>AG306/AF306</f>
        <v>175</v>
      </c>
      <c r="AE306">
        <v>23.5</v>
      </c>
      <c r="AF306">
        <v>59</v>
      </c>
      <c r="AG306" s="1">
        <v>10325</v>
      </c>
    </row>
    <row r="307" spans="10:33" x14ac:dyDescent="0.25">
      <c r="J307"/>
      <c r="N307"/>
      <c r="O307"/>
      <c r="AB307" t="s">
        <v>308</v>
      </c>
      <c r="AC307" t="s">
        <v>17</v>
      </c>
      <c r="AD307" s="1">
        <f>AG307/AF307</f>
        <v>7</v>
      </c>
      <c r="AE307">
        <v>36.9</v>
      </c>
      <c r="AF307">
        <v>1</v>
      </c>
      <c r="AG307" s="1">
        <v>7</v>
      </c>
    </row>
    <row r="308" spans="10:33" x14ac:dyDescent="0.25">
      <c r="J308"/>
      <c r="N308"/>
      <c r="O308"/>
      <c r="AB308" t="s">
        <v>174</v>
      </c>
      <c r="AC308" t="s">
        <v>10</v>
      </c>
      <c r="AD308" s="1">
        <f>AG308/AF308</f>
        <v>89.601503759398497</v>
      </c>
      <c r="AE308">
        <v>9.6</v>
      </c>
      <c r="AF308">
        <v>133</v>
      </c>
      <c r="AG308" s="1">
        <v>11917</v>
      </c>
    </row>
    <row r="309" spans="10:33" x14ac:dyDescent="0.25">
      <c r="J309"/>
      <c r="N309"/>
      <c r="O309"/>
      <c r="AB309" t="s">
        <v>174</v>
      </c>
      <c r="AC309" t="s">
        <v>12</v>
      </c>
      <c r="AD309" s="1">
        <f>AG309/AF309</f>
        <v>98</v>
      </c>
      <c r="AE309">
        <v>3.7</v>
      </c>
      <c r="AF309">
        <v>23</v>
      </c>
      <c r="AG309" s="1">
        <v>2254</v>
      </c>
    </row>
    <row r="310" spans="10:33" x14ac:dyDescent="0.25">
      <c r="J310"/>
      <c r="N310"/>
      <c r="O310"/>
      <c r="AB310" t="s">
        <v>175</v>
      </c>
      <c r="AC310" t="s">
        <v>10</v>
      </c>
      <c r="AD310" s="1">
        <f>AG310/AF310</f>
        <v>89.625</v>
      </c>
      <c r="AE310">
        <v>8.6</v>
      </c>
      <c r="AF310">
        <v>8</v>
      </c>
      <c r="AG310" s="1">
        <v>717</v>
      </c>
    </row>
    <row r="311" spans="10:33" x14ac:dyDescent="0.25">
      <c r="J311"/>
      <c r="N311"/>
      <c r="O311"/>
      <c r="AB311" t="s">
        <v>175</v>
      </c>
      <c r="AC311" t="s">
        <v>12</v>
      </c>
      <c r="AD311" s="1">
        <f>AG311/AF311</f>
        <v>98</v>
      </c>
      <c r="AE311">
        <v>5</v>
      </c>
      <c r="AF311">
        <v>50</v>
      </c>
      <c r="AG311" s="1">
        <v>4900</v>
      </c>
    </row>
    <row r="312" spans="10:33" x14ac:dyDescent="0.25">
      <c r="J312"/>
      <c r="N312"/>
      <c r="O312"/>
      <c r="AB312" t="s">
        <v>276</v>
      </c>
      <c r="AC312" t="s">
        <v>12</v>
      </c>
      <c r="AD312" s="1">
        <f>AG312/AF312</f>
        <v>98</v>
      </c>
      <c r="AE312">
        <v>16.600000000000001</v>
      </c>
      <c r="AF312">
        <v>22</v>
      </c>
      <c r="AG312" s="1">
        <v>2156</v>
      </c>
    </row>
    <row r="313" spans="10:33" x14ac:dyDescent="0.25">
      <c r="J313"/>
      <c r="N313"/>
      <c r="O313"/>
      <c r="AB313" t="s">
        <v>276</v>
      </c>
      <c r="AC313" t="s">
        <v>22</v>
      </c>
      <c r="AD313" s="1">
        <f>AG313/AF313</f>
        <v>240</v>
      </c>
      <c r="AE313">
        <v>4</v>
      </c>
      <c r="AF313">
        <v>22</v>
      </c>
      <c r="AG313" s="1">
        <v>5280</v>
      </c>
    </row>
    <row r="314" spans="10:33" x14ac:dyDescent="0.25">
      <c r="J314"/>
      <c r="N314"/>
      <c r="O314"/>
      <c r="AB314" t="s">
        <v>276</v>
      </c>
      <c r="AC314" t="s">
        <v>44</v>
      </c>
      <c r="AD314" s="1">
        <f>AG314/AF314</f>
        <v>215.6</v>
      </c>
      <c r="AE314">
        <v>19.3</v>
      </c>
      <c r="AF314">
        <v>5</v>
      </c>
      <c r="AG314" s="1">
        <v>1078</v>
      </c>
    </row>
    <row r="315" spans="10:33" x14ac:dyDescent="0.25">
      <c r="J315"/>
      <c r="N315"/>
      <c r="O315"/>
      <c r="AB315" t="s">
        <v>176</v>
      </c>
      <c r="AC315" t="s">
        <v>12</v>
      </c>
      <c r="AD315" s="1">
        <f>AG315/AF315</f>
        <v>98</v>
      </c>
      <c r="AE315">
        <v>17.100000000000001</v>
      </c>
      <c r="AF315">
        <v>16</v>
      </c>
      <c r="AG315" s="1">
        <v>1568</v>
      </c>
    </row>
    <row r="316" spans="10:33" x14ac:dyDescent="0.25">
      <c r="J316"/>
      <c r="N316"/>
      <c r="O316"/>
      <c r="AB316" t="s">
        <v>176</v>
      </c>
      <c r="AC316" t="s">
        <v>13</v>
      </c>
      <c r="AD316" s="1">
        <f>AG316/AF316</f>
        <v>114.93333333333334</v>
      </c>
      <c r="AE316">
        <v>13.7</v>
      </c>
      <c r="AF316">
        <v>15</v>
      </c>
      <c r="AG316" s="1">
        <v>1724</v>
      </c>
    </row>
    <row r="317" spans="10:33" x14ac:dyDescent="0.25">
      <c r="J317"/>
      <c r="N317"/>
      <c r="O317"/>
      <c r="AB317" t="s">
        <v>176</v>
      </c>
      <c r="AC317" t="s">
        <v>22</v>
      </c>
      <c r="AD317" s="1">
        <f>AG317/AF317</f>
        <v>240</v>
      </c>
      <c r="AE317">
        <v>10</v>
      </c>
      <c r="AF317">
        <v>28</v>
      </c>
      <c r="AG317" s="1">
        <v>6720</v>
      </c>
    </row>
    <row r="318" spans="10:33" x14ac:dyDescent="0.25">
      <c r="J318"/>
      <c r="N318"/>
      <c r="O318"/>
      <c r="AB318" t="s">
        <v>176</v>
      </c>
      <c r="AC318" t="s">
        <v>15</v>
      </c>
      <c r="AD318" s="1">
        <f>AG318/AF318</f>
        <v>74</v>
      </c>
      <c r="AE318">
        <v>8.1</v>
      </c>
      <c r="AF318">
        <v>12</v>
      </c>
      <c r="AG318" s="1">
        <v>888</v>
      </c>
    </row>
    <row r="319" spans="10:33" x14ac:dyDescent="0.25">
      <c r="J319"/>
      <c r="N319"/>
      <c r="O319"/>
      <c r="AB319" t="s">
        <v>176</v>
      </c>
      <c r="AC319" t="s">
        <v>29</v>
      </c>
      <c r="AD319" s="1">
        <f>AG319/AF319</f>
        <v>294.55405405405406</v>
      </c>
      <c r="AE319">
        <v>17.5</v>
      </c>
      <c r="AF319">
        <v>74</v>
      </c>
      <c r="AG319" s="1">
        <v>21797</v>
      </c>
    </row>
    <row r="320" spans="10:33" x14ac:dyDescent="0.25">
      <c r="J320"/>
      <c r="N320"/>
      <c r="O320"/>
      <c r="AB320" t="s">
        <v>177</v>
      </c>
      <c r="AC320" t="s">
        <v>51</v>
      </c>
      <c r="AD320" s="1">
        <f>AG320/AF320</f>
        <v>75</v>
      </c>
      <c r="AE320">
        <v>28.6</v>
      </c>
      <c r="AF320">
        <v>3</v>
      </c>
      <c r="AG320" s="1">
        <v>225</v>
      </c>
    </row>
    <row r="321" spans="10:33" x14ac:dyDescent="0.25">
      <c r="J321"/>
      <c r="N321"/>
      <c r="O321"/>
      <c r="AB321" t="s">
        <v>179</v>
      </c>
      <c r="AC321" t="s">
        <v>69</v>
      </c>
      <c r="AD321" s="1">
        <f>AG321/AF321</f>
        <v>19.600000000000001</v>
      </c>
      <c r="AE321">
        <v>17.7</v>
      </c>
      <c r="AF321">
        <v>10</v>
      </c>
      <c r="AG321" s="1">
        <v>196</v>
      </c>
    </row>
    <row r="322" spans="10:33" x14ac:dyDescent="0.25">
      <c r="J322"/>
      <c r="N322"/>
      <c r="O322"/>
      <c r="AB322" t="s">
        <v>180</v>
      </c>
      <c r="AC322" t="s">
        <v>15</v>
      </c>
      <c r="AD322" s="1">
        <f>AG322/AF322</f>
        <v>74</v>
      </c>
      <c r="AE322">
        <v>9.6</v>
      </c>
      <c r="AF322">
        <v>17</v>
      </c>
      <c r="AG322" s="1">
        <v>1258</v>
      </c>
    </row>
    <row r="323" spans="10:33" x14ac:dyDescent="0.25">
      <c r="J323"/>
      <c r="N323"/>
      <c r="O323"/>
      <c r="AB323" t="s">
        <v>180</v>
      </c>
      <c r="AC323" t="s">
        <v>27</v>
      </c>
      <c r="AD323" s="1">
        <f>AG323/AF323</f>
        <v>315.8125</v>
      </c>
      <c r="AE323">
        <v>9.1</v>
      </c>
      <c r="AF323">
        <v>32</v>
      </c>
      <c r="AG323" s="1">
        <v>10106</v>
      </c>
    </row>
    <row r="324" spans="10:33" x14ac:dyDescent="0.25">
      <c r="J324"/>
      <c r="N324"/>
      <c r="O324"/>
      <c r="AB324" t="s">
        <v>180</v>
      </c>
      <c r="AC324" t="s">
        <v>28</v>
      </c>
      <c r="AD324" s="1">
        <f>AG324/AF324</f>
        <v>186.83333333333334</v>
      </c>
      <c r="AE324">
        <v>15.7</v>
      </c>
      <c r="AF324">
        <v>6</v>
      </c>
      <c r="AG324" s="1">
        <v>1121</v>
      </c>
    </row>
    <row r="325" spans="10:33" x14ac:dyDescent="0.25">
      <c r="J325"/>
      <c r="N325"/>
      <c r="O325"/>
      <c r="AB325" t="s">
        <v>180</v>
      </c>
      <c r="AC325" t="s">
        <v>29</v>
      </c>
      <c r="AD325" s="1">
        <f>AG325/AF325</f>
        <v>187</v>
      </c>
      <c r="AE325">
        <v>10.3</v>
      </c>
      <c r="AF325">
        <v>3</v>
      </c>
      <c r="AG325" s="1">
        <v>561</v>
      </c>
    </row>
    <row r="326" spans="10:33" x14ac:dyDescent="0.25">
      <c r="J326"/>
      <c r="N326"/>
      <c r="O326"/>
      <c r="AB326" t="s">
        <v>183</v>
      </c>
      <c r="AC326" t="s">
        <v>10</v>
      </c>
      <c r="AD326" s="1">
        <f>AG326/AF326</f>
        <v>90</v>
      </c>
      <c r="AE326">
        <v>8.4</v>
      </c>
      <c r="AF326">
        <v>1</v>
      </c>
      <c r="AG326" s="1">
        <v>90</v>
      </c>
    </row>
    <row r="327" spans="10:33" x14ac:dyDescent="0.25">
      <c r="J327"/>
      <c r="N327"/>
      <c r="O327"/>
      <c r="AB327" t="s">
        <v>183</v>
      </c>
      <c r="AC327" t="s">
        <v>94</v>
      </c>
      <c r="AD327" s="1">
        <f>AG327/AF327</f>
        <v>432.57894736842104</v>
      </c>
      <c r="AE327">
        <v>7.5</v>
      </c>
      <c r="AF327">
        <v>19</v>
      </c>
      <c r="AG327" s="1">
        <v>8219</v>
      </c>
    </row>
    <row r="328" spans="10:33" x14ac:dyDescent="0.25">
      <c r="J328"/>
      <c r="N328"/>
      <c r="O328"/>
      <c r="AB328" t="s">
        <v>183</v>
      </c>
      <c r="AC328" t="s">
        <v>27</v>
      </c>
      <c r="AD328" s="1">
        <f>AG328/AF328</f>
        <v>316</v>
      </c>
      <c r="AE328">
        <v>17.7</v>
      </c>
      <c r="AF328">
        <v>1</v>
      </c>
      <c r="AG328" s="1">
        <v>316</v>
      </c>
    </row>
    <row r="329" spans="10:33" x14ac:dyDescent="0.25">
      <c r="J329"/>
      <c r="N329"/>
      <c r="O329"/>
      <c r="AB329" t="s">
        <v>183</v>
      </c>
      <c r="AC329" t="s">
        <v>29</v>
      </c>
      <c r="AD329" s="1">
        <f>AG329/AF329</f>
        <v>294.54545454545456</v>
      </c>
      <c r="AE329">
        <v>11.2</v>
      </c>
      <c r="AF329">
        <v>11</v>
      </c>
      <c r="AG329" s="1">
        <v>3240</v>
      </c>
    </row>
    <row r="330" spans="10:33" x14ac:dyDescent="0.25">
      <c r="J330"/>
      <c r="N330"/>
      <c r="O330"/>
      <c r="AB330" t="s">
        <v>173</v>
      </c>
      <c r="AC330" t="s">
        <v>67</v>
      </c>
      <c r="AD330" s="1">
        <f>AG330/AF330</f>
        <v>13.625</v>
      </c>
      <c r="AE330">
        <v>18.3</v>
      </c>
      <c r="AF330">
        <v>8</v>
      </c>
      <c r="AG330" s="1">
        <v>109</v>
      </c>
    </row>
    <row r="331" spans="10:33" x14ac:dyDescent="0.25">
      <c r="J331"/>
      <c r="N331"/>
      <c r="O331"/>
      <c r="AB331" t="s">
        <v>173</v>
      </c>
      <c r="AC331" t="s">
        <v>129</v>
      </c>
      <c r="AD331" s="1">
        <f>AG331/AF331</f>
        <v>46</v>
      </c>
      <c r="AE331">
        <v>10.199999999999999</v>
      </c>
      <c r="AF331">
        <v>1</v>
      </c>
      <c r="AG331" s="1">
        <v>46</v>
      </c>
    </row>
    <row r="332" spans="10:33" x14ac:dyDescent="0.25">
      <c r="J332"/>
      <c r="N332"/>
      <c r="O332"/>
      <c r="AB332" t="s">
        <v>140</v>
      </c>
      <c r="AC332" t="s">
        <v>69</v>
      </c>
      <c r="AD332" s="1">
        <f>AG332/AF332</f>
        <v>20</v>
      </c>
      <c r="AE332">
        <v>16.899999999999999</v>
      </c>
      <c r="AF332">
        <v>1</v>
      </c>
      <c r="AG332" s="1">
        <v>20</v>
      </c>
    </row>
    <row r="333" spans="10:33" x14ac:dyDescent="0.25">
      <c r="J333"/>
      <c r="N333"/>
      <c r="O333"/>
      <c r="AB333" t="s">
        <v>184</v>
      </c>
      <c r="AC333" t="s">
        <v>73</v>
      </c>
      <c r="AD333" s="1">
        <f>AG333/AF333</f>
        <v>312</v>
      </c>
      <c r="AE333">
        <v>1.1000000000000001</v>
      </c>
      <c r="AF333">
        <v>5</v>
      </c>
      <c r="AG333" s="1">
        <v>1560</v>
      </c>
    </row>
    <row r="334" spans="10:33" x14ac:dyDescent="0.25">
      <c r="J334"/>
      <c r="N334"/>
      <c r="O334"/>
      <c r="AB334" t="s">
        <v>184</v>
      </c>
      <c r="AC334" t="s">
        <v>15</v>
      </c>
      <c r="AD334" s="1">
        <f>AG334/AF334</f>
        <v>74</v>
      </c>
      <c r="AE334">
        <v>7.3</v>
      </c>
      <c r="AF334">
        <v>20</v>
      </c>
      <c r="AG334" s="1">
        <v>1480</v>
      </c>
    </row>
    <row r="335" spans="10:33" x14ac:dyDescent="0.25">
      <c r="J335"/>
      <c r="N335"/>
      <c r="O335"/>
      <c r="AB335" t="s">
        <v>184</v>
      </c>
      <c r="AC335" t="s">
        <v>46</v>
      </c>
      <c r="AD335" s="1">
        <f>AG335/AF335</f>
        <v>72.571428571428569</v>
      </c>
      <c r="AE335">
        <v>17.8</v>
      </c>
      <c r="AF335">
        <v>7</v>
      </c>
      <c r="AG335" s="1">
        <v>508</v>
      </c>
    </row>
    <row r="336" spans="10:33" x14ac:dyDescent="0.25">
      <c r="J336"/>
      <c r="N336"/>
      <c r="O336"/>
      <c r="AB336" t="s">
        <v>184</v>
      </c>
      <c r="AC336" t="s">
        <v>28</v>
      </c>
      <c r="AD336" s="1">
        <f>AG336/AF336</f>
        <v>72.666666666666671</v>
      </c>
      <c r="AE336">
        <v>23.2</v>
      </c>
      <c r="AF336">
        <v>3</v>
      </c>
      <c r="AG336" s="1">
        <v>218</v>
      </c>
    </row>
    <row r="337" spans="10:33" x14ac:dyDescent="0.25">
      <c r="J337"/>
      <c r="N337"/>
      <c r="O337"/>
      <c r="AB337" t="s">
        <v>184</v>
      </c>
      <c r="AC337" t="s">
        <v>29</v>
      </c>
      <c r="AD337" s="1">
        <f>AG337/AF337</f>
        <v>294.55813953488371</v>
      </c>
      <c r="AE337">
        <v>5.2</v>
      </c>
      <c r="AF337">
        <v>43</v>
      </c>
      <c r="AG337" s="1">
        <v>12666</v>
      </c>
    </row>
    <row r="338" spans="10:33" x14ac:dyDescent="0.25">
      <c r="J338"/>
      <c r="N338"/>
      <c r="O338"/>
      <c r="AB338" t="s">
        <v>184</v>
      </c>
      <c r="AC338" t="s">
        <v>65</v>
      </c>
      <c r="AD338" s="1">
        <f>AG338/AF338</f>
        <v>265.11111111111109</v>
      </c>
      <c r="AE338">
        <v>1.8</v>
      </c>
      <c r="AF338">
        <v>18</v>
      </c>
      <c r="AG338" s="1">
        <v>4772</v>
      </c>
    </row>
    <row r="339" spans="10:33" x14ac:dyDescent="0.25">
      <c r="J339"/>
      <c r="N339"/>
      <c r="O339"/>
      <c r="AB339" t="s">
        <v>184</v>
      </c>
      <c r="AC339" t="s">
        <v>17</v>
      </c>
      <c r="AD339" s="1">
        <f>AG339/AF339</f>
        <v>31.25</v>
      </c>
      <c r="AE339">
        <v>1.6</v>
      </c>
      <c r="AF339">
        <v>8</v>
      </c>
      <c r="AG339" s="1">
        <v>250</v>
      </c>
    </row>
    <row r="340" spans="10:33" x14ac:dyDescent="0.25">
      <c r="J340"/>
      <c r="N340"/>
      <c r="O340"/>
      <c r="AB340" t="s">
        <v>185</v>
      </c>
      <c r="AC340" t="s">
        <v>10</v>
      </c>
      <c r="AD340" s="1">
        <f>AG340/AF340</f>
        <v>89.5</v>
      </c>
      <c r="AE340">
        <v>13.7</v>
      </c>
      <c r="AF340">
        <v>2</v>
      </c>
      <c r="AG340" s="1">
        <v>179</v>
      </c>
    </row>
    <row r="341" spans="10:33" x14ac:dyDescent="0.25">
      <c r="J341"/>
      <c r="N341"/>
      <c r="O341"/>
      <c r="AB341" t="s">
        <v>185</v>
      </c>
      <c r="AC341" t="s">
        <v>12</v>
      </c>
      <c r="AD341" s="1">
        <f>AG341/AF341</f>
        <v>98</v>
      </c>
      <c r="AE341">
        <v>6.7</v>
      </c>
      <c r="AF341">
        <v>11</v>
      </c>
      <c r="AG341" s="1">
        <v>1078</v>
      </c>
    </row>
    <row r="342" spans="10:33" x14ac:dyDescent="0.25">
      <c r="J342"/>
      <c r="N342"/>
      <c r="O342"/>
      <c r="AB342" t="s">
        <v>185</v>
      </c>
      <c r="AC342" t="s">
        <v>13</v>
      </c>
      <c r="AD342" s="1">
        <f>AG342/AF342</f>
        <v>114.9</v>
      </c>
      <c r="AE342">
        <v>8.1</v>
      </c>
      <c r="AF342">
        <v>20</v>
      </c>
      <c r="AG342" s="1">
        <v>2298</v>
      </c>
    </row>
    <row r="343" spans="10:33" x14ac:dyDescent="0.25">
      <c r="J343"/>
      <c r="N343"/>
      <c r="O343"/>
      <c r="AB343" t="s">
        <v>185</v>
      </c>
      <c r="AC343" t="s">
        <v>22</v>
      </c>
      <c r="AD343" s="1">
        <f>AG343/AF343</f>
        <v>240</v>
      </c>
      <c r="AE343">
        <v>8.9</v>
      </c>
      <c r="AF343">
        <v>42</v>
      </c>
      <c r="AG343" s="1">
        <v>10080</v>
      </c>
    </row>
    <row r="344" spans="10:33" x14ac:dyDescent="0.25">
      <c r="J344"/>
      <c r="N344"/>
      <c r="O344"/>
      <c r="AB344" t="s">
        <v>185</v>
      </c>
      <c r="AC344" t="s">
        <v>44</v>
      </c>
      <c r="AD344" s="1">
        <f>AG344/AF344</f>
        <v>215.54761904761904</v>
      </c>
      <c r="AE344">
        <v>13.5</v>
      </c>
      <c r="AF344">
        <v>42</v>
      </c>
      <c r="AG344" s="1">
        <v>9053</v>
      </c>
    </row>
    <row r="345" spans="10:33" x14ac:dyDescent="0.25">
      <c r="J345"/>
      <c r="N345"/>
      <c r="O345"/>
      <c r="AB345" t="s">
        <v>185</v>
      </c>
      <c r="AC345" t="s">
        <v>94</v>
      </c>
      <c r="AD345" s="1">
        <f>AG345/AF345</f>
        <v>432.6</v>
      </c>
      <c r="AE345">
        <v>5.0999999999999996</v>
      </c>
      <c r="AF345">
        <v>5</v>
      </c>
      <c r="AG345" s="1">
        <v>2163</v>
      </c>
    </row>
    <row r="346" spans="10:33" x14ac:dyDescent="0.25">
      <c r="J346"/>
      <c r="N346"/>
      <c r="O346"/>
      <c r="AB346" t="s">
        <v>185</v>
      </c>
      <c r="AC346" t="s">
        <v>27</v>
      </c>
      <c r="AD346" s="1">
        <f>AG346/AF346</f>
        <v>316</v>
      </c>
      <c r="AE346">
        <v>26.6</v>
      </c>
      <c r="AF346">
        <v>1</v>
      </c>
      <c r="AG346" s="1">
        <v>316</v>
      </c>
    </row>
    <row r="347" spans="10:33" x14ac:dyDescent="0.25">
      <c r="J347"/>
      <c r="N347"/>
      <c r="O347"/>
      <c r="AB347" t="s">
        <v>185</v>
      </c>
      <c r="AC347" t="s">
        <v>29</v>
      </c>
      <c r="AD347" s="1">
        <f>AG347/AF347</f>
        <v>294.5625</v>
      </c>
      <c r="AE347">
        <v>3.6</v>
      </c>
      <c r="AF347">
        <v>16</v>
      </c>
      <c r="AG347" s="1">
        <v>4713</v>
      </c>
    </row>
    <row r="348" spans="10:33" x14ac:dyDescent="0.25">
      <c r="J348"/>
      <c r="N348"/>
      <c r="O348"/>
      <c r="AB348" t="s">
        <v>185</v>
      </c>
      <c r="AC348" t="s">
        <v>65</v>
      </c>
      <c r="AD348" s="1">
        <f>AG348/AF348</f>
        <v>265.10000000000002</v>
      </c>
      <c r="AE348">
        <v>2.4</v>
      </c>
      <c r="AF348">
        <v>30</v>
      </c>
      <c r="AG348" s="1">
        <v>7953</v>
      </c>
    </row>
    <row r="349" spans="10:33" x14ac:dyDescent="0.25">
      <c r="J349"/>
      <c r="N349"/>
      <c r="O349"/>
      <c r="AB349" t="s">
        <v>274</v>
      </c>
      <c r="AC349" t="s">
        <v>12</v>
      </c>
      <c r="AD349" s="1">
        <f>AG349/AF349</f>
        <v>98</v>
      </c>
      <c r="AE349">
        <v>2</v>
      </c>
      <c r="AF349">
        <v>10</v>
      </c>
      <c r="AG349" s="1">
        <v>980</v>
      </c>
    </row>
    <row r="350" spans="10:33" x14ac:dyDescent="0.25">
      <c r="J350"/>
      <c r="N350"/>
      <c r="O350"/>
      <c r="AB350" t="s">
        <v>274</v>
      </c>
      <c r="AC350" t="s">
        <v>22</v>
      </c>
      <c r="AD350" s="1">
        <f>AG350/AF350</f>
        <v>240</v>
      </c>
      <c r="AE350">
        <v>14.1</v>
      </c>
      <c r="AF350">
        <v>15</v>
      </c>
      <c r="AG350" s="1">
        <v>3600</v>
      </c>
    </row>
    <row r="351" spans="10:33" x14ac:dyDescent="0.25">
      <c r="J351"/>
      <c r="N351"/>
      <c r="O351"/>
      <c r="AB351" t="s">
        <v>274</v>
      </c>
      <c r="AC351" t="s">
        <v>15</v>
      </c>
      <c r="AD351" s="1">
        <f>AG351/AF351</f>
        <v>74</v>
      </c>
      <c r="AE351">
        <v>16.899999999999999</v>
      </c>
      <c r="AF351">
        <v>7</v>
      </c>
      <c r="AG351" s="1">
        <v>518</v>
      </c>
    </row>
    <row r="352" spans="10:33" x14ac:dyDescent="0.25">
      <c r="J352"/>
      <c r="N352"/>
      <c r="O352"/>
      <c r="AB352" t="s">
        <v>274</v>
      </c>
      <c r="AC352" t="s">
        <v>129</v>
      </c>
      <c r="AD352" s="1">
        <f>AG352/AF352</f>
        <v>46</v>
      </c>
      <c r="AE352">
        <v>9.6999999999999993</v>
      </c>
      <c r="AF352">
        <v>36</v>
      </c>
      <c r="AG352" s="1">
        <v>1656</v>
      </c>
    </row>
    <row r="353" spans="10:33" x14ac:dyDescent="0.25">
      <c r="J353"/>
      <c r="N353"/>
      <c r="O353"/>
      <c r="AB353" t="s">
        <v>275</v>
      </c>
      <c r="AC353" t="s">
        <v>12</v>
      </c>
      <c r="AD353" s="1">
        <f>AG353/AF353</f>
        <v>98</v>
      </c>
      <c r="AE353">
        <v>1.1000000000000001</v>
      </c>
      <c r="AF353">
        <v>2</v>
      </c>
      <c r="AG353" s="1">
        <v>196</v>
      </c>
    </row>
    <row r="354" spans="10:33" x14ac:dyDescent="0.25">
      <c r="J354"/>
      <c r="N354"/>
      <c r="O354"/>
      <c r="AB354" t="s">
        <v>186</v>
      </c>
      <c r="AC354" t="s">
        <v>13</v>
      </c>
      <c r="AD354" s="1">
        <f>AG354/AF354</f>
        <v>114.90909090909091</v>
      </c>
      <c r="AE354">
        <v>10</v>
      </c>
      <c r="AF354">
        <v>11</v>
      </c>
      <c r="AG354" s="1">
        <v>1264</v>
      </c>
    </row>
    <row r="355" spans="10:33" x14ac:dyDescent="0.25">
      <c r="J355"/>
      <c r="N355"/>
      <c r="O355"/>
      <c r="AB355" t="s">
        <v>186</v>
      </c>
      <c r="AC355" t="s">
        <v>22</v>
      </c>
      <c r="AD355" s="1">
        <f>AG355/AF355</f>
        <v>240</v>
      </c>
      <c r="AE355">
        <v>7.8</v>
      </c>
      <c r="AF355">
        <v>2</v>
      </c>
      <c r="AG355" s="1">
        <v>480</v>
      </c>
    </row>
    <row r="356" spans="10:33" x14ac:dyDescent="0.25">
      <c r="J356"/>
      <c r="N356"/>
      <c r="O356"/>
      <c r="AB356" t="s">
        <v>186</v>
      </c>
      <c r="AC356" t="s">
        <v>14</v>
      </c>
      <c r="AD356" s="1">
        <f>AG356/AF356</f>
        <v>22</v>
      </c>
      <c r="AE356">
        <v>2.4</v>
      </c>
      <c r="AF356">
        <v>2</v>
      </c>
      <c r="AG356" s="1">
        <v>44</v>
      </c>
    </row>
    <row r="357" spans="10:33" x14ac:dyDescent="0.25">
      <c r="J357"/>
      <c r="N357"/>
      <c r="O357"/>
      <c r="AB357" t="s">
        <v>186</v>
      </c>
      <c r="AC357" t="s">
        <v>27</v>
      </c>
      <c r="AD357" s="1">
        <f>AG357/AF357</f>
        <v>315.66666666666669</v>
      </c>
      <c r="AE357">
        <v>13.2</v>
      </c>
      <c r="AF357">
        <v>3</v>
      </c>
      <c r="AG357" s="1">
        <v>947</v>
      </c>
    </row>
    <row r="358" spans="10:33" x14ac:dyDescent="0.25">
      <c r="J358"/>
      <c r="N358"/>
      <c r="O358"/>
      <c r="AB358" t="s">
        <v>186</v>
      </c>
      <c r="AC358" t="s">
        <v>29</v>
      </c>
      <c r="AD358" s="1">
        <f>AG358/AF358</f>
        <v>294.55</v>
      </c>
      <c r="AE358">
        <v>13.4</v>
      </c>
      <c r="AF358">
        <v>40</v>
      </c>
      <c r="AG358" s="1">
        <v>11782</v>
      </c>
    </row>
    <row r="359" spans="10:33" x14ac:dyDescent="0.25">
      <c r="J359"/>
      <c r="N359"/>
      <c r="O359"/>
      <c r="AB359" t="s">
        <v>188</v>
      </c>
      <c r="AC359" t="s">
        <v>51</v>
      </c>
      <c r="AD359" s="1">
        <f>AG359/AF359</f>
        <v>75</v>
      </c>
      <c r="AE359">
        <v>21.4</v>
      </c>
      <c r="AF359">
        <v>68</v>
      </c>
      <c r="AG359" s="1">
        <v>5100</v>
      </c>
    </row>
    <row r="360" spans="10:33" x14ac:dyDescent="0.25">
      <c r="J360"/>
      <c r="N360"/>
      <c r="O360"/>
      <c r="AB360" t="s">
        <v>188</v>
      </c>
      <c r="AC360" t="s">
        <v>19</v>
      </c>
      <c r="AD360" s="1">
        <f>AG360/AF360</f>
        <v>75</v>
      </c>
      <c r="AE360">
        <v>28.6</v>
      </c>
      <c r="AF360">
        <v>8</v>
      </c>
      <c r="AG360" s="1">
        <v>600</v>
      </c>
    </row>
    <row r="361" spans="10:33" x14ac:dyDescent="0.25">
      <c r="J361"/>
      <c r="N361"/>
      <c r="O361"/>
      <c r="AB361" t="s">
        <v>188</v>
      </c>
      <c r="AC361" t="s">
        <v>14</v>
      </c>
      <c r="AD361" s="1">
        <f>AG361/AF361</f>
        <v>22.1</v>
      </c>
      <c r="AE361">
        <v>7.3</v>
      </c>
      <c r="AF361">
        <v>10</v>
      </c>
      <c r="AG361" s="1">
        <v>221</v>
      </c>
    </row>
    <row r="362" spans="10:33" x14ac:dyDescent="0.25">
      <c r="J362"/>
      <c r="N362"/>
      <c r="O362"/>
      <c r="AB362" t="s">
        <v>188</v>
      </c>
      <c r="AC362" t="s">
        <v>46</v>
      </c>
      <c r="AD362" s="1">
        <f>AG362/AF362</f>
        <v>72.5</v>
      </c>
      <c r="AE362">
        <v>19.5</v>
      </c>
      <c r="AF362">
        <v>128</v>
      </c>
      <c r="AG362" s="1">
        <v>9280</v>
      </c>
    </row>
    <row r="363" spans="10:33" x14ac:dyDescent="0.25">
      <c r="J363"/>
      <c r="N363"/>
      <c r="O363"/>
      <c r="AB363" t="s">
        <v>188</v>
      </c>
      <c r="AC363" t="s">
        <v>28</v>
      </c>
      <c r="AD363" s="1">
        <f>AG363/AF363</f>
        <v>186.89830508474577</v>
      </c>
      <c r="AE363">
        <v>12.8</v>
      </c>
      <c r="AF363">
        <v>59</v>
      </c>
      <c r="AG363" s="1">
        <v>11027</v>
      </c>
    </row>
    <row r="364" spans="10:33" x14ac:dyDescent="0.25">
      <c r="J364"/>
      <c r="N364"/>
      <c r="O364"/>
      <c r="AB364" t="s">
        <v>188</v>
      </c>
      <c r="AC364" t="s">
        <v>29</v>
      </c>
      <c r="AD364" s="1">
        <f>AG364/AF364</f>
        <v>294.55555555555554</v>
      </c>
      <c r="AE364">
        <v>9.3000000000000007</v>
      </c>
      <c r="AF364">
        <v>9</v>
      </c>
      <c r="AG364" s="1">
        <v>2651</v>
      </c>
    </row>
    <row r="365" spans="10:33" x14ac:dyDescent="0.25">
      <c r="J365"/>
      <c r="N365"/>
      <c r="O365"/>
      <c r="AB365" t="s">
        <v>188</v>
      </c>
      <c r="AC365" t="s">
        <v>34</v>
      </c>
      <c r="AD365" s="1">
        <f>AG365/AF365</f>
        <v>46.333333333333336</v>
      </c>
      <c r="AE365">
        <v>0.4</v>
      </c>
      <c r="AF365">
        <v>3</v>
      </c>
      <c r="AG365" s="1">
        <v>139</v>
      </c>
    </row>
    <row r="366" spans="10:33" x14ac:dyDescent="0.25">
      <c r="J366"/>
      <c r="N366"/>
      <c r="O366"/>
      <c r="AB366" t="s">
        <v>188</v>
      </c>
      <c r="AC366" t="s">
        <v>35</v>
      </c>
      <c r="AD366" s="1">
        <f>AG366/AF366</f>
        <v>20</v>
      </c>
      <c r="AE366">
        <v>24.6</v>
      </c>
      <c r="AF366">
        <v>14</v>
      </c>
      <c r="AG366" s="1">
        <v>280</v>
      </c>
    </row>
    <row r="367" spans="10:33" x14ac:dyDescent="0.25">
      <c r="J367"/>
      <c r="N367"/>
      <c r="O367"/>
      <c r="AB367" t="s">
        <v>193</v>
      </c>
      <c r="AC367" t="s">
        <v>10</v>
      </c>
      <c r="AD367" s="1">
        <f>AG367/AF367</f>
        <v>89.555555555555557</v>
      </c>
      <c r="AE367">
        <v>15.5</v>
      </c>
      <c r="AF367">
        <v>9</v>
      </c>
      <c r="AG367" s="1">
        <v>806</v>
      </c>
    </row>
    <row r="368" spans="10:33" x14ac:dyDescent="0.25">
      <c r="J368"/>
      <c r="N368"/>
      <c r="O368"/>
      <c r="AB368" t="s">
        <v>193</v>
      </c>
      <c r="AC368" t="s">
        <v>12</v>
      </c>
      <c r="AD368" s="1">
        <f>AG368/AF368</f>
        <v>98</v>
      </c>
      <c r="AE368">
        <v>14.6</v>
      </c>
      <c r="AF368">
        <v>14</v>
      </c>
      <c r="AG368" s="1">
        <v>1372</v>
      </c>
    </row>
    <row r="369" spans="10:33" x14ac:dyDescent="0.25">
      <c r="J369"/>
      <c r="N369"/>
      <c r="O369"/>
      <c r="AB369" t="s">
        <v>193</v>
      </c>
      <c r="AC369" t="s">
        <v>13</v>
      </c>
      <c r="AD369" s="1">
        <f>AG369/AF369</f>
        <v>114.90625</v>
      </c>
      <c r="AE369">
        <v>12</v>
      </c>
      <c r="AF369">
        <v>64</v>
      </c>
      <c r="AG369" s="1">
        <v>7354</v>
      </c>
    </row>
    <row r="370" spans="10:33" x14ac:dyDescent="0.25">
      <c r="J370"/>
      <c r="N370"/>
      <c r="O370"/>
      <c r="AB370" t="s">
        <v>193</v>
      </c>
      <c r="AC370" t="s">
        <v>22</v>
      </c>
      <c r="AD370" s="1">
        <f>AG370/AF370</f>
        <v>240</v>
      </c>
      <c r="AE370">
        <v>7.5</v>
      </c>
      <c r="AF370">
        <v>8</v>
      </c>
      <c r="AG370" s="1">
        <v>1920</v>
      </c>
    </row>
    <row r="371" spans="10:33" x14ac:dyDescent="0.25">
      <c r="J371"/>
      <c r="N371"/>
      <c r="O371"/>
      <c r="AB371" t="s">
        <v>193</v>
      </c>
      <c r="AC371" t="s">
        <v>44</v>
      </c>
      <c r="AD371" s="1">
        <f>AG371/AF371</f>
        <v>215.5</v>
      </c>
      <c r="AE371">
        <v>14.9</v>
      </c>
      <c r="AF371">
        <v>4</v>
      </c>
      <c r="AG371" s="1">
        <v>862</v>
      </c>
    </row>
    <row r="372" spans="10:33" x14ac:dyDescent="0.25">
      <c r="J372"/>
      <c r="N372"/>
      <c r="O372"/>
      <c r="AB372" t="s">
        <v>193</v>
      </c>
      <c r="AC372" t="s">
        <v>73</v>
      </c>
      <c r="AD372" s="1">
        <f>AG372/AF372</f>
        <v>216</v>
      </c>
      <c r="AE372">
        <v>13.1</v>
      </c>
      <c r="AF372">
        <v>1</v>
      </c>
      <c r="AG372" s="1">
        <v>216</v>
      </c>
    </row>
    <row r="373" spans="10:33" x14ac:dyDescent="0.25">
      <c r="J373"/>
      <c r="N373"/>
      <c r="O373"/>
      <c r="AB373" t="s">
        <v>193</v>
      </c>
      <c r="AC373" t="s">
        <v>47</v>
      </c>
      <c r="AD373" s="1">
        <f>AG373/AF373</f>
        <v>38.75</v>
      </c>
      <c r="AE373">
        <v>5</v>
      </c>
      <c r="AF373">
        <v>4</v>
      </c>
      <c r="AG373" s="1">
        <v>155</v>
      </c>
    </row>
    <row r="374" spans="10:33" x14ac:dyDescent="0.25">
      <c r="J374"/>
      <c r="N374"/>
      <c r="O374"/>
      <c r="AB374" t="s">
        <v>284</v>
      </c>
      <c r="AC374" t="s">
        <v>14</v>
      </c>
      <c r="AD374" s="1">
        <f>AG374/AF374</f>
        <v>22.083333333333332</v>
      </c>
      <c r="AE374">
        <v>8.4</v>
      </c>
      <c r="AF374">
        <v>12</v>
      </c>
      <c r="AG374" s="1">
        <v>265</v>
      </c>
    </row>
    <row r="375" spans="10:33" x14ac:dyDescent="0.25">
      <c r="J375"/>
      <c r="N375"/>
      <c r="O375"/>
      <c r="AB375" t="s">
        <v>195</v>
      </c>
      <c r="AC375" t="s">
        <v>14</v>
      </c>
      <c r="AD375" s="1">
        <f>AG375/AF375</f>
        <v>22.1</v>
      </c>
      <c r="AE375">
        <v>6.4</v>
      </c>
      <c r="AF375">
        <v>10</v>
      </c>
      <c r="AG375" s="1">
        <v>221</v>
      </c>
    </row>
    <row r="376" spans="10:33" x14ac:dyDescent="0.25">
      <c r="J376"/>
      <c r="N376"/>
      <c r="O376"/>
      <c r="AB376" t="s">
        <v>195</v>
      </c>
      <c r="AC376" t="s">
        <v>196</v>
      </c>
      <c r="AD376" s="1">
        <f>AG376/AF376</f>
        <v>46</v>
      </c>
      <c r="AE376">
        <v>5.8</v>
      </c>
      <c r="AF376">
        <v>8</v>
      </c>
      <c r="AG376" s="1">
        <v>368</v>
      </c>
    </row>
    <row r="377" spans="10:33" x14ac:dyDescent="0.25">
      <c r="J377"/>
      <c r="N377"/>
      <c r="O377"/>
      <c r="AB377" t="s">
        <v>195</v>
      </c>
      <c r="AC377" t="s">
        <v>17</v>
      </c>
      <c r="AD377" s="1">
        <f>AG377/AF377</f>
        <v>31.3</v>
      </c>
      <c r="AE377">
        <v>7.4</v>
      </c>
      <c r="AF377">
        <v>20</v>
      </c>
      <c r="AG377" s="1">
        <v>626</v>
      </c>
    </row>
    <row r="378" spans="10:33" x14ac:dyDescent="0.25">
      <c r="J378"/>
      <c r="N378"/>
      <c r="O378"/>
      <c r="AB378" t="s">
        <v>195</v>
      </c>
      <c r="AC378" t="s">
        <v>114</v>
      </c>
      <c r="AD378" s="1">
        <f>AG378/AF378</f>
        <v>31.333333333333332</v>
      </c>
      <c r="AE378">
        <v>13</v>
      </c>
      <c r="AF378">
        <v>9</v>
      </c>
      <c r="AG378" s="1">
        <v>282</v>
      </c>
    </row>
    <row r="379" spans="10:33" x14ac:dyDescent="0.25">
      <c r="J379"/>
      <c r="N379"/>
      <c r="O379"/>
      <c r="AB379" t="s">
        <v>195</v>
      </c>
      <c r="AC379" t="s">
        <v>69</v>
      </c>
      <c r="AD379" s="1">
        <f>AG379/AF379</f>
        <v>38.702127659574465</v>
      </c>
      <c r="AE379">
        <v>1.9</v>
      </c>
      <c r="AF379">
        <v>94</v>
      </c>
      <c r="AG379" s="1">
        <v>3638</v>
      </c>
    </row>
    <row r="380" spans="10:33" x14ac:dyDescent="0.25">
      <c r="J380"/>
      <c r="N380"/>
      <c r="O380"/>
      <c r="AB380" t="s">
        <v>195</v>
      </c>
      <c r="AC380" t="s">
        <v>47</v>
      </c>
      <c r="AD380" s="1">
        <f>AG380/AF380</f>
        <v>46.2</v>
      </c>
      <c r="AE380">
        <v>4.4000000000000004</v>
      </c>
      <c r="AF380">
        <v>15</v>
      </c>
      <c r="AG380" s="1">
        <v>693</v>
      </c>
    </row>
    <row r="381" spans="10:33" x14ac:dyDescent="0.25">
      <c r="J381"/>
      <c r="N381"/>
      <c r="O381"/>
      <c r="AB381" t="s">
        <v>195</v>
      </c>
      <c r="AC381" t="s">
        <v>197</v>
      </c>
      <c r="AD381" s="1">
        <f>AG381/AF381</f>
        <v>175</v>
      </c>
      <c r="AE381">
        <v>23.2</v>
      </c>
      <c r="AF381">
        <v>37</v>
      </c>
      <c r="AG381" s="1">
        <v>6475</v>
      </c>
    </row>
    <row r="382" spans="10:33" x14ac:dyDescent="0.25">
      <c r="J382"/>
      <c r="N382"/>
      <c r="O382"/>
      <c r="AB382" t="s">
        <v>195</v>
      </c>
      <c r="AC382" t="s">
        <v>82</v>
      </c>
      <c r="AD382" s="1">
        <f>AG382/AF382</f>
        <v>45</v>
      </c>
      <c r="AE382">
        <v>26.9</v>
      </c>
      <c r="AF382">
        <v>48</v>
      </c>
      <c r="AG382" s="1">
        <v>2160</v>
      </c>
    </row>
    <row r="383" spans="10:33" x14ac:dyDescent="0.25">
      <c r="J383"/>
      <c r="N383"/>
      <c r="O383"/>
      <c r="AB383" t="s">
        <v>198</v>
      </c>
      <c r="AC383" t="s">
        <v>15</v>
      </c>
      <c r="AD383" s="1">
        <f>AG383/AF383</f>
        <v>73.981481481481481</v>
      </c>
      <c r="AE383">
        <v>5.3</v>
      </c>
      <c r="AF383">
        <v>108</v>
      </c>
      <c r="AG383" s="1">
        <v>7990</v>
      </c>
    </row>
    <row r="384" spans="10:33" x14ac:dyDescent="0.25">
      <c r="J384"/>
      <c r="N384"/>
      <c r="O384"/>
      <c r="AB384" t="s">
        <v>199</v>
      </c>
      <c r="AC384" t="s">
        <v>10</v>
      </c>
      <c r="AD384" s="1">
        <f>AG384/AF384</f>
        <v>89.608695652173907</v>
      </c>
      <c r="AE384">
        <v>11.9</v>
      </c>
      <c r="AF384">
        <v>23</v>
      </c>
      <c r="AG384" s="1">
        <v>2061</v>
      </c>
    </row>
    <row r="385" spans="10:33" x14ac:dyDescent="0.25">
      <c r="J385"/>
      <c r="N385"/>
      <c r="O385"/>
      <c r="AB385" t="s">
        <v>199</v>
      </c>
      <c r="AC385" t="s">
        <v>12</v>
      </c>
      <c r="AD385" s="1">
        <f>AG385/AF385</f>
        <v>98</v>
      </c>
      <c r="AE385">
        <v>5.8</v>
      </c>
      <c r="AF385">
        <v>6</v>
      </c>
      <c r="AG385" s="1">
        <v>588</v>
      </c>
    </row>
    <row r="386" spans="10:33" x14ac:dyDescent="0.25">
      <c r="J386"/>
      <c r="N386"/>
      <c r="O386"/>
      <c r="AB386" t="s">
        <v>199</v>
      </c>
      <c r="AC386" t="s">
        <v>13</v>
      </c>
      <c r="AD386" s="1">
        <f>AG386/AF386</f>
        <v>114.91666666666667</v>
      </c>
      <c r="AE386">
        <v>2</v>
      </c>
      <c r="AF386">
        <v>24</v>
      </c>
      <c r="AG386" s="1">
        <v>2758</v>
      </c>
    </row>
    <row r="387" spans="10:33" x14ac:dyDescent="0.25">
      <c r="J387"/>
      <c r="N387"/>
      <c r="O387"/>
      <c r="AB387" t="s">
        <v>200</v>
      </c>
      <c r="AC387" t="s">
        <v>22</v>
      </c>
      <c r="AD387" s="1">
        <f>AG387/AF387</f>
        <v>240</v>
      </c>
      <c r="AE387">
        <v>7.5</v>
      </c>
      <c r="AF387">
        <v>17</v>
      </c>
      <c r="AG387" s="1">
        <v>4080</v>
      </c>
    </row>
    <row r="388" spans="10:33" x14ac:dyDescent="0.25">
      <c r="J388"/>
      <c r="N388"/>
      <c r="O388"/>
      <c r="AB388" t="s">
        <v>200</v>
      </c>
      <c r="AC388" t="s">
        <v>14</v>
      </c>
      <c r="AD388" s="1">
        <f>AG388/AF388</f>
        <v>22.125</v>
      </c>
      <c r="AE388">
        <v>1.2</v>
      </c>
      <c r="AF388">
        <v>8</v>
      </c>
      <c r="AG388" s="1">
        <v>177</v>
      </c>
    </row>
    <row r="389" spans="10:33" x14ac:dyDescent="0.25">
      <c r="J389"/>
      <c r="N389"/>
      <c r="O389"/>
      <c r="AB389" t="s">
        <v>200</v>
      </c>
      <c r="AC389" t="s">
        <v>15</v>
      </c>
      <c r="AD389" s="1">
        <f>AG389/AF389</f>
        <v>73.983999999999995</v>
      </c>
      <c r="AE389">
        <v>4.9000000000000004</v>
      </c>
      <c r="AF389">
        <v>125</v>
      </c>
      <c r="AG389" s="1">
        <v>9248</v>
      </c>
    </row>
    <row r="390" spans="10:33" x14ac:dyDescent="0.25">
      <c r="J390"/>
      <c r="N390"/>
      <c r="O390"/>
      <c r="AB390" t="s">
        <v>200</v>
      </c>
      <c r="AC390" t="s">
        <v>27</v>
      </c>
      <c r="AD390" s="1">
        <f>AG390/AF390</f>
        <v>316</v>
      </c>
      <c r="AE390">
        <v>27.3</v>
      </c>
      <c r="AF390">
        <v>2</v>
      </c>
      <c r="AG390" s="1">
        <v>632</v>
      </c>
    </row>
    <row r="391" spans="10:33" x14ac:dyDescent="0.25">
      <c r="J391"/>
      <c r="N391"/>
      <c r="O391"/>
      <c r="AB391" t="s">
        <v>200</v>
      </c>
      <c r="AC391" t="s">
        <v>29</v>
      </c>
      <c r="AD391" s="1">
        <f>AG391/AF391</f>
        <v>294.60000000000002</v>
      </c>
      <c r="AE391">
        <v>7.4</v>
      </c>
      <c r="AF391">
        <v>5</v>
      </c>
      <c r="AG391" s="1">
        <v>1473</v>
      </c>
    </row>
    <row r="392" spans="10:33" x14ac:dyDescent="0.25">
      <c r="J392"/>
      <c r="N392"/>
      <c r="O392"/>
      <c r="AB392" t="s">
        <v>200</v>
      </c>
      <c r="AC392" t="s">
        <v>96</v>
      </c>
      <c r="AD392" s="1">
        <f>AG392/AF392</f>
        <v>32</v>
      </c>
      <c r="AE392">
        <v>22.9</v>
      </c>
      <c r="AF392">
        <v>1</v>
      </c>
      <c r="AG392" s="1">
        <v>32</v>
      </c>
    </row>
    <row r="393" spans="10:33" x14ac:dyDescent="0.25">
      <c r="J393"/>
      <c r="N393"/>
      <c r="O393"/>
      <c r="AB393" t="s">
        <v>272</v>
      </c>
      <c r="AC393" t="s">
        <v>10</v>
      </c>
      <c r="AD393" s="1">
        <f>AG393/AF393</f>
        <v>89.604651162790702</v>
      </c>
      <c r="AE393">
        <v>10.8</v>
      </c>
      <c r="AF393">
        <v>43</v>
      </c>
      <c r="AG393" s="1">
        <v>3853</v>
      </c>
    </row>
    <row r="394" spans="10:33" x14ac:dyDescent="0.25">
      <c r="J394"/>
      <c r="N394"/>
      <c r="O394"/>
      <c r="AB394" t="s">
        <v>272</v>
      </c>
      <c r="AC394" t="s">
        <v>12</v>
      </c>
      <c r="AD394" s="1">
        <f>AG394/AF394</f>
        <v>90</v>
      </c>
      <c r="AE394">
        <v>5.3</v>
      </c>
      <c r="AF394">
        <v>1</v>
      </c>
      <c r="AG394" s="1">
        <v>90</v>
      </c>
    </row>
    <row r="395" spans="10:33" x14ac:dyDescent="0.25">
      <c r="J395"/>
      <c r="N395"/>
      <c r="O395"/>
      <c r="AB395" t="s">
        <v>364</v>
      </c>
      <c r="AC395" t="s">
        <v>79</v>
      </c>
      <c r="AD395" s="1">
        <f>AG395/AF395</f>
        <v>41</v>
      </c>
      <c r="AE395">
        <v>13.3</v>
      </c>
      <c r="AF395">
        <v>2</v>
      </c>
      <c r="AG395" s="1">
        <v>82</v>
      </c>
    </row>
    <row r="396" spans="10:33" x14ac:dyDescent="0.25">
      <c r="J396"/>
      <c r="N396"/>
      <c r="O396"/>
      <c r="AB396" t="s">
        <v>364</v>
      </c>
      <c r="AC396" t="s">
        <v>129</v>
      </c>
      <c r="AD396" s="1">
        <f>AG396/AF396</f>
        <v>46</v>
      </c>
      <c r="AE396">
        <v>10.3</v>
      </c>
      <c r="AF396">
        <v>64</v>
      </c>
      <c r="AG396" s="1">
        <v>2944</v>
      </c>
    </row>
    <row r="397" spans="10:33" x14ac:dyDescent="0.25">
      <c r="J397"/>
      <c r="N397"/>
      <c r="O397"/>
      <c r="AB397" t="s">
        <v>202</v>
      </c>
      <c r="AC397" t="s">
        <v>15</v>
      </c>
      <c r="AD397" s="1">
        <f>AG397/AF397</f>
        <v>73.982248520710058</v>
      </c>
      <c r="AE397">
        <v>6.8</v>
      </c>
      <c r="AF397">
        <v>169</v>
      </c>
      <c r="AG397" s="1">
        <v>12503</v>
      </c>
    </row>
    <row r="398" spans="10:33" x14ac:dyDescent="0.25">
      <c r="J398"/>
      <c r="N398"/>
      <c r="O398"/>
      <c r="AB398" t="s">
        <v>207</v>
      </c>
      <c r="AC398" t="s">
        <v>12</v>
      </c>
      <c r="AD398" s="1">
        <f>AG398/AF398</f>
        <v>98</v>
      </c>
      <c r="AE398">
        <v>6.3</v>
      </c>
      <c r="AF398">
        <v>53</v>
      </c>
      <c r="AG398" s="1">
        <v>5194</v>
      </c>
    </row>
    <row r="399" spans="10:33" x14ac:dyDescent="0.25">
      <c r="J399"/>
      <c r="N399"/>
      <c r="O399"/>
      <c r="AB399" t="s">
        <v>207</v>
      </c>
      <c r="AC399" t="s">
        <v>13</v>
      </c>
      <c r="AD399" s="1">
        <f>AG399/AF399</f>
        <v>114.83333333333333</v>
      </c>
      <c r="AE399">
        <v>9.3000000000000007</v>
      </c>
      <c r="AF399">
        <v>6</v>
      </c>
      <c r="AG399" s="1">
        <v>689</v>
      </c>
    </row>
    <row r="400" spans="10:33" x14ac:dyDescent="0.25">
      <c r="J400"/>
      <c r="N400"/>
      <c r="O400"/>
      <c r="AB400" t="s">
        <v>207</v>
      </c>
      <c r="AC400" t="s">
        <v>22</v>
      </c>
      <c r="AD400" s="1">
        <f>AG400/AF400</f>
        <v>240</v>
      </c>
      <c r="AE400">
        <v>19.3</v>
      </c>
      <c r="AF400">
        <v>9</v>
      </c>
      <c r="AG400" s="1">
        <v>2160</v>
      </c>
    </row>
    <row r="401" spans="10:33" x14ac:dyDescent="0.25">
      <c r="J401"/>
      <c r="N401"/>
      <c r="O401"/>
      <c r="AB401" t="s">
        <v>360</v>
      </c>
      <c r="AC401" t="s">
        <v>12</v>
      </c>
      <c r="AD401" s="1">
        <f>AG401/AF401</f>
        <v>98</v>
      </c>
      <c r="AE401">
        <v>2.9</v>
      </c>
      <c r="AF401">
        <v>38</v>
      </c>
      <c r="AG401" s="1">
        <v>3724</v>
      </c>
    </row>
    <row r="402" spans="10:33" x14ac:dyDescent="0.25">
      <c r="J402"/>
      <c r="N402"/>
      <c r="O402"/>
      <c r="AB402" t="s">
        <v>360</v>
      </c>
      <c r="AC402" t="s">
        <v>47</v>
      </c>
      <c r="AD402" s="1">
        <f>AG402/AF402</f>
        <v>46.192307692307693</v>
      </c>
      <c r="AE402">
        <v>5.4</v>
      </c>
      <c r="AF402">
        <v>26</v>
      </c>
      <c r="AG402" s="1">
        <v>1201</v>
      </c>
    </row>
    <row r="403" spans="10:33" x14ac:dyDescent="0.25">
      <c r="J403"/>
      <c r="N403"/>
      <c r="O403"/>
      <c r="AB403" t="s">
        <v>208</v>
      </c>
      <c r="AC403" t="s">
        <v>22</v>
      </c>
      <c r="AD403" s="1">
        <f>AG403/AF403</f>
        <v>240</v>
      </c>
      <c r="AE403">
        <v>5</v>
      </c>
      <c r="AF403">
        <v>2</v>
      </c>
      <c r="AG403" s="1">
        <v>480</v>
      </c>
    </row>
    <row r="404" spans="10:33" x14ac:dyDescent="0.25">
      <c r="J404"/>
      <c r="N404"/>
      <c r="O404"/>
      <c r="AB404" t="s">
        <v>208</v>
      </c>
      <c r="AC404" t="s">
        <v>15</v>
      </c>
      <c r="AD404" s="1">
        <f>AG404/AF404</f>
        <v>73.974999999999994</v>
      </c>
      <c r="AE404">
        <v>9.6</v>
      </c>
      <c r="AF404">
        <v>40</v>
      </c>
      <c r="AG404" s="1">
        <v>2959</v>
      </c>
    </row>
    <row r="405" spans="10:33" x14ac:dyDescent="0.25">
      <c r="J405"/>
      <c r="N405"/>
      <c r="O405"/>
      <c r="AB405" t="s">
        <v>208</v>
      </c>
      <c r="AC405" t="s">
        <v>28</v>
      </c>
      <c r="AD405" s="1">
        <f>AG405/AF405</f>
        <v>187</v>
      </c>
      <c r="AE405">
        <v>16.899999999999999</v>
      </c>
      <c r="AF405">
        <v>1</v>
      </c>
      <c r="AG405" s="1">
        <v>187</v>
      </c>
    </row>
    <row r="406" spans="10:33" x14ac:dyDescent="0.25">
      <c r="J406"/>
      <c r="N406"/>
      <c r="O406"/>
      <c r="AB406" t="s">
        <v>208</v>
      </c>
      <c r="AC406" t="s">
        <v>65</v>
      </c>
      <c r="AD406" s="1">
        <f>AG406/AF406</f>
        <v>265.10000000000002</v>
      </c>
      <c r="AE406">
        <v>1.1000000000000001</v>
      </c>
      <c r="AF406">
        <v>10</v>
      </c>
      <c r="AG406" s="1">
        <v>2651</v>
      </c>
    </row>
    <row r="407" spans="10:33" x14ac:dyDescent="0.25">
      <c r="J407"/>
      <c r="N407"/>
      <c r="O407"/>
      <c r="AB407" t="s">
        <v>218</v>
      </c>
      <c r="AC407" t="s">
        <v>22</v>
      </c>
      <c r="AD407" s="1">
        <f>AG407/AF407</f>
        <v>240</v>
      </c>
      <c r="AE407">
        <v>4.2</v>
      </c>
      <c r="AF407">
        <v>8</v>
      </c>
      <c r="AG407" s="1">
        <v>1920</v>
      </c>
    </row>
    <row r="408" spans="10:33" x14ac:dyDescent="0.25">
      <c r="J408"/>
      <c r="N408"/>
      <c r="O408"/>
      <c r="AB408" t="s">
        <v>218</v>
      </c>
      <c r="AC408" t="s">
        <v>137</v>
      </c>
      <c r="AD408" s="1">
        <f>AG408/AF408</f>
        <v>22.133333333333333</v>
      </c>
      <c r="AE408">
        <v>1.9</v>
      </c>
      <c r="AF408">
        <v>15</v>
      </c>
      <c r="AG408" s="1">
        <v>332</v>
      </c>
    </row>
    <row r="409" spans="10:33" x14ac:dyDescent="0.25">
      <c r="J409"/>
      <c r="N409"/>
      <c r="O409"/>
      <c r="AB409" t="s">
        <v>218</v>
      </c>
      <c r="AC409" t="s">
        <v>28</v>
      </c>
      <c r="AD409" s="1">
        <f>AG409/AF409</f>
        <v>186.85714285714286</v>
      </c>
      <c r="AE409">
        <v>21.1</v>
      </c>
      <c r="AF409">
        <v>7</v>
      </c>
      <c r="AG409" s="1">
        <v>1308</v>
      </c>
    </row>
    <row r="410" spans="10:33" x14ac:dyDescent="0.25">
      <c r="J410"/>
      <c r="N410"/>
      <c r="O410"/>
      <c r="AB410" t="s">
        <v>238</v>
      </c>
      <c r="AC410" t="s">
        <v>82</v>
      </c>
      <c r="AD410" s="1">
        <f>AG410/AF410</f>
        <v>45</v>
      </c>
      <c r="AE410">
        <v>22.2</v>
      </c>
      <c r="AF410">
        <v>58</v>
      </c>
      <c r="AG410" s="1">
        <v>2610</v>
      </c>
    </row>
    <row r="411" spans="10:33" x14ac:dyDescent="0.25">
      <c r="J411"/>
      <c r="N411"/>
      <c r="O411"/>
      <c r="AB411" t="s">
        <v>95</v>
      </c>
      <c r="AC411" t="s">
        <v>14</v>
      </c>
      <c r="AD411" s="1">
        <f>AG411/AF411</f>
        <v>22.076923076923077</v>
      </c>
      <c r="AE411">
        <v>2</v>
      </c>
      <c r="AF411">
        <v>13</v>
      </c>
      <c r="AG411" s="1">
        <v>287</v>
      </c>
    </row>
    <row r="412" spans="10:33" x14ac:dyDescent="0.25">
      <c r="J412"/>
      <c r="N412"/>
      <c r="O412"/>
      <c r="AB412" t="s">
        <v>95</v>
      </c>
      <c r="AC412" t="s">
        <v>96</v>
      </c>
      <c r="AD412" s="1">
        <f>AG412/AF412</f>
        <v>31.849397590361445</v>
      </c>
      <c r="AE412">
        <v>14.5</v>
      </c>
      <c r="AF412">
        <v>166</v>
      </c>
      <c r="AG412" s="1">
        <v>5287</v>
      </c>
    </row>
    <row r="413" spans="10:33" x14ac:dyDescent="0.25">
      <c r="J413"/>
      <c r="N413"/>
      <c r="O413"/>
      <c r="AB413" t="s">
        <v>95</v>
      </c>
      <c r="AC413" t="s">
        <v>79</v>
      </c>
      <c r="AD413" s="1">
        <f>AG413/AF413</f>
        <v>41</v>
      </c>
      <c r="AE413">
        <v>15.2</v>
      </c>
      <c r="AF413">
        <v>1</v>
      </c>
      <c r="AG413" s="1">
        <v>41</v>
      </c>
    </row>
    <row r="414" spans="10:33" x14ac:dyDescent="0.25">
      <c r="J414"/>
      <c r="N414"/>
      <c r="O414"/>
      <c r="AB414" t="s">
        <v>95</v>
      </c>
      <c r="AC414" t="s">
        <v>84</v>
      </c>
      <c r="AD414" s="1">
        <f>AG414/AF414</f>
        <v>19.578947368421051</v>
      </c>
      <c r="AE414">
        <v>15</v>
      </c>
      <c r="AF414">
        <v>19</v>
      </c>
      <c r="AG414" s="1">
        <v>372</v>
      </c>
    </row>
    <row r="415" spans="10:33" x14ac:dyDescent="0.25">
      <c r="J415"/>
      <c r="N415"/>
      <c r="O415"/>
      <c r="AB415" t="s">
        <v>95</v>
      </c>
      <c r="AC415" t="s">
        <v>69</v>
      </c>
      <c r="AD415" s="1">
        <f>AG415/AF415</f>
        <v>38.705882352941174</v>
      </c>
      <c r="AE415">
        <v>5.3</v>
      </c>
      <c r="AF415">
        <v>17</v>
      </c>
      <c r="AG415" s="1">
        <v>658</v>
      </c>
    </row>
    <row r="416" spans="10:33" x14ac:dyDescent="0.25">
      <c r="J416"/>
      <c r="N416"/>
      <c r="O416"/>
      <c r="AB416" t="s">
        <v>95</v>
      </c>
      <c r="AC416" t="s">
        <v>47</v>
      </c>
      <c r="AD416" s="1">
        <f>AG416/AF416</f>
        <v>46.166666666666664</v>
      </c>
      <c r="AE416">
        <v>5</v>
      </c>
      <c r="AF416">
        <v>6</v>
      </c>
      <c r="AG416" s="1">
        <v>277</v>
      </c>
    </row>
    <row r="417" spans="10:33" x14ac:dyDescent="0.25">
      <c r="J417"/>
      <c r="N417"/>
      <c r="O417"/>
      <c r="AB417" t="s">
        <v>125</v>
      </c>
      <c r="AC417" t="s">
        <v>17</v>
      </c>
      <c r="AD417" s="1">
        <f>AG417/AF417</f>
        <v>31.3</v>
      </c>
      <c r="AE417">
        <v>12</v>
      </c>
      <c r="AF417">
        <v>10</v>
      </c>
      <c r="AG417" s="1">
        <v>313</v>
      </c>
    </row>
    <row r="418" spans="10:33" x14ac:dyDescent="0.25">
      <c r="J418"/>
      <c r="N418"/>
      <c r="O418"/>
      <c r="AB418" t="s">
        <v>221</v>
      </c>
      <c r="AC418" t="s">
        <v>10</v>
      </c>
      <c r="AD418" s="1">
        <f>AG418/AF418</f>
        <v>89.625</v>
      </c>
      <c r="AE418">
        <v>11.9</v>
      </c>
      <c r="AF418">
        <v>8</v>
      </c>
      <c r="AG418" s="1">
        <v>717</v>
      </c>
    </row>
    <row r="419" spans="10:33" x14ac:dyDescent="0.25">
      <c r="J419"/>
      <c r="N419"/>
      <c r="O419"/>
      <c r="AB419" t="s">
        <v>221</v>
      </c>
      <c r="AC419" t="s">
        <v>12</v>
      </c>
      <c r="AD419" s="1">
        <f>AG419/AF419</f>
        <v>98</v>
      </c>
      <c r="AE419">
        <v>10.5</v>
      </c>
      <c r="AF419">
        <v>67</v>
      </c>
      <c r="AG419" s="1">
        <v>6566</v>
      </c>
    </row>
    <row r="420" spans="10:33" x14ac:dyDescent="0.25">
      <c r="J420"/>
      <c r="N420"/>
      <c r="O420"/>
      <c r="AB420" t="s">
        <v>221</v>
      </c>
      <c r="AC420" t="s">
        <v>13</v>
      </c>
      <c r="AD420" s="1">
        <f>AG420/AF420</f>
        <v>114.92</v>
      </c>
      <c r="AE420">
        <v>11.8</v>
      </c>
      <c r="AF420">
        <v>25</v>
      </c>
      <c r="AG420" s="1">
        <v>2873</v>
      </c>
    </row>
    <row r="421" spans="10:33" x14ac:dyDescent="0.25">
      <c r="J421"/>
      <c r="N421"/>
      <c r="O421"/>
      <c r="AB421" t="s">
        <v>221</v>
      </c>
      <c r="AC421" t="s">
        <v>22</v>
      </c>
      <c r="AD421" s="1">
        <f>AG421/AF421</f>
        <v>240</v>
      </c>
      <c r="AE421">
        <v>2.8</v>
      </c>
      <c r="AF421">
        <v>6</v>
      </c>
      <c r="AG421" s="1">
        <v>1440</v>
      </c>
    </row>
    <row r="422" spans="10:33" x14ac:dyDescent="0.25">
      <c r="J422"/>
      <c r="N422"/>
      <c r="O422"/>
      <c r="AB422" t="s">
        <v>221</v>
      </c>
      <c r="AC422" t="s">
        <v>44</v>
      </c>
      <c r="AD422" s="1">
        <f>AG422/AF422</f>
        <v>215.5</v>
      </c>
      <c r="AE422">
        <v>10.4</v>
      </c>
      <c r="AF422">
        <v>4</v>
      </c>
      <c r="AG422" s="1">
        <v>862</v>
      </c>
    </row>
    <row r="423" spans="10:33" x14ac:dyDescent="0.25">
      <c r="J423"/>
      <c r="N423"/>
      <c r="O423"/>
      <c r="AB423" t="s">
        <v>224</v>
      </c>
      <c r="AC423" t="s">
        <v>12</v>
      </c>
      <c r="AD423" s="1">
        <f>AG423/AF423</f>
        <v>98</v>
      </c>
      <c r="AE423">
        <v>13.1</v>
      </c>
      <c r="AF423">
        <v>9</v>
      </c>
      <c r="AG423" s="1">
        <v>882</v>
      </c>
    </row>
    <row r="424" spans="10:33" x14ac:dyDescent="0.25">
      <c r="J424"/>
      <c r="N424"/>
      <c r="O424"/>
      <c r="AB424" t="s">
        <v>224</v>
      </c>
      <c r="AC424" t="s">
        <v>13</v>
      </c>
      <c r="AD424" s="1">
        <f>AG424/AF424</f>
        <v>115</v>
      </c>
      <c r="AE424">
        <v>17.600000000000001</v>
      </c>
      <c r="AF424">
        <v>3</v>
      </c>
      <c r="AG424" s="1">
        <v>345</v>
      </c>
    </row>
    <row r="425" spans="10:33" x14ac:dyDescent="0.25">
      <c r="J425"/>
      <c r="N425"/>
      <c r="O425"/>
      <c r="AB425" t="s">
        <v>229</v>
      </c>
      <c r="AC425" t="s">
        <v>46</v>
      </c>
      <c r="AD425" s="1">
        <f>AG425/AF425</f>
        <v>316</v>
      </c>
      <c r="AE425">
        <v>9.1999999999999993</v>
      </c>
      <c r="AF425">
        <v>2</v>
      </c>
      <c r="AG425" s="1">
        <v>632</v>
      </c>
    </row>
    <row r="426" spans="10:33" x14ac:dyDescent="0.25">
      <c r="J426"/>
      <c r="N426"/>
      <c r="O426"/>
      <c r="AB426" t="s">
        <v>229</v>
      </c>
      <c r="AC426" t="s">
        <v>28</v>
      </c>
      <c r="AD426" s="1">
        <f>AG426/AF426</f>
        <v>187</v>
      </c>
      <c r="AE426">
        <v>20.6</v>
      </c>
      <c r="AF426">
        <v>2</v>
      </c>
      <c r="AG426" s="1">
        <v>374</v>
      </c>
    </row>
    <row r="427" spans="10:33" x14ac:dyDescent="0.25">
      <c r="J427"/>
      <c r="N427"/>
      <c r="O427"/>
      <c r="AB427" t="s">
        <v>230</v>
      </c>
      <c r="AC427" t="s">
        <v>12</v>
      </c>
      <c r="AD427" s="1">
        <f>AG427/AF427</f>
        <v>98</v>
      </c>
      <c r="AE427">
        <v>5.7</v>
      </c>
      <c r="AF427">
        <v>28</v>
      </c>
      <c r="AG427" s="1">
        <v>2744</v>
      </c>
    </row>
    <row r="428" spans="10:33" x14ac:dyDescent="0.25">
      <c r="J428"/>
      <c r="N428"/>
      <c r="O428"/>
      <c r="AB428" t="s">
        <v>119</v>
      </c>
      <c r="AC428" t="s">
        <v>12</v>
      </c>
      <c r="AD428" s="1">
        <f>AG428/AF428</f>
        <v>98</v>
      </c>
      <c r="AE428">
        <v>6.2</v>
      </c>
      <c r="AF428">
        <v>16</v>
      </c>
      <c r="AG428" s="1">
        <v>1568</v>
      </c>
    </row>
    <row r="429" spans="10:33" x14ac:dyDescent="0.25">
      <c r="J429"/>
      <c r="N429"/>
      <c r="O429"/>
      <c r="AB429" t="s">
        <v>120</v>
      </c>
      <c r="AC429" t="s">
        <v>12</v>
      </c>
      <c r="AD429" s="1">
        <f>AG429/AF429</f>
        <v>98</v>
      </c>
      <c r="AE429">
        <v>8.5</v>
      </c>
      <c r="AF429">
        <v>45</v>
      </c>
      <c r="AG429" s="1">
        <v>4410</v>
      </c>
    </row>
    <row r="430" spans="10:33" x14ac:dyDescent="0.25">
      <c r="J430"/>
      <c r="N430"/>
      <c r="O430"/>
      <c r="AB430" t="s">
        <v>120</v>
      </c>
      <c r="AC430" t="s">
        <v>22</v>
      </c>
      <c r="AD430" s="1">
        <f>AG430/AF430</f>
        <v>240</v>
      </c>
      <c r="AE430">
        <v>12.7</v>
      </c>
      <c r="AF430">
        <v>6</v>
      </c>
      <c r="AG430" s="1">
        <v>1440</v>
      </c>
    </row>
    <row r="431" spans="10:33" x14ac:dyDescent="0.25">
      <c r="J431"/>
      <c r="N431"/>
      <c r="O431"/>
      <c r="AB431" t="s">
        <v>231</v>
      </c>
      <c r="AC431" t="s">
        <v>12</v>
      </c>
      <c r="AD431" s="1">
        <f>AG431/AF431</f>
        <v>98</v>
      </c>
      <c r="AE431">
        <v>8.9</v>
      </c>
      <c r="AF431">
        <v>18</v>
      </c>
      <c r="AG431" s="1">
        <v>1764</v>
      </c>
    </row>
    <row r="432" spans="10:33" x14ac:dyDescent="0.25">
      <c r="J432"/>
      <c r="N432"/>
      <c r="O432"/>
      <c r="AB432" t="s">
        <v>231</v>
      </c>
      <c r="AC432" t="s">
        <v>13</v>
      </c>
      <c r="AD432" s="1">
        <f>AG432/AF432</f>
        <v>115</v>
      </c>
      <c r="AE432">
        <v>2.7</v>
      </c>
      <c r="AF432">
        <v>2</v>
      </c>
      <c r="AG432" s="1">
        <v>230</v>
      </c>
    </row>
    <row r="433" spans="10:33" x14ac:dyDescent="0.25">
      <c r="J433"/>
      <c r="N433"/>
      <c r="O433"/>
      <c r="AB433" t="s">
        <v>231</v>
      </c>
      <c r="AC433" t="s">
        <v>36</v>
      </c>
      <c r="AD433" s="1">
        <f>AG433/AF433</f>
        <v>45</v>
      </c>
      <c r="AE433">
        <v>19.8</v>
      </c>
      <c r="AF433">
        <v>65</v>
      </c>
      <c r="AG433" s="1">
        <v>2925</v>
      </c>
    </row>
    <row r="434" spans="10:33" x14ac:dyDescent="0.25">
      <c r="J434"/>
      <c r="N434"/>
      <c r="O434"/>
      <c r="AB434" t="s">
        <v>236</v>
      </c>
      <c r="AC434" t="s">
        <v>237</v>
      </c>
      <c r="AD434" s="1">
        <f>AG434/AF434</f>
        <v>49</v>
      </c>
      <c r="AE434">
        <v>5.4</v>
      </c>
      <c r="AF434">
        <v>14</v>
      </c>
      <c r="AG434" s="1">
        <v>686</v>
      </c>
    </row>
    <row r="435" spans="10:33" x14ac:dyDescent="0.25">
      <c r="J435"/>
      <c r="N435"/>
      <c r="O435"/>
      <c r="AB435" t="s">
        <v>236</v>
      </c>
      <c r="AC435" t="s">
        <v>69</v>
      </c>
      <c r="AD435" s="1">
        <f>AG435/AF435</f>
        <v>38.666666666666664</v>
      </c>
      <c r="AE435">
        <v>7.1</v>
      </c>
      <c r="AF435">
        <v>6</v>
      </c>
      <c r="AG435" s="1">
        <v>232</v>
      </c>
    </row>
    <row r="436" spans="10:33" x14ac:dyDescent="0.25">
      <c r="J436"/>
      <c r="N436"/>
      <c r="O436"/>
      <c r="AB436" t="s">
        <v>236</v>
      </c>
      <c r="AC436" t="s">
        <v>47</v>
      </c>
      <c r="AD436" s="1">
        <f>AG436/AF436</f>
        <v>46.222222222222221</v>
      </c>
      <c r="AE436">
        <v>8.8000000000000007</v>
      </c>
      <c r="AF436">
        <v>9</v>
      </c>
      <c r="AG436" s="1">
        <v>416</v>
      </c>
    </row>
    <row r="437" spans="10:33" x14ac:dyDescent="0.25">
      <c r="J437"/>
      <c r="N437"/>
      <c r="O437"/>
      <c r="AB437" t="s">
        <v>249</v>
      </c>
      <c r="AC437" t="s">
        <v>15</v>
      </c>
      <c r="AD437" s="1">
        <f>AG437/AF437</f>
        <v>73.986666666666665</v>
      </c>
      <c r="AE437">
        <v>5</v>
      </c>
      <c r="AF437">
        <v>75</v>
      </c>
      <c r="AG437" s="1">
        <v>5549</v>
      </c>
    </row>
    <row r="438" spans="10:33" x14ac:dyDescent="0.25">
      <c r="J438"/>
      <c r="N438"/>
      <c r="O438"/>
      <c r="AB438" t="s">
        <v>249</v>
      </c>
      <c r="AC438" t="s">
        <v>17</v>
      </c>
      <c r="AD438" s="1">
        <f>AG438/AF438</f>
        <v>46</v>
      </c>
      <c r="AE438">
        <v>4.7</v>
      </c>
      <c r="AF438">
        <v>19</v>
      </c>
      <c r="AG438" s="1">
        <v>874</v>
      </c>
    </row>
    <row r="439" spans="10:33" x14ac:dyDescent="0.25">
      <c r="J439"/>
      <c r="N439"/>
      <c r="O439"/>
      <c r="AB439" t="s">
        <v>233</v>
      </c>
      <c r="AC439" t="s">
        <v>17</v>
      </c>
      <c r="AD439" s="1">
        <f>AG439/AF439</f>
        <v>31.292682926829269</v>
      </c>
      <c r="AE439">
        <v>18.7</v>
      </c>
      <c r="AF439">
        <v>41</v>
      </c>
      <c r="AG439" s="1">
        <v>1283</v>
      </c>
    </row>
    <row r="440" spans="10:33" x14ac:dyDescent="0.25">
      <c r="J440"/>
      <c r="N440"/>
      <c r="O440"/>
      <c r="AB440" t="s">
        <v>233</v>
      </c>
      <c r="AC440" t="s">
        <v>82</v>
      </c>
      <c r="AD440" s="1">
        <f>AG440/AF440</f>
        <v>45</v>
      </c>
      <c r="AE440">
        <v>26.4</v>
      </c>
      <c r="AF440">
        <v>116</v>
      </c>
      <c r="AG440" s="1">
        <v>5220</v>
      </c>
    </row>
    <row r="441" spans="10:33" x14ac:dyDescent="0.25">
      <c r="J441"/>
      <c r="N441"/>
      <c r="O441"/>
      <c r="AB441" t="s">
        <v>232</v>
      </c>
      <c r="AC441" t="s">
        <v>15</v>
      </c>
      <c r="AD441" s="1">
        <f>AG441/AF441</f>
        <v>73.979166666666671</v>
      </c>
      <c r="AE441">
        <v>6.6</v>
      </c>
      <c r="AF441">
        <v>144</v>
      </c>
      <c r="AG441" s="1">
        <v>10653</v>
      </c>
    </row>
    <row r="442" spans="10:33" x14ac:dyDescent="0.25">
      <c r="J442"/>
      <c r="N442"/>
      <c r="O442"/>
      <c r="AB442" t="s">
        <v>232</v>
      </c>
      <c r="AC442" t="s">
        <v>28</v>
      </c>
      <c r="AD442" s="1">
        <f>AG442/AF442</f>
        <v>186.88888888888889</v>
      </c>
      <c r="AE442">
        <v>30.4</v>
      </c>
      <c r="AF442">
        <v>9</v>
      </c>
      <c r="AG442" s="1">
        <v>1682</v>
      </c>
    </row>
    <row r="443" spans="10:33" x14ac:dyDescent="0.25">
      <c r="J443"/>
      <c r="N443"/>
      <c r="O443"/>
      <c r="AB443" t="s">
        <v>232</v>
      </c>
      <c r="AC443" t="s">
        <v>29</v>
      </c>
      <c r="AD443" s="1">
        <f>AG443/AF443</f>
        <v>294.54545454545456</v>
      </c>
      <c r="AE443">
        <v>10.1</v>
      </c>
      <c r="AF443">
        <v>11</v>
      </c>
      <c r="AG443" s="1">
        <v>3240</v>
      </c>
    </row>
    <row r="444" spans="10:33" x14ac:dyDescent="0.25">
      <c r="J444"/>
      <c r="N444"/>
      <c r="O444"/>
      <c r="AB444" t="s">
        <v>232</v>
      </c>
      <c r="AC444" t="s">
        <v>65</v>
      </c>
      <c r="AD444" s="1">
        <f>AG444/AF444</f>
        <v>265.09090909090907</v>
      </c>
      <c r="AE444">
        <v>2.4</v>
      </c>
      <c r="AF444">
        <v>11</v>
      </c>
      <c r="AG444" s="1">
        <v>2916</v>
      </c>
    </row>
    <row r="445" spans="10:33" x14ac:dyDescent="0.25">
      <c r="J445"/>
      <c r="N445"/>
      <c r="O445"/>
      <c r="AB445" t="s">
        <v>235</v>
      </c>
      <c r="AC445" t="s">
        <v>15</v>
      </c>
      <c r="AD445" s="1">
        <f>AG445/AF445</f>
        <v>74</v>
      </c>
      <c r="AE445">
        <v>17.3</v>
      </c>
      <c r="AF445">
        <v>9</v>
      </c>
      <c r="AG445" s="1">
        <v>666</v>
      </c>
    </row>
    <row r="446" spans="10:33" x14ac:dyDescent="0.25">
      <c r="J446"/>
      <c r="N446"/>
      <c r="O446"/>
      <c r="AB446" t="s">
        <v>239</v>
      </c>
      <c r="AC446" t="s">
        <v>241</v>
      </c>
      <c r="AD446" s="1">
        <f>AG446/AF446</f>
        <v>32</v>
      </c>
      <c r="AE446">
        <v>18.2</v>
      </c>
      <c r="AF446">
        <v>1</v>
      </c>
      <c r="AG446" s="1">
        <v>32</v>
      </c>
    </row>
    <row r="447" spans="10:33" x14ac:dyDescent="0.25">
      <c r="J447"/>
      <c r="N447"/>
      <c r="O447"/>
      <c r="AB447" t="s">
        <v>239</v>
      </c>
      <c r="AC447" t="s">
        <v>242</v>
      </c>
      <c r="AD447" s="1">
        <f>AG447/AF447</f>
        <v>41</v>
      </c>
      <c r="AE447">
        <v>12.2</v>
      </c>
      <c r="AF447">
        <v>26</v>
      </c>
      <c r="AG447" s="1">
        <v>1066</v>
      </c>
    </row>
    <row r="448" spans="10:33" x14ac:dyDescent="0.25">
      <c r="J448"/>
      <c r="N448"/>
      <c r="O448"/>
      <c r="AB448" t="s">
        <v>239</v>
      </c>
      <c r="AC448" t="s">
        <v>17</v>
      </c>
      <c r="AD448" s="1">
        <f>AG448/AF448</f>
        <v>31.29032258064516</v>
      </c>
      <c r="AE448">
        <v>7.5</v>
      </c>
      <c r="AF448">
        <v>31</v>
      </c>
      <c r="AG448" s="1">
        <v>970</v>
      </c>
    </row>
    <row r="449" spans="10:33" x14ac:dyDescent="0.25">
      <c r="J449"/>
      <c r="N449"/>
      <c r="O449"/>
      <c r="AB449" t="s">
        <v>243</v>
      </c>
      <c r="AC449" t="s">
        <v>22</v>
      </c>
      <c r="AD449" s="1">
        <f>AG449/AF449</f>
        <v>240</v>
      </c>
      <c r="AE449">
        <v>7.2</v>
      </c>
      <c r="AF449">
        <v>8</v>
      </c>
      <c r="AG449" s="1">
        <v>1920</v>
      </c>
    </row>
    <row r="450" spans="10:33" x14ac:dyDescent="0.25">
      <c r="J450"/>
      <c r="N450"/>
      <c r="O450"/>
      <c r="AB450" t="s">
        <v>243</v>
      </c>
      <c r="AC450" t="s">
        <v>14</v>
      </c>
      <c r="AD450" s="1">
        <f>AG450/AF450</f>
        <v>22</v>
      </c>
      <c r="AE450">
        <v>2.2000000000000002</v>
      </c>
      <c r="AF450">
        <v>2</v>
      </c>
      <c r="AG450" s="1">
        <v>44</v>
      </c>
    </row>
    <row r="451" spans="10:33" x14ac:dyDescent="0.25">
      <c r="J451"/>
      <c r="N451"/>
      <c r="O451"/>
      <c r="AB451" t="s">
        <v>243</v>
      </c>
      <c r="AC451" t="s">
        <v>15</v>
      </c>
      <c r="AD451" s="1">
        <f>AG451/AF451</f>
        <v>73.982758620689651</v>
      </c>
      <c r="AE451">
        <v>6.4</v>
      </c>
      <c r="AF451">
        <v>58</v>
      </c>
      <c r="AG451" s="1">
        <v>4291</v>
      </c>
    </row>
    <row r="452" spans="10:33" x14ac:dyDescent="0.25">
      <c r="J452"/>
      <c r="N452"/>
      <c r="O452"/>
      <c r="AB452" t="s">
        <v>243</v>
      </c>
      <c r="AC452" t="s">
        <v>29</v>
      </c>
      <c r="AD452" s="1">
        <f>AG452/AF452</f>
        <v>294.55555555555554</v>
      </c>
      <c r="AE452">
        <v>11.9</v>
      </c>
      <c r="AF452">
        <v>18</v>
      </c>
      <c r="AG452" s="1">
        <v>5302</v>
      </c>
    </row>
    <row r="453" spans="10:33" x14ac:dyDescent="0.25">
      <c r="J453"/>
      <c r="N453"/>
      <c r="O453"/>
      <c r="AB453" t="s">
        <v>244</v>
      </c>
      <c r="AC453" t="s">
        <v>15</v>
      </c>
      <c r="AD453" s="1">
        <f>AG453/AF453</f>
        <v>73.979166666666671</v>
      </c>
      <c r="AE453">
        <v>10.3</v>
      </c>
      <c r="AF453">
        <v>48</v>
      </c>
      <c r="AG453" s="1">
        <v>3551</v>
      </c>
    </row>
    <row r="454" spans="10:33" x14ac:dyDescent="0.25">
      <c r="J454"/>
      <c r="N454"/>
      <c r="O454"/>
      <c r="AB454" t="s">
        <v>244</v>
      </c>
      <c r="AC454" t="s">
        <v>46</v>
      </c>
      <c r="AD454" s="1">
        <f>AG454/AF454</f>
        <v>72.506666666666661</v>
      </c>
      <c r="AE454">
        <v>23.3</v>
      </c>
      <c r="AF454">
        <v>75</v>
      </c>
      <c r="AG454" s="1">
        <v>5438</v>
      </c>
    </row>
    <row r="455" spans="10:33" x14ac:dyDescent="0.25">
      <c r="J455"/>
      <c r="N455"/>
      <c r="O455"/>
      <c r="AB455" t="s">
        <v>246</v>
      </c>
      <c r="AC455" t="s">
        <v>12</v>
      </c>
      <c r="AD455" s="1">
        <f>AG455/AF455</f>
        <v>98</v>
      </c>
      <c r="AE455">
        <v>12.2</v>
      </c>
      <c r="AF455">
        <v>5</v>
      </c>
      <c r="AG455" s="1">
        <v>490</v>
      </c>
    </row>
    <row r="456" spans="10:33" x14ac:dyDescent="0.25">
      <c r="J456"/>
      <c r="N456"/>
      <c r="O456"/>
      <c r="AB456" t="s">
        <v>246</v>
      </c>
      <c r="AC456" t="s">
        <v>13</v>
      </c>
      <c r="AD456" s="1">
        <f>AG456/AF456</f>
        <v>114.90909090909091</v>
      </c>
      <c r="AE456">
        <v>0.6</v>
      </c>
      <c r="AF456">
        <v>11</v>
      </c>
      <c r="AG456" s="1">
        <v>1264</v>
      </c>
    </row>
    <row r="457" spans="10:33" x14ac:dyDescent="0.25">
      <c r="J457"/>
      <c r="N457"/>
      <c r="O457"/>
      <c r="AB457" t="s">
        <v>246</v>
      </c>
      <c r="AC457" t="s">
        <v>47</v>
      </c>
      <c r="AD457" s="1">
        <f>AG457/AF457</f>
        <v>46.18181818181818</v>
      </c>
      <c r="AE457">
        <v>10.199999999999999</v>
      </c>
      <c r="AF457">
        <v>11</v>
      </c>
      <c r="AG457" s="1">
        <v>508</v>
      </c>
    </row>
    <row r="458" spans="10:33" x14ac:dyDescent="0.25">
      <c r="J458"/>
      <c r="N458"/>
      <c r="O458"/>
      <c r="AB458" t="s">
        <v>305</v>
      </c>
      <c r="AC458" t="s">
        <v>15</v>
      </c>
      <c r="AD458" s="1">
        <f>AG458/AF458</f>
        <v>74</v>
      </c>
      <c r="AE458">
        <v>7.2</v>
      </c>
      <c r="AF458">
        <v>6</v>
      </c>
      <c r="AG458" s="1">
        <v>444</v>
      </c>
    </row>
    <row r="459" spans="10:33" x14ac:dyDescent="0.25">
      <c r="J459"/>
      <c r="N459"/>
      <c r="O459"/>
      <c r="AB459" t="s">
        <v>302</v>
      </c>
      <c r="AC459" t="s">
        <v>12</v>
      </c>
      <c r="AD459" s="1">
        <f>AG459/AF459</f>
        <v>98</v>
      </c>
      <c r="AE459">
        <v>7.3</v>
      </c>
      <c r="AF459">
        <v>123</v>
      </c>
      <c r="AG459" s="1">
        <v>12054</v>
      </c>
    </row>
    <row r="460" spans="10:33" x14ac:dyDescent="0.25">
      <c r="J460"/>
      <c r="N460"/>
      <c r="O460"/>
      <c r="AB460" t="s">
        <v>302</v>
      </c>
      <c r="AC460" t="s">
        <v>13</v>
      </c>
      <c r="AD460" s="1">
        <f>AG460/AF460</f>
        <v>114.875</v>
      </c>
      <c r="AE460">
        <v>10.3</v>
      </c>
      <c r="AF460">
        <v>8</v>
      </c>
      <c r="AG460" s="1">
        <v>919</v>
      </c>
    </row>
    <row r="461" spans="10:33" x14ac:dyDescent="0.25">
      <c r="J461"/>
      <c r="N461"/>
      <c r="O461"/>
      <c r="AB461" t="s">
        <v>302</v>
      </c>
      <c r="AC461" t="s">
        <v>65</v>
      </c>
      <c r="AD461" s="1">
        <f>AG461/AF461</f>
        <v>265.08333333333331</v>
      </c>
      <c r="AE461">
        <v>1.9</v>
      </c>
      <c r="AF461">
        <v>12</v>
      </c>
      <c r="AG461" s="1">
        <v>3181</v>
      </c>
    </row>
    <row r="462" spans="10:33" x14ac:dyDescent="0.25">
      <c r="J462"/>
      <c r="N462"/>
      <c r="O462"/>
      <c r="AB462" t="s">
        <v>302</v>
      </c>
      <c r="AC462" t="s">
        <v>17</v>
      </c>
      <c r="AD462" s="1">
        <f>AG462/AF462</f>
        <v>31.307692307692307</v>
      </c>
      <c r="AE462">
        <v>10.199999999999999</v>
      </c>
      <c r="AF462">
        <v>52</v>
      </c>
      <c r="AG462" s="1">
        <v>1628</v>
      </c>
    </row>
    <row r="463" spans="10:33" x14ac:dyDescent="0.25">
      <c r="J463"/>
      <c r="N463"/>
      <c r="O463"/>
      <c r="AB463" t="s">
        <v>389</v>
      </c>
      <c r="AC463" t="s">
        <v>12</v>
      </c>
      <c r="AD463" s="1">
        <f>AG463/AF463</f>
        <v>98</v>
      </c>
      <c r="AE463">
        <v>7.2</v>
      </c>
      <c r="AF463">
        <v>14</v>
      </c>
      <c r="AG463" s="1">
        <v>1372</v>
      </c>
    </row>
    <row r="464" spans="10:33" x14ac:dyDescent="0.25">
      <c r="J464"/>
      <c r="N464"/>
      <c r="O464"/>
      <c r="AB464" t="s">
        <v>252</v>
      </c>
      <c r="AC464" t="s">
        <v>15</v>
      </c>
      <c r="AD464" s="1">
        <f>AG464/AF464</f>
        <v>74</v>
      </c>
      <c r="AE464">
        <v>12.9</v>
      </c>
      <c r="AF464">
        <v>4</v>
      </c>
      <c r="AG464" s="1">
        <v>296</v>
      </c>
    </row>
    <row r="465" spans="10:33" x14ac:dyDescent="0.25">
      <c r="J465"/>
      <c r="N465"/>
      <c r="O465"/>
      <c r="AB465" t="s">
        <v>252</v>
      </c>
      <c r="AC465" t="s">
        <v>29</v>
      </c>
      <c r="AD465" s="1">
        <f>AG465/AF465</f>
        <v>294.5</v>
      </c>
      <c r="AE465">
        <v>13.5</v>
      </c>
      <c r="AF465">
        <v>6</v>
      </c>
      <c r="AG465" s="1">
        <v>1767</v>
      </c>
    </row>
    <row r="466" spans="10:33" x14ac:dyDescent="0.25">
      <c r="J466"/>
      <c r="N466"/>
      <c r="O466"/>
      <c r="AB466" t="s">
        <v>247</v>
      </c>
      <c r="AC466" t="s">
        <v>12</v>
      </c>
      <c r="AD466" s="1">
        <f>AG466/AF466</f>
        <v>98</v>
      </c>
      <c r="AE466">
        <v>5.3</v>
      </c>
      <c r="AF466">
        <v>79</v>
      </c>
      <c r="AG466" s="1">
        <v>7742</v>
      </c>
    </row>
    <row r="467" spans="10:33" x14ac:dyDescent="0.25">
      <c r="J467"/>
      <c r="N467"/>
      <c r="O467"/>
      <c r="AB467" t="s">
        <v>247</v>
      </c>
      <c r="AC467" t="s">
        <v>13</v>
      </c>
      <c r="AD467" s="1">
        <f>AG467/AF467</f>
        <v>114.88888888888889</v>
      </c>
      <c r="AE467">
        <v>11.2</v>
      </c>
      <c r="AF467">
        <v>18</v>
      </c>
      <c r="AG467" s="1">
        <v>2068</v>
      </c>
    </row>
    <row r="468" spans="10:33" x14ac:dyDescent="0.25">
      <c r="J468"/>
      <c r="N468"/>
      <c r="O468"/>
      <c r="AB468" t="s">
        <v>248</v>
      </c>
      <c r="AC468" t="s">
        <v>15</v>
      </c>
      <c r="AD468" s="1">
        <f>AG468/AF468</f>
        <v>74</v>
      </c>
      <c r="AE468">
        <v>9.1</v>
      </c>
      <c r="AF468">
        <v>3</v>
      </c>
      <c r="AG468" s="1">
        <v>222</v>
      </c>
    </row>
    <row r="469" spans="10:33" x14ac:dyDescent="0.25">
      <c r="J469"/>
      <c r="N469"/>
      <c r="O469"/>
      <c r="AB469" t="s">
        <v>248</v>
      </c>
      <c r="AC469" t="s">
        <v>65</v>
      </c>
      <c r="AD469" s="1">
        <f>AG469/AF469</f>
        <v>265.11111111111109</v>
      </c>
      <c r="AE469">
        <v>1.5</v>
      </c>
      <c r="AF469">
        <v>9</v>
      </c>
      <c r="AG469" s="1">
        <v>2386</v>
      </c>
    </row>
    <row r="470" spans="10:33" x14ac:dyDescent="0.25">
      <c r="J470"/>
      <c r="N470"/>
      <c r="O470"/>
      <c r="AB470" t="s">
        <v>248</v>
      </c>
      <c r="AC470" t="s">
        <v>47</v>
      </c>
      <c r="AD470" s="1">
        <f>AG470/AF470</f>
        <v>46.2</v>
      </c>
      <c r="AE470">
        <v>6.1</v>
      </c>
      <c r="AF470">
        <v>10</v>
      </c>
      <c r="AG470" s="1">
        <v>462</v>
      </c>
    </row>
    <row r="471" spans="10:33" x14ac:dyDescent="0.25">
      <c r="J471"/>
      <c r="N471"/>
      <c r="O471"/>
      <c r="AB471" t="s">
        <v>89</v>
      </c>
      <c r="AC471" t="s">
        <v>22</v>
      </c>
      <c r="AD471" s="1">
        <f>AG471/AF471</f>
        <v>240</v>
      </c>
      <c r="AE471">
        <v>8.1</v>
      </c>
      <c r="AF471">
        <v>30</v>
      </c>
      <c r="AG471" s="1">
        <v>7200</v>
      </c>
    </row>
    <row r="472" spans="10:33" x14ac:dyDescent="0.25">
      <c r="J472"/>
      <c r="N472"/>
      <c r="O472"/>
      <c r="AB472" t="s">
        <v>89</v>
      </c>
      <c r="AC472" t="s">
        <v>15</v>
      </c>
      <c r="AD472" s="1">
        <f>AG472/AF472</f>
        <v>73.978260869565219</v>
      </c>
      <c r="AE472">
        <v>3.6</v>
      </c>
      <c r="AF472">
        <v>46</v>
      </c>
      <c r="AG472" s="1">
        <v>3403</v>
      </c>
    </row>
    <row r="473" spans="10:33" x14ac:dyDescent="0.25">
      <c r="J473"/>
      <c r="N473"/>
      <c r="O473"/>
      <c r="AB473" t="s">
        <v>89</v>
      </c>
      <c r="AC473" t="s">
        <v>27</v>
      </c>
      <c r="AD473" s="1">
        <f>AG473/AF473</f>
        <v>315.77777777777777</v>
      </c>
      <c r="AE473">
        <v>14.4</v>
      </c>
      <c r="AF473">
        <v>9</v>
      </c>
      <c r="AG473" s="1">
        <v>2842</v>
      </c>
    </row>
    <row r="474" spans="10:33" x14ac:dyDescent="0.25">
      <c r="J474"/>
      <c r="N474"/>
      <c r="O474"/>
      <c r="AB474" t="s">
        <v>89</v>
      </c>
      <c r="AC474" t="s">
        <v>29</v>
      </c>
      <c r="AD474" s="1">
        <f>AG474/AF474</f>
        <v>294.55555555555554</v>
      </c>
      <c r="AE474">
        <v>9.6999999999999993</v>
      </c>
      <c r="AF474">
        <v>9</v>
      </c>
      <c r="AG474" s="1">
        <v>2651</v>
      </c>
    </row>
    <row r="475" spans="10:33" x14ac:dyDescent="0.25">
      <c r="J475"/>
      <c r="N475"/>
      <c r="O475"/>
      <c r="AB475" t="s">
        <v>89</v>
      </c>
      <c r="AC475" t="s">
        <v>65</v>
      </c>
      <c r="AD475" s="1">
        <f>AG475/AF475</f>
        <v>265.11111111111109</v>
      </c>
      <c r="AE475">
        <v>1.7</v>
      </c>
      <c r="AF475">
        <v>9</v>
      </c>
      <c r="AG475" s="1">
        <v>2386</v>
      </c>
    </row>
    <row r="476" spans="10:33" x14ac:dyDescent="0.25">
      <c r="J476"/>
      <c r="N476"/>
      <c r="O476"/>
      <c r="AB476" t="s">
        <v>97</v>
      </c>
      <c r="AC476" t="s">
        <v>69</v>
      </c>
      <c r="AD476" s="1">
        <f>AG476/AF476</f>
        <v>38.727272727272727</v>
      </c>
      <c r="AE476">
        <v>4.7</v>
      </c>
      <c r="AF476">
        <v>11</v>
      </c>
      <c r="AG476" s="1">
        <v>426</v>
      </c>
    </row>
    <row r="477" spans="10:33" x14ac:dyDescent="0.25">
      <c r="J477"/>
      <c r="N477"/>
      <c r="O477"/>
      <c r="AB477" t="s">
        <v>97</v>
      </c>
      <c r="AC477" t="s">
        <v>47</v>
      </c>
      <c r="AD477" s="1">
        <f>AG477/AF477</f>
        <v>46.2</v>
      </c>
      <c r="AE477">
        <v>9.5</v>
      </c>
      <c r="AF477">
        <v>25</v>
      </c>
      <c r="AG477" s="1">
        <v>1155</v>
      </c>
    </row>
    <row r="478" spans="10:33" x14ac:dyDescent="0.25">
      <c r="J478"/>
      <c r="N478"/>
      <c r="O478"/>
      <c r="AB478" t="s">
        <v>97</v>
      </c>
      <c r="AC478" t="s">
        <v>60</v>
      </c>
      <c r="AD478" s="1">
        <f>AG478/AF478</f>
        <v>46.333333333333336</v>
      </c>
      <c r="AE478">
        <v>3.1</v>
      </c>
      <c r="AF478">
        <v>3</v>
      </c>
      <c r="AG478" s="1">
        <v>139</v>
      </c>
    </row>
    <row r="479" spans="10:33" x14ac:dyDescent="0.25">
      <c r="J479"/>
      <c r="N479"/>
      <c r="O479"/>
      <c r="AB479" t="s">
        <v>250</v>
      </c>
      <c r="AC479" t="s">
        <v>22</v>
      </c>
      <c r="AD479" s="1">
        <f>AG479/AF479</f>
        <v>240</v>
      </c>
      <c r="AE479">
        <v>13.1</v>
      </c>
      <c r="AF479">
        <v>15</v>
      </c>
      <c r="AG479" s="1">
        <v>3600</v>
      </c>
    </row>
    <row r="480" spans="10:33" x14ac:dyDescent="0.25">
      <c r="J480"/>
      <c r="N480"/>
      <c r="O480"/>
      <c r="AB480" t="s">
        <v>250</v>
      </c>
      <c r="AC480" t="s">
        <v>94</v>
      </c>
      <c r="AD480" s="1">
        <f>AG480/AF480</f>
        <v>432.59770114942529</v>
      </c>
      <c r="AE480">
        <v>3.7</v>
      </c>
      <c r="AF480">
        <v>87</v>
      </c>
      <c r="AG480" s="1">
        <v>37636</v>
      </c>
    </row>
    <row r="481" spans="10:33" x14ac:dyDescent="0.25">
      <c r="J481"/>
      <c r="N481"/>
      <c r="O481"/>
      <c r="AB481" t="s">
        <v>250</v>
      </c>
      <c r="AC481" t="s">
        <v>15</v>
      </c>
      <c r="AD481" s="1">
        <f>AG481/AF481</f>
        <v>73.972972972972968</v>
      </c>
      <c r="AE481">
        <v>10.9</v>
      </c>
      <c r="AF481">
        <v>37</v>
      </c>
      <c r="AG481" s="1">
        <v>2737</v>
      </c>
    </row>
    <row r="482" spans="10:33" x14ac:dyDescent="0.25">
      <c r="J482"/>
      <c r="N482"/>
      <c r="O482"/>
      <c r="AB482" t="s">
        <v>250</v>
      </c>
      <c r="AC482" t="s">
        <v>27</v>
      </c>
      <c r="AD482" s="1">
        <f>AG482/AF482</f>
        <v>315.77777777777777</v>
      </c>
      <c r="AE482">
        <v>19</v>
      </c>
      <c r="AF482">
        <v>9</v>
      </c>
      <c r="AG482" s="1">
        <v>2842</v>
      </c>
    </row>
    <row r="483" spans="10:33" x14ac:dyDescent="0.25">
      <c r="J483"/>
      <c r="N483"/>
      <c r="O483"/>
      <c r="AB483" t="s">
        <v>250</v>
      </c>
      <c r="AC483" t="s">
        <v>29</v>
      </c>
      <c r="AD483" s="1">
        <f>AG483/AF483</f>
        <v>294.53333333333336</v>
      </c>
      <c r="AE483">
        <v>7.7</v>
      </c>
      <c r="AF483">
        <v>15</v>
      </c>
      <c r="AG483" s="1">
        <v>4418</v>
      </c>
    </row>
    <row r="484" spans="10:33" x14ac:dyDescent="0.25">
      <c r="J484"/>
      <c r="N484"/>
      <c r="O484"/>
      <c r="AB484" t="s">
        <v>76</v>
      </c>
      <c r="AC484" t="s">
        <v>15</v>
      </c>
      <c r="AD484" s="1">
        <f>AG484/AF484</f>
        <v>74</v>
      </c>
      <c r="AE484">
        <v>6.3</v>
      </c>
      <c r="AF484">
        <v>8</v>
      </c>
      <c r="AG484" s="1">
        <v>592</v>
      </c>
    </row>
    <row r="485" spans="10:33" x14ac:dyDescent="0.25">
      <c r="J485"/>
      <c r="N485"/>
      <c r="O485"/>
      <c r="AB485" t="s">
        <v>259</v>
      </c>
      <c r="AC485" t="s">
        <v>12</v>
      </c>
      <c r="AD485" s="1">
        <f>AG485/AF485</f>
        <v>98</v>
      </c>
      <c r="AE485">
        <v>14.7</v>
      </c>
      <c r="AF485">
        <v>5</v>
      </c>
      <c r="AG485" s="1">
        <v>490</v>
      </c>
    </row>
    <row r="486" spans="10:33" x14ac:dyDescent="0.25">
      <c r="J486"/>
      <c r="N486"/>
      <c r="O486"/>
      <c r="AB486" t="s">
        <v>259</v>
      </c>
      <c r="AC486" t="s">
        <v>28</v>
      </c>
      <c r="AD486" s="1">
        <f>AG486/AF486</f>
        <v>187</v>
      </c>
      <c r="AE486">
        <v>12.6</v>
      </c>
      <c r="AF486">
        <v>3</v>
      </c>
      <c r="AG486" s="1">
        <v>561</v>
      </c>
    </row>
    <row r="487" spans="10:33" x14ac:dyDescent="0.25">
      <c r="J487"/>
      <c r="N487"/>
      <c r="O487"/>
      <c r="AB487" t="s">
        <v>256</v>
      </c>
      <c r="AC487" t="s">
        <v>10</v>
      </c>
      <c r="AD487" s="1">
        <f>AG487/AF487</f>
        <v>89.608695652173907</v>
      </c>
      <c r="AE487">
        <v>9.1</v>
      </c>
      <c r="AF487">
        <v>23</v>
      </c>
      <c r="AG487" s="1">
        <v>2061</v>
      </c>
    </row>
    <row r="488" spans="10:33" x14ac:dyDescent="0.25">
      <c r="J488"/>
      <c r="N488"/>
      <c r="O488"/>
      <c r="AB488" t="s">
        <v>256</v>
      </c>
      <c r="AC488" t="s">
        <v>12</v>
      </c>
      <c r="AD488" s="1">
        <f>AG488/AF488</f>
        <v>98</v>
      </c>
      <c r="AE488">
        <v>10</v>
      </c>
      <c r="AF488">
        <v>2</v>
      </c>
      <c r="AG488" s="1">
        <v>196</v>
      </c>
    </row>
    <row r="489" spans="10:33" x14ac:dyDescent="0.25">
      <c r="J489"/>
      <c r="N489"/>
      <c r="O489"/>
      <c r="AB489" t="s">
        <v>256</v>
      </c>
      <c r="AC489" t="s">
        <v>13</v>
      </c>
      <c r="AD489" s="1">
        <f>AG489/AF489</f>
        <v>114.9</v>
      </c>
      <c r="AE489">
        <v>1</v>
      </c>
      <c r="AF489">
        <v>10</v>
      </c>
      <c r="AG489" s="1">
        <v>1149</v>
      </c>
    </row>
    <row r="490" spans="10:33" x14ac:dyDescent="0.25">
      <c r="J490"/>
      <c r="N490"/>
      <c r="O490"/>
      <c r="AB490" t="s">
        <v>256</v>
      </c>
      <c r="AC490" t="s">
        <v>73</v>
      </c>
      <c r="AD490" s="1">
        <f>AG490/AF490</f>
        <v>312</v>
      </c>
      <c r="AE490">
        <v>1.2</v>
      </c>
      <c r="AF490">
        <v>12</v>
      </c>
      <c r="AG490" s="1">
        <v>3744</v>
      </c>
    </row>
    <row r="491" spans="10:33" x14ac:dyDescent="0.25">
      <c r="J491"/>
      <c r="N491"/>
      <c r="O491"/>
      <c r="AB491" t="s">
        <v>256</v>
      </c>
      <c r="AC491" t="s">
        <v>28</v>
      </c>
      <c r="AD491" s="1">
        <f>AG491/AF491</f>
        <v>186.90588235294118</v>
      </c>
      <c r="AE491">
        <v>19.8</v>
      </c>
      <c r="AF491">
        <v>85</v>
      </c>
      <c r="AG491" s="1">
        <v>15887</v>
      </c>
    </row>
    <row r="492" spans="10:33" x14ac:dyDescent="0.25">
      <c r="J492"/>
      <c r="N492"/>
      <c r="O492"/>
      <c r="AB492" t="s">
        <v>256</v>
      </c>
      <c r="AC492" t="s">
        <v>29</v>
      </c>
      <c r="AD492" s="1">
        <f>AG492/AF492</f>
        <v>294.56666666666666</v>
      </c>
      <c r="AE492">
        <v>6.2</v>
      </c>
      <c r="AF492">
        <v>30</v>
      </c>
      <c r="AG492" s="1">
        <v>8837</v>
      </c>
    </row>
    <row r="493" spans="10:33" x14ac:dyDescent="0.25">
      <c r="J493"/>
      <c r="N493"/>
      <c r="O493"/>
      <c r="AB493" t="s">
        <v>255</v>
      </c>
      <c r="AC493" t="s">
        <v>10</v>
      </c>
      <c r="AD493" s="1">
        <f>AG493/AF493</f>
        <v>89.588235294117652</v>
      </c>
      <c r="AE493">
        <v>9.6999999999999993</v>
      </c>
      <c r="AF493">
        <v>17</v>
      </c>
      <c r="AG493" s="1">
        <v>1523</v>
      </c>
    </row>
    <row r="494" spans="10:33" x14ac:dyDescent="0.25">
      <c r="J494"/>
      <c r="N494"/>
      <c r="O494"/>
      <c r="AB494" t="s">
        <v>255</v>
      </c>
      <c r="AC494" t="s">
        <v>12</v>
      </c>
      <c r="AD494" s="1">
        <f>AG494/AF494</f>
        <v>98</v>
      </c>
      <c r="AE494">
        <v>5</v>
      </c>
      <c r="AF494">
        <v>40</v>
      </c>
      <c r="AG494" s="1">
        <v>3920</v>
      </c>
    </row>
    <row r="495" spans="10:33" x14ac:dyDescent="0.25">
      <c r="J495"/>
      <c r="N495"/>
      <c r="O495"/>
      <c r="AB495" t="s">
        <v>255</v>
      </c>
      <c r="AC495" t="s">
        <v>13</v>
      </c>
      <c r="AD495" s="1">
        <f>AG495/AF495</f>
        <v>114.875</v>
      </c>
      <c r="AE495">
        <v>5</v>
      </c>
      <c r="AF495">
        <v>8</v>
      </c>
      <c r="AG495" s="1">
        <v>919</v>
      </c>
    </row>
    <row r="496" spans="10:33" x14ac:dyDescent="0.25">
      <c r="J496"/>
      <c r="N496"/>
      <c r="O496"/>
      <c r="AB496" t="s">
        <v>255</v>
      </c>
      <c r="AC496" t="s">
        <v>28</v>
      </c>
      <c r="AD496" s="1">
        <f>AG496/AF496</f>
        <v>186.89743589743588</v>
      </c>
      <c r="AE496">
        <v>11.5</v>
      </c>
      <c r="AF496">
        <v>39</v>
      </c>
      <c r="AG496" s="1">
        <v>7289</v>
      </c>
    </row>
    <row r="497" spans="10:33" x14ac:dyDescent="0.25">
      <c r="J497"/>
      <c r="N497"/>
      <c r="O497"/>
      <c r="AB497" t="s">
        <v>255</v>
      </c>
      <c r="AC497" t="s">
        <v>65</v>
      </c>
      <c r="AD497" s="1">
        <f>AG497/AF497</f>
        <v>265.08695652173913</v>
      </c>
      <c r="AE497">
        <v>1.6</v>
      </c>
      <c r="AF497">
        <v>23</v>
      </c>
      <c r="AG497" s="1">
        <v>6097</v>
      </c>
    </row>
    <row r="498" spans="10:33" x14ac:dyDescent="0.25">
      <c r="J498"/>
      <c r="N498"/>
      <c r="O498"/>
      <c r="AB498" t="s">
        <v>257</v>
      </c>
      <c r="AC498" t="s">
        <v>10</v>
      </c>
      <c r="AD498" s="1">
        <f>AG498/AF498</f>
        <v>89.666666666666671</v>
      </c>
      <c r="AE498">
        <v>8.3000000000000007</v>
      </c>
      <c r="AF498">
        <v>3</v>
      </c>
      <c r="AG498" s="1">
        <v>269</v>
      </c>
    </row>
    <row r="499" spans="10:33" x14ac:dyDescent="0.25">
      <c r="J499"/>
      <c r="N499"/>
      <c r="O499"/>
      <c r="AB499" t="s">
        <v>258</v>
      </c>
      <c r="AC499" t="s">
        <v>10</v>
      </c>
      <c r="AD499" s="1">
        <f>AG499/AF499</f>
        <v>89.625</v>
      </c>
      <c r="AE499">
        <v>11.4</v>
      </c>
      <c r="AF499">
        <v>16</v>
      </c>
      <c r="AG499" s="1">
        <v>1434</v>
      </c>
    </row>
    <row r="500" spans="10:33" x14ac:dyDescent="0.25">
      <c r="J500"/>
      <c r="N500"/>
      <c r="O500"/>
      <c r="AB500" t="s">
        <v>261</v>
      </c>
      <c r="AC500" t="s">
        <v>28</v>
      </c>
      <c r="AD500" s="1">
        <f>AG500/AF500</f>
        <v>187</v>
      </c>
      <c r="AE500">
        <v>16</v>
      </c>
      <c r="AF500">
        <v>4</v>
      </c>
      <c r="AG500" s="1">
        <v>748</v>
      </c>
    </row>
    <row r="501" spans="10:33" x14ac:dyDescent="0.25">
      <c r="J501"/>
      <c r="N501"/>
      <c r="O501"/>
      <c r="AB501" t="s">
        <v>262</v>
      </c>
      <c r="AC501" t="s">
        <v>28</v>
      </c>
      <c r="AD501" s="1">
        <f>AG501/AF501</f>
        <v>187</v>
      </c>
      <c r="AE501">
        <v>15.5</v>
      </c>
      <c r="AF501">
        <v>3</v>
      </c>
      <c r="AG501" s="1">
        <v>561</v>
      </c>
    </row>
    <row r="502" spans="10:33" x14ac:dyDescent="0.25">
      <c r="J502"/>
      <c r="N502"/>
      <c r="O502"/>
      <c r="AB502" t="s">
        <v>262</v>
      </c>
      <c r="AC502" t="s">
        <v>29</v>
      </c>
      <c r="AD502" s="1">
        <f>AG502/AF502</f>
        <v>294.5</v>
      </c>
      <c r="AE502">
        <v>12.9</v>
      </c>
      <c r="AF502">
        <v>4</v>
      </c>
      <c r="AG502" s="1">
        <v>1178</v>
      </c>
    </row>
    <row r="503" spans="10:33" x14ac:dyDescent="0.25">
      <c r="J503"/>
      <c r="N503"/>
      <c r="O503"/>
      <c r="AB503" t="s">
        <v>263</v>
      </c>
      <c r="AC503" t="s">
        <v>22</v>
      </c>
      <c r="AD503" s="1">
        <f>AG503/AF503</f>
        <v>240</v>
      </c>
      <c r="AE503">
        <v>1.9</v>
      </c>
      <c r="AF503">
        <v>17</v>
      </c>
      <c r="AG503" s="1">
        <v>4080</v>
      </c>
    </row>
    <row r="504" spans="10:33" x14ac:dyDescent="0.25">
      <c r="J504"/>
      <c r="N504"/>
      <c r="O504"/>
      <c r="AB504" t="s">
        <v>263</v>
      </c>
      <c r="AC504" t="s">
        <v>15</v>
      </c>
      <c r="AD504" s="1">
        <f>AG504/AF504</f>
        <v>73.980891719745216</v>
      </c>
      <c r="AE504">
        <v>9</v>
      </c>
      <c r="AF504">
        <v>157</v>
      </c>
      <c r="AG504" s="1">
        <v>11615</v>
      </c>
    </row>
    <row r="505" spans="10:33" x14ac:dyDescent="0.25">
      <c r="J505"/>
      <c r="N505"/>
      <c r="O505"/>
      <c r="AB505" t="s">
        <v>263</v>
      </c>
      <c r="AC505" t="s">
        <v>27</v>
      </c>
      <c r="AD505" s="1">
        <f>AG505/AF505</f>
        <v>315.85714285714283</v>
      </c>
      <c r="AE505">
        <v>25.5</v>
      </c>
      <c r="AF505">
        <v>7</v>
      </c>
      <c r="AG505" s="1">
        <v>2211</v>
      </c>
    </row>
    <row r="506" spans="10:33" x14ac:dyDescent="0.25">
      <c r="J506"/>
      <c r="N506"/>
      <c r="O506"/>
      <c r="AB506" t="s">
        <v>268</v>
      </c>
      <c r="AC506" t="s">
        <v>15</v>
      </c>
      <c r="AD506" s="1">
        <f>AG506/AF506</f>
        <v>73.986666666666665</v>
      </c>
      <c r="AE506">
        <v>6.7</v>
      </c>
      <c r="AF506">
        <v>75</v>
      </c>
      <c r="AG506" s="1">
        <v>5549</v>
      </c>
    </row>
    <row r="507" spans="10:33" x14ac:dyDescent="0.25">
      <c r="J507"/>
      <c r="N507"/>
      <c r="O507"/>
      <c r="AB507" t="s">
        <v>268</v>
      </c>
      <c r="AC507" t="s">
        <v>65</v>
      </c>
      <c r="AD507" s="1">
        <f>AG507/AF507</f>
        <v>265.125</v>
      </c>
      <c r="AE507">
        <v>0.7</v>
      </c>
      <c r="AF507">
        <v>8</v>
      </c>
      <c r="AG507" s="1">
        <v>2121</v>
      </c>
    </row>
    <row r="508" spans="10:33" x14ac:dyDescent="0.25">
      <c r="J508"/>
      <c r="N508"/>
      <c r="O508"/>
      <c r="AB508" t="s">
        <v>268</v>
      </c>
      <c r="AC508" t="s">
        <v>17</v>
      </c>
      <c r="AD508" s="1">
        <f>AG508/AF508</f>
        <v>31.295454545454547</v>
      </c>
      <c r="AE508">
        <v>10</v>
      </c>
      <c r="AF508">
        <v>44</v>
      </c>
      <c r="AG508" s="1">
        <v>1377</v>
      </c>
    </row>
    <row r="509" spans="10:33" x14ac:dyDescent="0.25">
      <c r="J509"/>
      <c r="N509"/>
      <c r="O509"/>
      <c r="AB509" t="s">
        <v>268</v>
      </c>
      <c r="AC509" t="s">
        <v>69</v>
      </c>
      <c r="AD509" s="1">
        <f>AG509/AF509</f>
        <v>38.696202531645568</v>
      </c>
      <c r="AE509">
        <v>1.3</v>
      </c>
      <c r="AF509">
        <v>79</v>
      </c>
      <c r="AG509" s="1">
        <v>3057</v>
      </c>
    </row>
    <row r="510" spans="10:33" x14ac:dyDescent="0.25">
      <c r="J510"/>
      <c r="N510"/>
      <c r="O510"/>
      <c r="AB510" t="s">
        <v>268</v>
      </c>
      <c r="AC510" t="s">
        <v>47</v>
      </c>
      <c r="AD510" s="1">
        <f>AG510/AF510</f>
        <v>38.75</v>
      </c>
      <c r="AE510">
        <v>0.5</v>
      </c>
      <c r="AF510">
        <v>4</v>
      </c>
      <c r="AG510" s="1">
        <v>155</v>
      </c>
    </row>
    <row r="511" spans="10:33" x14ac:dyDescent="0.25">
      <c r="J511"/>
      <c r="N511"/>
      <c r="O511"/>
      <c r="AB511" t="s">
        <v>209</v>
      </c>
      <c r="AC511" t="s">
        <v>10</v>
      </c>
      <c r="AD511" s="1">
        <f>AG511/AF511</f>
        <v>89.666666666666671</v>
      </c>
      <c r="AE511">
        <v>12.8</v>
      </c>
      <c r="AF511">
        <v>6</v>
      </c>
      <c r="AG511" s="1">
        <v>538</v>
      </c>
    </row>
    <row r="512" spans="10:33" x14ac:dyDescent="0.25">
      <c r="J512"/>
      <c r="N512"/>
      <c r="O512"/>
      <c r="AB512" t="s">
        <v>209</v>
      </c>
      <c r="AC512" t="s">
        <v>12</v>
      </c>
      <c r="AD512" s="1">
        <f>AG512/AF512</f>
        <v>98</v>
      </c>
      <c r="AE512">
        <v>4.4000000000000004</v>
      </c>
      <c r="AF512">
        <v>5</v>
      </c>
      <c r="AG512" s="1">
        <v>490</v>
      </c>
    </row>
    <row r="513" spans="10:33" x14ac:dyDescent="0.25">
      <c r="J513"/>
      <c r="N513"/>
      <c r="O513"/>
      <c r="AB513" t="s">
        <v>209</v>
      </c>
      <c r="AC513" t="s">
        <v>15</v>
      </c>
      <c r="AD513" s="1">
        <f>AG513/AF513</f>
        <v>37</v>
      </c>
      <c r="AE513">
        <v>14.8</v>
      </c>
      <c r="AF513">
        <v>20</v>
      </c>
      <c r="AG513" s="1">
        <v>740</v>
      </c>
    </row>
    <row r="514" spans="10:33" x14ac:dyDescent="0.25">
      <c r="J514"/>
      <c r="N514"/>
      <c r="O514"/>
      <c r="AB514" t="s">
        <v>269</v>
      </c>
      <c r="AC514" t="s">
        <v>10</v>
      </c>
      <c r="AD514" s="1">
        <f>AG514/AF514</f>
        <v>89.6</v>
      </c>
      <c r="AE514">
        <v>14.9</v>
      </c>
      <c r="AF514">
        <v>30</v>
      </c>
      <c r="AG514" s="1">
        <v>2688</v>
      </c>
    </row>
    <row r="515" spans="10:33" x14ac:dyDescent="0.25">
      <c r="J515"/>
      <c r="N515"/>
      <c r="O515"/>
      <c r="AB515" t="s">
        <v>269</v>
      </c>
      <c r="AC515" t="s">
        <v>12</v>
      </c>
      <c r="AD515" s="1">
        <f>AG515/AF515</f>
        <v>98</v>
      </c>
      <c r="AE515">
        <v>9.6</v>
      </c>
      <c r="AF515">
        <v>1</v>
      </c>
      <c r="AG515" s="1">
        <v>98</v>
      </c>
    </row>
    <row r="516" spans="10:33" x14ac:dyDescent="0.25">
      <c r="J516"/>
      <c r="N516"/>
      <c r="O516"/>
      <c r="AB516" t="s">
        <v>269</v>
      </c>
      <c r="AC516" t="s">
        <v>13</v>
      </c>
      <c r="AD516" s="1">
        <f>AG516/AF516</f>
        <v>114.9047619047619</v>
      </c>
      <c r="AE516">
        <v>6.9</v>
      </c>
      <c r="AF516">
        <v>21</v>
      </c>
      <c r="AG516" s="1">
        <v>2413</v>
      </c>
    </row>
    <row r="517" spans="10:33" x14ac:dyDescent="0.25">
      <c r="J517"/>
      <c r="N517"/>
      <c r="O517"/>
      <c r="AB517" t="s">
        <v>269</v>
      </c>
      <c r="AC517" t="s">
        <v>22</v>
      </c>
      <c r="AD517" s="1">
        <f>AG517/AF517</f>
        <v>240</v>
      </c>
      <c r="AE517">
        <v>11.3</v>
      </c>
      <c r="AF517">
        <v>26</v>
      </c>
      <c r="AG517" s="1">
        <v>6240</v>
      </c>
    </row>
    <row r="518" spans="10:33" x14ac:dyDescent="0.25">
      <c r="J518"/>
      <c r="N518"/>
      <c r="O518"/>
      <c r="AB518" t="s">
        <v>269</v>
      </c>
      <c r="AC518" t="s">
        <v>44</v>
      </c>
      <c r="AD518" s="1">
        <f>AG518/AF518</f>
        <v>215.52941176470588</v>
      </c>
      <c r="AE518">
        <v>13.4</v>
      </c>
      <c r="AF518">
        <v>17</v>
      </c>
      <c r="AG518" s="1">
        <v>3664</v>
      </c>
    </row>
    <row r="519" spans="10:33" x14ac:dyDescent="0.25">
      <c r="J519"/>
      <c r="N519"/>
      <c r="O519"/>
      <c r="AB519" t="s">
        <v>269</v>
      </c>
      <c r="AC519" t="s">
        <v>94</v>
      </c>
      <c r="AD519" s="1">
        <f>AG519/AF519</f>
        <v>312</v>
      </c>
      <c r="AE519">
        <v>0.3</v>
      </c>
      <c r="AF519">
        <v>9</v>
      </c>
      <c r="AG519" s="1">
        <v>2808</v>
      </c>
    </row>
    <row r="520" spans="10:33" x14ac:dyDescent="0.25">
      <c r="J520"/>
      <c r="N520"/>
      <c r="O520"/>
      <c r="AB520" t="s">
        <v>269</v>
      </c>
      <c r="AC520" t="s">
        <v>27</v>
      </c>
      <c r="AD520" s="1">
        <f>AG520/AF520</f>
        <v>315.8095238095238</v>
      </c>
      <c r="AE520">
        <v>5.9</v>
      </c>
      <c r="AF520">
        <v>21</v>
      </c>
      <c r="AG520" s="1">
        <v>6632</v>
      </c>
    </row>
    <row r="521" spans="10:33" x14ac:dyDescent="0.25">
      <c r="J521"/>
      <c r="N521"/>
      <c r="O521"/>
      <c r="AB521" t="s">
        <v>281</v>
      </c>
      <c r="AC521" t="s">
        <v>29</v>
      </c>
      <c r="AD521" s="1">
        <f>AG521/AF521</f>
        <v>294.60000000000002</v>
      </c>
      <c r="AE521">
        <v>16.2</v>
      </c>
      <c r="AF521">
        <v>5</v>
      </c>
      <c r="AG521" s="1">
        <v>1473</v>
      </c>
    </row>
    <row r="522" spans="10:33" x14ac:dyDescent="0.25">
      <c r="J522"/>
      <c r="N522"/>
      <c r="O522"/>
      <c r="AB522" t="s">
        <v>281</v>
      </c>
      <c r="AC522" t="s">
        <v>35</v>
      </c>
      <c r="AD522" s="1">
        <f>AG522/AF522</f>
        <v>20</v>
      </c>
      <c r="AE522">
        <v>23.6</v>
      </c>
      <c r="AF522">
        <v>15</v>
      </c>
      <c r="AG522" s="1">
        <v>300</v>
      </c>
    </row>
    <row r="523" spans="10:33" x14ac:dyDescent="0.25">
      <c r="J523"/>
      <c r="N523"/>
      <c r="O523"/>
      <c r="AB523" t="s">
        <v>277</v>
      </c>
      <c r="AC523" t="s">
        <v>129</v>
      </c>
      <c r="AD523" s="1">
        <f>AG523/AF523</f>
        <v>46</v>
      </c>
      <c r="AE523">
        <v>10.3</v>
      </c>
      <c r="AF523">
        <v>13</v>
      </c>
      <c r="AG523" s="1">
        <v>598</v>
      </c>
    </row>
    <row r="524" spans="10:33" x14ac:dyDescent="0.25">
      <c r="J524"/>
      <c r="N524"/>
      <c r="O524"/>
      <c r="AB524" t="s">
        <v>277</v>
      </c>
      <c r="AC524" t="s">
        <v>47</v>
      </c>
      <c r="AD524" s="1">
        <f>AG524/AF524</f>
        <v>46.2</v>
      </c>
      <c r="AE524">
        <v>5</v>
      </c>
      <c r="AF524">
        <v>5</v>
      </c>
      <c r="AG524" s="1">
        <v>231</v>
      </c>
    </row>
    <row r="525" spans="10:33" x14ac:dyDescent="0.25">
      <c r="J525"/>
      <c r="N525"/>
      <c r="O525"/>
      <c r="AB525" t="s">
        <v>283</v>
      </c>
      <c r="AC525" t="s">
        <v>22</v>
      </c>
      <c r="AD525" s="1">
        <f>AG525/AF525</f>
        <v>240</v>
      </c>
      <c r="AE525">
        <v>5.3</v>
      </c>
      <c r="AF525">
        <v>58</v>
      </c>
      <c r="AG525" s="1">
        <v>13920</v>
      </c>
    </row>
    <row r="526" spans="10:33" x14ac:dyDescent="0.25">
      <c r="J526"/>
      <c r="N526"/>
      <c r="O526"/>
      <c r="AB526" t="s">
        <v>283</v>
      </c>
      <c r="AC526" t="s">
        <v>94</v>
      </c>
      <c r="AD526" s="1">
        <f>AG526/AF526</f>
        <v>432.6</v>
      </c>
      <c r="AE526">
        <v>4.7</v>
      </c>
      <c r="AF526">
        <v>10</v>
      </c>
      <c r="AG526" s="1">
        <v>4326</v>
      </c>
    </row>
    <row r="527" spans="10:33" x14ac:dyDescent="0.25">
      <c r="J527"/>
      <c r="N527"/>
      <c r="O527"/>
      <c r="AB527" t="s">
        <v>283</v>
      </c>
      <c r="AC527" t="s">
        <v>15</v>
      </c>
      <c r="AD527" s="1">
        <f>AG527/AF527</f>
        <v>73.981132075471692</v>
      </c>
      <c r="AE527">
        <v>8.1999999999999993</v>
      </c>
      <c r="AF527">
        <v>53</v>
      </c>
      <c r="AG527" s="1">
        <v>3921</v>
      </c>
    </row>
    <row r="528" spans="10:33" x14ac:dyDescent="0.25">
      <c r="J528"/>
      <c r="N528"/>
      <c r="O528"/>
      <c r="AB528" t="s">
        <v>283</v>
      </c>
      <c r="AC528" t="s">
        <v>27</v>
      </c>
      <c r="AD528" s="1">
        <f>AG528/AF528</f>
        <v>316</v>
      </c>
      <c r="AE528">
        <v>22.8</v>
      </c>
      <c r="AF528">
        <v>2</v>
      </c>
      <c r="AG528" s="1">
        <v>632</v>
      </c>
    </row>
    <row r="529" spans="10:33" x14ac:dyDescent="0.25">
      <c r="J529"/>
      <c r="N529"/>
      <c r="O529"/>
      <c r="AB529" t="s">
        <v>265</v>
      </c>
      <c r="AC529" t="s">
        <v>14</v>
      </c>
      <c r="AD529" s="1">
        <f>AG529/AF529</f>
        <v>22.111111111111111</v>
      </c>
      <c r="AE529">
        <v>6.6</v>
      </c>
      <c r="AF529">
        <v>9</v>
      </c>
      <c r="AG529" s="1">
        <v>199</v>
      </c>
    </row>
    <row r="530" spans="10:33" x14ac:dyDescent="0.25">
      <c r="J530"/>
      <c r="N530"/>
      <c r="O530"/>
      <c r="AB530" t="s">
        <v>265</v>
      </c>
      <c r="AC530" t="s">
        <v>15</v>
      </c>
      <c r="AD530" s="1">
        <f>AG530/AF530</f>
        <v>74</v>
      </c>
      <c r="AE530">
        <v>3.3</v>
      </c>
      <c r="AF530">
        <v>1</v>
      </c>
      <c r="AG530" s="1">
        <v>74</v>
      </c>
    </row>
    <row r="531" spans="10:33" x14ac:dyDescent="0.25">
      <c r="J531"/>
      <c r="N531"/>
      <c r="O531"/>
      <c r="AB531" t="s">
        <v>163</v>
      </c>
      <c r="AC531" t="s">
        <v>15</v>
      </c>
      <c r="AD531" s="1">
        <f>AG531/AF531</f>
        <v>74</v>
      </c>
      <c r="AE531">
        <v>1.8</v>
      </c>
      <c r="AF531">
        <v>17</v>
      </c>
      <c r="AG531" s="1">
        <v>1258</v>
      </c>
    </row>
    <row r="532" spans="10:33" x14ac:dyDescent="0.25">
      <c r="J532"/>
      <c r="N532"/>
      <c r="O532"/>
      <c r="AB532" t="s">
        <v>163</v>
      </c>
      <c r="AC532" t="s">
        <v>47</v>
      </c>
      <c r="AD532" s="1">
        <f>AG532/AF532</f>
        <v>38.733333333333334</v>
      </c>
      <c r="AE532">
        <v>0.8</v>
      </c>
      <c r="AF532">
        <v>15</v>
      </c>
      <c r="AG532" s="1">
        <v>581</v>
      </c>
    </row>
    <row r="533" spans="10:33" x14ac:dyDescent="0.25">
      <c r="J533"/>
      <c r="N533"/>
      <c r="O533"/>
      <c r="AB533" t="s">
        <v>343</v>
      </c>
      <c r="AC533" t="s">
        <v>15</v>
      </c>
      <c r="AD533" s="1">
        <f>AG533/AF533</f>
        <v>74</v>
      </c>
      <c r="AE533">
        <v>17.2</v>
      </c>
      <c r="AF533">
        <v>1</v>
      </c>
      <c r="AG533" s="1">
        <v>74</v>
      </c>
    </row>
    <row r="534" spans="10:33" x14ac:dyDescent="0.25">
      <c r="J534"/>
      <c r="N534"/>
      <c r="O534"/>
      <c r="AB534" t="s">
        <v>90</v>
      </c>
      <c r="AC534" t="s">
        <v>27</v>
      </c>
      <c r="AD534" s="1">
        <f>AG534/AF534</f>
        <v>315.85714285714283</v>
      </c>
      <c r="AE534">
        <v>21.4</v>
      </c>
      <c r="AF534">
        <v>7</v>
      </c>
      <c r="AG534" s="1">
        <v>2211</v>
      </c>
    </row>
    <row r="535" spans="10:33" x14ac:dyDescent="0.25">
      <c r="J535"/>
      <c r="N535"/>
      <c r="O535"/>
      <c r="AB535" t="s">
        <v>285</v>
      </c>
      <c r="AC535" t="s">
        <v>14</v>
      </c>
      <c r="AD535" s="1">
        <f>AG535/AF535</f>
        <v>22</v>
      </c>
      <c r="AE535">
        <v>0.3</v>
      </c>
      <c r="AF535">
        <v>2</v>
      </c>
      <c r="AG535" s="1">
        <v>44</v>
      </c>
    </row>
    <row r="536" spans="10:33" x14ac:dyDescent="0.25">
      <c r="J536"/>
      <c r="N536"/>
      <c r="O536"/>
      <c r="AB536" t="s">
        <v>288</v>
      </c>
      <c r="AC536" t="s">
        <v>67</v>
      </c>
      <c r="AD536" s="1">
        <f>AG536/AF536</f>
        <v>31.848484848484848</v>
      </c>
      <c r="AE536">
        <v>14.4</v>
      </c>
      <c r="AF536">
        <v>66</v>
      </c>
      <c r="AG536" s="1">
        <v>2102</v>
      </c>
    </row>
    <row r="537" spans="10:33" x14ac:dyDescent="0.25">
      <c r="J537"/>
      <c r="N537"/>
      <c r="O537"/>
      <c r="AB537" t="s">
        <v>288</v>
      </c>
      <c r="AC537" t="s">
        <v>79</v>
      </c>
      <c r="AD537" s="1">
        <f>AG537/AF537</f>
        <v>31.875</v>
      </c>
      <c r="AE537">
        <v>12.9</v>
      </c>
      <c r="AF537">
        <v>8</v>
      </c>
      <c r="AG537" s="1">
        <v>255</v>
      </c>
    </row>
    <row r="538" spans="10:33" x14ac:dyDescent="0.25">
      <c r="J538"/>
      <c r="N538"/>
      <c r="O538"/>
      <c r="AB538" t="s">
        <v>288</v>
      </c>
      <c r="AC538" t="s">
        <v>129</v>
      </c>
      <c r="AD538" s="1">
        <f>AG538/AF538</f>
        <v>41</v>
      </c>
      <c r="AE538">
        <v>11</v>
      </c>
      <c r="AF538">
        <v>94</v>
      </c>
      <c r="AG538" s="1">
        <v>3854</v>
      </c>
    </row>
    <row r="539" spans="10:33" x14ac:dyDescent="0.25">
      <c r="J539"/>
      <c r="N539"/>
      <c r="O539"/>
      <c r="AB539" t="s">
        <v>288</v>
      </c>
      <c r="AC539" t="s">
        <v>69</v>
      </c>
      <c r="AD539" s="1">
        <f>AG539/AF539</f>
        <v>38.692307692307693</v>
      </c>
      <c r="AE539">
        <v>0.6</v>
      </c>
      <c r="AF539">
        <v>26</v>
      </c>
      <c r="AG539" s="1">
        <v>1006</v>
      </c>
    </row>
    <row r="540" spans="10:33" x14ac:dyDescent="0.25">
      <c r="J540"/>
      <c r="N540"/>
      <c r="O540"/>
      <c r="AB540" t="s">
        <v>290</v>
      </c>
      <c r="AC540" t="s">
        <v>12</v>
      </c>
      <c r="AD540" s="1">
        <f>AG540/AF540</f>
        <v>98</v>
      </c>
      <c r="AE540">
        <v>13</v>
      </c>
      <c r="AF540">
        <v>18</v>
      </c>
      <c r="AG540" s="1">
        <v>1764</v>
      </c>
    </row>
    <row r="541" spans="10:33" x14ac:dyDescent="0.25">
      <c r="J541"/>
      <c r="N541"/>
      <c r="O541"/>
      <c r="AB541" t="s">
        <v>290</v>
      </c>
      <c r="AC541" t="s">
        <v>13</v>
      </c>
      <c r="AD541" s="1">
        <f>AG541/AF541</f>
        <v>114.91666666666667</v>
      </c>
      <c r="AE541">
        <v>13.5</v>
      </c>
      <c r="AF541">
        <v>12</v>
      </c>
      <c r="AG541" s="1">
        <v>1379</v>
      </c>
    </row>
    <row r="542" spans="10:33" x14ac:dyDescent="0.25">
      <c r="J542"/>
      <c r="N542"/>
      <c r="O542"/>
      <c r="AB542" t="s">
        <v>310</v>
      </c>
      <c r="AC542" t="s">
        <v>60</v>
      </c>
      <c r="AD542" s="1">
        <f>AG542/AF542</f>
        <v>46.222222222222221</v>
      </c>
      <c r="AE542">
        <v>4.5</v>
      </c>
      <c r="AF542">
        <v>9</v>
      </c>
      <c r="AG542" s="1">
        <v>416</v>
      </c>
    </row>
    <row r="543" spans="10:33" x14ac:dyDescent="0.25">
      <c r="J543"/>
      <c r="N543"/>
      <c r="O543"/>
      <c r="AB543" t="s">
        <v>354</v>
      </c>
      <c r="AC543" t="s">
        <v>14</v>
      </c>
      <c r="AD543" s="1">
        <f>AG543/AF543</f>
        <v>22</v>
      </c>
      <c r="AE543">
        <v>21.9</v>
      </c>
      <c r="AF543">
        <v>4</v>
      </c>
      <c r="AG543" s="1">
        <v>88</v>
      </c>
    </row>
    <row r="544" spans="10:33" x14ac:dyDescent="0.25">
      <c r="J544"/>
      <c r="N544"/>
      <c r="O544"/>
      <c r="AB544" t="s">
        <v>354</v>
      </c>
      <c r="AC544" t="s">
        <v>15</v>
      </c>
      <c r="AD544" s="1">
        <f>AG544/AF544</f>
        <v>74</v>
      </c>
      <c r="AE544">
        <v>8</v>
      </c>
      <c r="AF544">
        <v>21</v>
      </c>
      <c r="AG544" s="1">
        <v>1554</v>
      </c>
    </row>
    <row r="545" spans="10:33" x14ac:dyDescent="0.25">
      <c r="J545"/>
      <c r="N545"/>
      <c r="O545"/>
      <c r="AB545" t="s">
        <v>354</v>
      </c>
      <c r="AC545" t="s">
        <v>17</v>
      </c>
      <c r="AD545" s="1">
        <f>AG545/AF545</f>
        <v>46</v>
      </c>
      <c r="AE545">
        <v>1.5</v>
      </c>
      <c r="AF545">
        <v>54</v>
      </c>
      <c r="AG545" s="1">
        <v>2484</v>
      </c>
    </row>
    <row r="546" spans="10:33" x14ac:dyDescent="0.25">
      <c r="J546"/>
      <c r="N546"/>
      <c r="O546"/>
      <c r="AB546" t="s">
        <v>194</v>
      </c>
      <c r="AC546" t="s">
        <v>155</v>
      </c>
      <c r="AD546" s="1">
        <f>AG546/AF546</f>
        <v>31.333333333333332</v>
      </c>
      <c r="AE546">
        <v>12.6</v>
      </c>
      <c r="AF546">
        <v>12</v>
      </c>
      <c r="AG546" s="1">
        <v>376</v>
      </c>
    </row>
    <row r="547" spans="10:33" x14ac:dyDescent="0.25">
      <c r="J547"/>
      <c r="N547"/>
      <c r="O547"/>
      <c r="AB547" t="s">
        <v>291</v>
      </c>
      <c r="AC547" t="s">
        <v>15</v>
      </c>
      <c r="AD547" s="1">
        <f>AG547/AF547</f>
        <v>73.981308411214954</v>
      </c>
      <c r="AE547">
        <v>10.1</v>
      </c>
      <c r="AF547">
        <v>321</v>
      </c>
      <c r="AG547" s="1">
        <v>23748</v>
      </c>
    </row>
    <row r="548" spans="10:33" x14ac:dyDescent="0.25">
      <c r="J548"/>
      <c r="N548"/>
      <c r="O548"/>
      <c r="AB548" t="s">
        <v>293</v>
      </c>
      <c r="AC548" t="s">
        <v>15</v>
      </c>
      <c r="AD548" s="1">
        <f>AG548/AF548</f>
        <v>73.976744186046517</v>
      </c>
      <c r="AE548">
        <v>5.5</v>
      </c>
      <c r="AF548">
        <v>43</v>
      </c>
      <c r="AG548" s="1">
        <v>3181</v>
      </c>
    </row>
    <row r="549" spans="10:33" x14ac:dyDescent="0.25">
      <c r="J549"/>
      <c r="N549"/>
      <c r="O549"/>
      <c r="AB549" t="s">
        <v>294</v>
      </c>
      <c r="AC549" t="s">
        <v>65</v>
      </c>
      <c r="AD549" s="1">
        <f>AG549/AF549</f>
        <v>265</v>
      </c>
      <c r="AE549">
        <v>0.5</v>
      </c>
      <c r="AF549">
        <v>1</v>
      </c>
      <c r="AG549" s="1">
        <v>265</v>
      </c>
    </row>
    <row r="550" spans="10:33" x14ac:dyDescent="0.25">
      <c r="J550"/>
      <c r="N550"/>
      <c r="O550"/>
      <c r="AB550" t="s">
        <v>292</v>
      </c>
      <c r="AC550" t="s">
        <v>15</v>
      </c>
      <c r="AD550" s="1">
        <f>AG550/AF550</f>
        <v>74</v>
      </c>
      <c r="AE550">
        <v>5.0999999999999996</v>
      </c>
      <c r="AF550">
        <v>1</v>
      </c>
      <c r="AG550" s="1">
        <v>74</v>
      </c>
    </row>
    <row r="551" spans="10:33" x14ac:dyDescent="0.25">
      <c r="J551"/>
      <c r="N551"/>
      <c r="O551"/>
      <c r="AB551" t="s">
        <v>292</v>
      </c>
      <c r="AC551" t="s">
        <v>65</v>
      </c>
      <c r="AD551" s="1">
        <f>AG551/AF551</f>
        <v>265</v>
      </c>
      <c r="AE551">
        <v>1.4</v>
      </c>
      <c r="AF551">
        <v>4</v>
      </c>
      <c r="AG551" s="1">
        <v>1060</v>
      </c>
    </row>
    <row r="552" spans="10:33" x14ac:dyDescent="0.25">
      <c r="J552"/>
      <c r="N552"/>
      <c r="O552"/>
      <c r="AB552" t="s">
        <v>11</v>
      </c>
      <c r="AC552" t="s">
        <v>14</v>
      </c>
      <c r="AD552" s="1">
        <f>AG552/AF552</f>
        <v>22</v>
      </c>
      <c r="AE552">
        <v>9.5</v>
      </c>
      <c r="AF552">
        <v>2</v>
      </c>
      <c r="AG552" s="1">
        <v>44</v>
      </c>
    </row>
    <row r="553" spans="10:33" x14ac:dyDescent="0.25">
      <c r="J553"/>
      <c r="N553"/>
      <c r="O553"/>
      <c r="AB553" t="s">
        <v>11</v>
      </c>
      <c r="AC553" t="s">
        <v>17</v>
      </c>
      <c r="AD553" s="1">
        <f>AG553/AF553</f>
        <v>31.303030303030305</v>
      </c>
      <c r="AE553">
        <v>2</v>
      </c>
      <c r="AF553">
        <v>33</v>
      </c>
      <c r="AG553" s="1">
        <v>1033</v>
      </c>
    </row>
    <row r="554" spans="10:33" x14ac:dyDescent="0.25">
      <c r="J554"/>
      <c r="N554"/>
      <c r="O554"/>
      <c r="AB554" t="s">
        <v>295</v>
      </c>
      <c r="AC554" t="s">
        <v>22</v>
      </c>
      <c r="AD554" s="1">
        <f>AG554/AF554</f>
        <v>240</v>
      </c>
      <c r="AE554">
        <v>5.8</v>
      </c>
      <c r="AF554">
        <v>38</v>
      </c>
      <c r="AG554" s="1">
        <v>9120</v>
      </c>
    </row>
    <row r="555" spans="10:33" x14ac:dyDescent="0.25">
      <c r="J555"/>
      <c r="N555"/>
      <c r="O555"/>
      <c r="AB555" t="s">
        <v>295</v>
      </c>
      <c r="AC555" t="s">
        <v>15</v>
      </c>
      <c r="AD555" s="1">
        <f>AG555/AF555</f>
        <v>73.961538461538467</v>
      </c>
      <c r="AE555">
        <v>5.5</v>
      </c>
      <c r="AF555">
        <v>26</v>
      </c>
      <c r="AG555" s="1">
        <v>1923</v>
      </c>
    </row>
    <row r="556" spans="10:33" x14ac:dyDescent="0.25">
      <c r="J556"/>
      <c r="N556"/>
      <c r="O556"/>
      <c r="AB556" t="s">
        <v>295</v>
      </c>
      <c r="AC556" t="s">
        <v>65</v>
      </c>
      <c r="AD556" s="1">
        <f>AG556/AF556</f>
        <v>294.60000000000002</v>
      </c>
      <c r="AE556">
        <v>1.6</v>
      </c>
      <c r="AF556">
        <v>10</v>
      </c>
      <c r="AG556" s="1">
        <v>2946</v>
      </c>
    </row>
    <row r="557" spans="10:33" x14ac:dyDescent="0.25">
      <c r="J557"/>
      <c r="N557"/>
      <c r="O557"/>
      <c r="AB557" t="s">
        <v>295</v>
      </c>
      <c r="AC557" t="s">
        <v>69</v>
      </c>
      <c r="AD557" s="1">
        <f>AG557/AF557</f>
        <v>38.722222222222221</v>
      </c>
      <c r="AE557">
        <v>9.8000000000000007</v>
      </c>
      <c r="AF557">
        <v>18</v>
      </c>
      <c r="AG557" s="1">
        <v>697</v>
      </c>
    </row>
    <row r="558" spans="10:33" x14ac:dyDescent="0.25">
      <c r="J558"/>
      <c r="N558"/>
      <c r="O558"/>
      <c r="AB558" t="s">
        <v>227</v>
      </c>
      <c r="AC558" t="s">
        <v>46</v>
      </c>
      <c r="AD558" s="1">
        <f>AG558/AF558</f>
        <v>72.545454545454547</v>
      </c>
      <c r="AE558">
        <v>26.8</v>
      </c>
      <c r="AF558">
        <v>11</v>
      </c>
      <c r="AG558" s="1">
        <v>798</v>
      </c>
    </row>
    <row r="559" spans="10:33" x14ac:dyDescent="0.25">
      <c r="J559"/>
      <c r="N559"/>
      <c r="O559"/>
      <c r="AB559" t="s">
        <v>227</v>
      </c>
      <c r="AC559" t="s">
        <v>28</v>
      </c>
      <c r="AD559" s="1">
        <f>AG559/AF559</f>
        <v>186.93333333333334</v>
      </c>
      <c r="AE559">
        <v>25.8</v>
      </c>
      <c r="AF559">
        <v>15</v>
      </c>
      <c r="AG559" s="1">
        <v>2804</v>
      </c>
    </row>
    <row r="560" spans="10:33" x14ac:dyDescent="0.25">
      <c r="J560"/>
      <c r="N560"/>
      <c r="O560"/>
      <c r="AB560" t="s">
        <v>296</v>
      </c>
      <c r="AC560" t="s">
        <v>19</v>
      </c>
      <c r="AD560" s="1">
        <f>AG560/AF560</f>
        <v>75</v>
      </c>
      <c r="AE560">
        <v>23.7</v>
      </c>
      <c r="AF560">
        <v>4</v>
      </c>
      <c r="AG560" s="1">
        <v>300</v>
      </c>
    </row>
    <row r="561" spans="10:33" x14ac:dyDescent="0.25">
      <c r="J561"/>
      <c r="N561"/>
      <c r="O561"/>
      <c r="AB561" t="s">
        <v>296</v>
      </c>
      <c r="AC561" t="s">
        <v>12</v>
      </c>
      <c r="AD561" s="1">
        <f>AG561/AF561</f>
        <v>98</v>
      </c>
      <c r="AE561">
        <v>10.9</v>
      </c>
      <c r="AF561">
        <v>6</v>
      </c>
      <c r="AG561" s="1">
        <v>588</v>
      </c>
    </row>
    <row r="562" spans="10:33" x14ac:dyDescent="0.25">
      <c r="J562"/>
      <c r="N562"/>
      <c r="O562"/>
      <c r="AB562" t="s">
        <v>296</v>
      </c>
      <c r="AC562" t="s">
        <v>22</v>
      </c>
      <c r="AD562" s="1">
        <f>AG562/AF562</f>
        <v>240</v>
      </c>
      <c r="AE562">
        <v>2.8</v>
      </c>
      <c r="AF562">
        <v>15</v>
      </c>
      <c r="AG562" s="1">
        <v>3600</v>
      </c>
    </row>
    <row r="563" spans="10:33" x14ac:dyDescent="0.25">
      <c r="J563"/>
      <c r="N563"/>
      <c r="O563"/>
      <c r="AB563" t="s">
        <v>296</v>
      </c>
      <c r="AC563" t="s">
        <v>14</v>
      </c>
      <c r="AD563" s="1">
        <f>AG563/AF563</f>
        <v>22.095238095238095</v>
      </c>
      <c r="AE563">
        <v>14.9</v>
      </c>
      <c r="AF563">
        <v>21</v>
      </c>
      <c r="AG563" s="1">
        <v>464</v>
      </c>
    </row>
    <row r="564" spans="10:33" x14ac:dyDescent="0.25">
      <c r="J564"/>
      <c r="N564"/>
      <c r="O564"/>
      <c r="AB564" t="s">
        <v>296</v>
      </c>
      <c r="AC564" t="s">
        <v>29</v>
      </c>
      <c r="AD564" s="1">
        <f>AG564/AF564</f>
        <v>294.54166666666669</v>
      </c>
      <c r="AE564">
        <v>7.5</v>
      </c>
      <c r="AF564">
        <v>48</v>
      </c>
      <c r="AG564" s="1">
        <v>14138</v>
      </c>
    </row>
    <row r="565" spans="10:33" x14ac:dyDescent="0.25">
      <c r="J565"/>
      <c r="N565"/>
      <c r="O565"/>
      <c r="AB565" t="s">
        <v>299</v>
      </c>
      <c r="AC565" t="s">
        <v>12</v>
      </c>
      <c r="AD565" s="1">
        <f>AG565/AF565</f>
        <v>98</v>
      </c>
      <c r="AE565">
        <v>6.6</v>
      </c>
      <c r="AF565">
        <v>8</v>
      </c>
      <c r="AG565" s="1">
        <v>784</v>
      </c>
    </row>
    <row r="566" spans="10:33" x14ac:dyDescent="0.25">
      <c r="J566"/>
      <c r="N566"/>
      <c r="O566"/>
      <c r="AB566" t="s">
        <v>299</v>
      </c>
      <c r="AC566" t="s">
        <v>17</v>
      </c>
      <c r="AD566" s="1">
        <f>AG566/AF566</f>
        <v>31.3</v>
      </c>
      <c r="AE566">
        <v>4.3</v>
      </c>
      <c r="AF566">
        <v>10</v>
      </c>
      <c r="AG566" s="1">
        <v>313</v>
      </c>
    </row>
    <row r="567" spans="10:33" x14ac:dyDescent="0.25">
      <c r="J567"/>
      <c r="N567"/>
      <c r="O567"/>
      <c r="AB567" t="s">
        <v>297</v>
      </c>
      <c r="AC567" t="s">
        <v>12</v>
      </c>
      <c r="AD567" s="1">
        <f>AG567/AF567</f>
        <v>98</v>
      </c>
      <c r="AE567">
        <v>2.5</v>
      </c>
      <c r="AF567">
        <v>3</v>
      </c>
      <c r="AG567" s="1">
        <v>294</v>
      </c>
    </row>
    <row r="568" spans="10:33" x14ac:dyDescent="0.25">
      <c r="J568"/>
      <c r="N568"/>
      <c r="O568"/>
      <c r="AB568" t="s">
        <v>297</v>
      </c>
      <c r="AC568" t="s">
        <v>15</v>
      </c>
      <c r="AD568" s="1">
        <f>AG568/AF568</f>
        <v>73.982142857142861</v>
      </c>
      <c r="AE568">
        <v>3.8</v>
      </c>
      <c r="AF568">
        <v>56</v>
      </c>
      <c r="AG568" s="1">
        <v>4143</v>
      </c>
    </row>
    <row r="569" spans="10:33" x14ac:dyDescent="0.25">
      <c r="J569"/>
      <c r="N569"/>
      <c r="O569"/>
      <c r="AB569" t="s">
        <v>298</v>
      </c>
      <c r="AC569" t="s">
        <v>12</v>
      </c>
      <c r="AD569" s="1">
        <f>AG569/AF569</f>
        <v>98</v>
      </c>
      <c r="AE569">
        <v>7</v>
      </c>
      <c r="AF569">
        <v>30</v>
      </c>
      <c r="AG569" s="1">
        <v>2940</v>
      </c>
    </row>
    <row r="570" spans="10:33" x14ac:dyDescent="0.25">
      <c r="J570"/>
      <c r="N570"/>
      <c r="O570"/>
      <c r="AB570" t="s">
        <v>298</v>
      </c>
      <c r="AC570" t="s">
        <v>13</v>
      </c>
      <c r="AD570" s="1">
        <f>AG570/AF570</f>
        <v>114.91666666666667</v>
      </c>
      <c r="AE570">
        <v>19.399999999999999</v>
      </c>
      <c r="AF570">
        <v>12</v>
      </c>
      <c r="AG570" s="1">
        <v>1379</v>
      </c>
    </row>
    <row r="571" spans="10:33" x14ac:dyDescent="0.25">
      <c r="J571"/>
      <c r="N571"/>
      <c r="O571"/>
      <c r="AB571" t="s">
        <v>298</v>
      </c>
      <c r="AC571" t="s">
        <v>22</v>
      </c>
      <c r="AD571" s="1">
        <f>AG571/AF571</f>
        <v>240</v>
      </c>
      <c r="AE571">
        <v>3.4</v>
      </c>
      <c r="AF571">
        <v>2</v>
      </c>
      <c r="AG571" s="1">
        <v>480</v>
      </c>
    </row>
    <row r="572" spans="10:33" x14ac:dyDescent="0.25">
      <c r="J572"/>
      <c r="N572"/>
      <c r="O572"/>
      <c r="AB572" t="s">
        <v>298</v>
      </c>
      <c r="AC572" t="s">
        <v>44</v>
      </c>
      <c r="AD572" s="1">
        <f>AG572/AF572</f>
        <v>215.5</v>
      </c>
      <c r="AE572">
        <v>21.9</v>
      </c>
      <c r="AF572">
        <v>4</v>
      </c>
      <c r="AG572" s="1">
        <v>862</v>
      </c>
    </row>
    <row r="573" spans="10:33" x14ac:dyDescent="0.25">
      <c r="J573"/>
      <c r="N573"/>
      <c r="O573"/>
      <c r="AB573" t="s">
        <v>298</v>
      </c>
      <c r="AC573" t="s">
        <v>29</v>
      </c>
      <c r="AD573" s="1">
        <f>AG573/AF573</f>
        <v>294.5</v>
      </c>
      <c r="AE573">
        <v>10.7</v>
      </c>
      <c r="AF573">
        <v>4</v>
      </c>
      <c r="AG573" s="1">
        <v>1178</v>
      </c>
    </row>
    <row r="574" spans="10:33" x14ac:dyDescent="0.25">
      <c r="J574"/>
      <c r="N574"/>
      <c r="O574"/>
      <c r="AB574" t="s">
        <v>139</v>
      </c>
      <c r="AC574" t="s">
        <v>17</v>
      </c>
      <c r="AD574" s="1">
        <f>AG574/AF574</f>
        <v>31.285714285714285</v>
      </c>
      <c r="AE574">
        <v>19.7</v>
      </c>
      <c r="AF574">
        <v>7</v>
      </c>
      <c r="AG574" s="1">
        <v>219</v>
      </c>
    </row>
    <row r="575" spans="10:33" x14ac:dyDescent="0.25">
      <c r="J575"/>
      <c r="N575"/>
      <c r="O575"/>
      <c r="AB575" t="s">
        <v>139</v>
      </c>
      <c r="AC575" t="s">
        <v>84</v>
      </c>
      <c r="AD575" s="1">
        <f>AG575/AF575</f>
        <v>46.166666666666664</v>
      </c>
      <c r="AE575">
        <v>7.6</v>
      </c>
      <c r="AF575">
        <v>12</v>
      </c>
      <c r="AG575" s="1">
        <v>554</v>
      </c>
    </row>
    <row r="576" spans="10:33" x14ac:dyDescent="0.25">
      <c r="J576"/>
      <c r="N576"/>
      <c r="O576"/>
      <c r="AB576" t="s">
        <v>26</v>
      </c>
      <c r="AC576" t="s">
        <v>15</v>
      </c>
      <c r="AD576" s="1">
        <f>AG576/AF576</f>
        <v>74</v>
      </c>
      <c r="AE576">
        <v>4.5</v>
      </c>
      <c r="AF576">
        <v>9</v>
      </c>
      <c r="AG576" s="1">
        <v>666</v>
      </c>
    </row>
    <row r="577" spans="10:33" x14ac:dyDescent="0.25">
      <c r="J577"/>
      <c r="N577"/>
      <c r="O577"/>
      <c r="AB577" t="s">
        <v>138</v>
      </c>
      <c r="AC577" t="s">
        <v>67</v>
      </c>
      <c r="AD577" s="1">
        <f>AG577/AF577</f>
        <v>31.818181818181817</v>
      </c>
      <c r="AE577">
        <v>15.9</v>
      </c>
      <c r="AF577">
        <v>11</v>
      </c>
      <c r="AG577" s="1">
        <v>350</v>
      </c>
    </row>
    <row r="578" spans="10:33" x14ac:dyDescent="0.25">
      <c r="J578"/>
      <c r="N578"/>
      <c r="O578"/>
      <c r="AB578" t="s">
        <v>138</v>
      </c>
      <c r="AC578" t="s">
        <v>79</v>
      </c>
      <c r="AD578" s="1">
        <f>AG578/AF578</f>
        <v>41</v>
      </c>
      <c r="AE578">
        <v>13.7</v>
      </c>
      <c r="AF578">
        <v>3</v>
      </c>
      <c r="AG578" s="1">
        <v>123</v>
      </c>
    </row>
    <row r="579" spans="10:33" x14ac:dyDescent="0.25">
      <c r="J579"/>
      <c r="N579"/>
      <c r="O579"/>
      <c r="AB579" t="s">
        <v>138</v>
      </c>
      <c r="AC579" t="s">
        <v>129</v>
      </c>
      <c r="AD579" s="1">
        <f>AG579/AF579</f>
        <v>46</v>
      </c>
      <c r="AE579">
        <v>5.9</v>
      </c>
      <c r="AF579">
        <v>81</v>
      </c>
      <c r="AG579" s="1">
        <v>3726</v>
      </c>
    </row>
    <row r="580" spans="10:33" x14ac:dyDescent="0.25">
      <c r="J580"/>
      <c r="N580"/>
      <c r="O580"/>
      <c r="AB580" t="s">
        <v>301</v>
      </c>
      <c r="AC580" t="s">
        <v>22</v>
      </c>
      <c r="AD580" s="1">
        <f>AG580/AF580</f>
        <v>240</v>
      </c>
      <c r="AE580">
        <v>11.4</v>
      </c>
      <c r="AF580">
        <v>2</v>
      </c>
      <c r="AG580" s="1">
        <v>480</v>
      </c>
    </row>
    <row r="581" spans="10:33" x14ac:dyDescent="0.25">
      <c r="J581"/>
      <c r="N581"/>
      <c r="O581"/>
      <c r="AB581" t="s">
        <v>301</v>
      </c>
      <c r="AC581" t="s">
        <v>94</v>
      </c>
      <c r="AD581" s="1">
        <f>AG581/AF581</f>
        <v>312</v>
      </c>
      <c r="AE581">
        <v>0.2</v>
      </c>
      <c r="AF581">
        <v>2</v>
      </c>
      <c r="AG581" s="1">
        <v>624</v>
      </c>
    </row>
    <row r="582" spans="10:33" x14ac:dyDescent="0.25">
      <c r="J582"/>
      <c r="N582"/>
      <c r="O582"/>
      <c r="AB582" t="s">
        <v>301</v>
      </c>
      <c r="AC582" t="s">
        <v>15</v>
      </c>
      <c r="AD582" s="1">
        <f>AG582/AF582</f>
        <v>73.983870967741936</v>
      </c>
      <c r="AE582">
        <v>8.1</v>
      </c>
      <c r="AF582">
        <v>124</v>
      </c>
      <c r="AG582" s="1">
        <v>9174</v>
      </c>
    </row>
    <row r="583" spans="10:33" x14ac:dyDescent="0.25">
      <c r="J583"/>
      <c r="N583"/>
      <c r="O583"/>
      <c r="AB583" t="s">
        <v>301</v>
      </c>
      <c r="AC583" t="s">
        <v>27</v>
      </c>
      <c r="AD583" s="1">
        <f>AG583/AF583</f>
        <v>315.81081081081084</v>
      </c>
      <c r="AE583">
        <v>20.399999999999999</v>
      </c>
      <c r="AF583">
        <v>37</v>
      </c>
      <c r="AG583" s="1">
        <v>11685</v>
      </c>
    </row>
    <row r="584" spans="10:33" x14ac:dyDescent="0.25">
      <c r="J584"/>
      <c r="N584"/>
      <c r="O584"/>
      <c r="AB584" t="s">
        <v>301</v>
      </c>
      <c r="AC584" t="s">
        <v>28</v>
      </c>
      <c r="AD584" s="1">
        <f>AG584/AF584</f>
        <v>187</v>
      </c>
      <c r="AE584">
        <v>14.1</v>
      </c>
      <c r="AF584">
        <v>3</v>
      </c>
      <c r="AG584" s="1">
        <v>561</v>
      </c>
    </row>
    <row r="585" spans="10:33" x14ac:dyDescent="0.25">
      <c r="J585"/>
      <c r="N585"/>
      <c r="O585"/>
      <c r="AB585" t="s">
        <v>303</v>
      </c>
      <c r="AC585" t="s">
        <v>137</v>
      </c>
      <c r="AD585" s="1">
        <f>AG585/AF585</f>
        <v>24.8</v>
      </c>
      <c r="AE585">
        <v>4.5</v>
      </c>
      <c r="AF585">
        <v>5</v>
      </c>
      <c r="AG585" s="1">
        <v>124</v>
      </c>
    </row>
    <row r="586" spans="10:33" x14ac:dyDescent="0.25">
      <c r="J586"/>
      <c r="N586"/>
      <c r="O586"/>
      <c r="AB586" t="s">
        <v>303</v>
      </c>
      <c r="AC586" t="s">
        <v>17</v>
      </c>
      <c r="AD586" s="1">
        <f>AG586/AF586</f>
        <v>31.285714285714285</v>
      </c>
      <c r="AE586">
        <v>9.3000000000000007</v>
      </c>
      <c r="AF586">
        <v>21</v>
      </c>
      <c r="AG586" s="1">
        <v>657</v>
      </c>
    </row>
    <row r="587" spans="10:33" x14ac:dyDescent="0.25">
      <c r="J587"/>
      <c r="N587"/>
      <c r="O587"/>
      <c r="AB587" t="s">
        <v>303</v>
      </c>
      <c r="AC587" t="s">
        <v>60</v>
      </c>
      <c r="AD587" s="1">
        <f>AG587/AF587</f>
        <v>46.230769230769234</v>
      </c>
      <c r="AE587">
        <v>7.6</v>
      </c>
      <c r="AF587">
        <v>13</v>
      </c>
      <c r="AG587" s="1">
        <v>601</v>
      </c>
    </row>
    <row r="588" spans="10:33" x14ac:dyDescent="0.25">
      <c r="J588"/>
      <c r="N588"/>
      <c r="O588"/>
      <c r="AB588" t="s">
        <v>311</v>
      </c>
      <c r="AC588" t="s">
        <v>10</v>
      </c>
      <c r="AD588" s="1">
        <f>AG588/AF588</f>
        <v>89.5</v>
      </c>
      <c r="AE588">
        <v>13.4</v>
      </c>
      <c r="AF588">
        <v>2</v>
      </c>
      <c r="AG588" s="1">
        <v>179</v>
      </c>
    </row>
    <row r="589" spans="10:33" x14ac:dyDescent="0.25">
      <c r="J589"/>
      <c r="N589"/>
      <c r="O589"/>
      <c r="AB589" t="s">
        <v>311</v>
      </c>
      <c r="AC589" t="s">
        <v>12</v>
      </c>
      <c r="AD589" s="1">
        <f>AG589/AF589</f>
        <v>98</v>
      </c>
      <c r="AE589">
        <v>7.6</v>
      </c>
      <c r="AF589">
        <v>5</v>
      </c>
      <c r="AG589" s="1">
        <v>490</v>
      </c>
    </row>
    <row r="590" spans="10:33" x14ac:dyDescent="0.25">
      <c r="J590"/>
      <c r="N590"/>
      <c r="O590"/>
      <c r="AB590" t="s">
        <v>311</v>
      </c>
      <c r="AC590" t="s">
        <v>13</v>
      </c>
      <c r="AD590" s="1">
        <f>AG590/AF590</f>
        <v>114.875</v>
      </c>
      <c r="AE590">
        <v>14.2</v>
      </c>
      <c r="AF590">
        <v>8</v>
      </c>
      <c r="AG590" s="1">
        <v>919</v>
      </c>
    </row>
    <row r="591" spans="10:33" x14ac:dyDescent="0.25">
      <c r="J591"/>
      <c r="N591"/>
      <c r="O591"/>
      <c r="AB591" t="s">
        <v>311</v>
      </c>
      <c r="AC591" t="s">
        <v>22</v>
      </c>
      <c r="AD591" s="1">
        <f>AG591/AF591</f>
        <v>240</v>
      </c>
      <c r="AE591">
        <v>12.5</v>
      </c>
      <c r="AF591">
        <v>7</v>
      </c>
      <c r="AG591" s="1">
        <v>1680</v>
      </c>
    </row>
    <row r="592" spans="10:33" x14ac:dyDescent="0.25">
      <c r="J592"/>
      <c r="N592"/>
      <c r="O592"/>
      <c r="AB592" t="s">
        <v>311</v>
      </c>
      <c r="AC592" t="s">
        <v>44</v>
      </c>
      <c r="AD592" s="1">
        <f>AG592/AF592</f>
        <v>215.5</v>
      </c>
      <c r="AE592">
        <v>15.7</v>
      </c>
      <c r="AF592">
        <v>8</v>
      </c>
      <c r="AG592" s="1">
        <v>1724</v>
      </c>
    </row>
    <row r="593" spans="10:33" x14ac:dyDescent="0.25">
      <c r="J593"/>
      <c r="N593"/>
      <c r="O593"/>
      <c r="AB593" t="s">
        <v>311</v>
      </c>
      <c r="AC593" t="s">
        <v>73</v>
      </c>
      <c r="AD593" s="1">
        <f>AG593/AF593</f>
        <v>215.6</v>
      </c>
      <c r="AE593">
        <v>14.5</v>
      </c>
      <c r="AF593">
        <v>10</v>
      </c>
      <c r="AG593" s="1">
        <v>2156</v>
      </c>
    </row>
    <row r="594" spans="10:33" x14ac:dyDescent="0.25">
      <c r="J594"/>
      <c r="N594"/>
      <c r="O594"/>
      <c r="AB594" t="s">
        <v>311</v>
      </c>
      <c r="AC594" t="s">
        <v>94</v>
      </c>
      <c r="AD594" s="1">
        <f>AG594/AF594</f>
        <v>432.625</v>
      </c>
      <c r="AE594">
        <v>1.7</v>
      </c>
      <c r="AF594">
        <v>8</v>
      </c>
      <c r="AG594" s="1">
        <v>3461</v>
      </c>
    </row>
    <row r="595" spans="10:33" x14ac:dyDescent="0.25">
      <c r="J595"/>
      <c r="N595"/>
      <c r="O595"/>
      <c r="AB595" t="s">
        <v>311</v>
      </c>
      <c r="AC595" t="s">
        <v>29</v>
      </c>
      <c r="AD595" s="1">
        <f>AG595/AF595</f>
        <v>294.55555555555554</v>
      </c>
      <c r="AE595">
        <v>5.3</v>
      </c>
      <c r="AF595">
        <v>27</v>
      </c>
      <c r="AG595" s="1">
        <v>7953</v>
      </c>
    </row>
    <row r="596" spans="10:33" x14ac:dyDescent="0.25">
      <c r="J596"/>
      <c r="N596"/>
      <c r="O596"/>
      <c r="AB596" t="s">
        <v>311</v>
      </c>
      <c r="AC596" t="s">
        <v>65</v>
      </c>
      <c r="AD596" s="1">
        <f>AG596/AF596</f>
        <v>265.09677419354841</v>
      </c>
      <c r="AE596">
        <v>2.6</v>
      </c>
      <c r="AF596">
        <v>31</v>
      </c>
      <c r="AG596" s="1">
        <v>8218</v>
      </c>
    </row>
    <row r="597" spans="10:33" x14ac:dyDescent="0.25">
      <c r="J597"/>
      <c r="N597"/>
      <c r="O597"/>
      <c r="AB597" t="s">
        <v>312</v>
      </c>
      <c r="AC597" t="s">
        <v>22</v>
      </c>
      <c r="AD597" s="1">
        <f>AG597/AF597</f>
        <v>240</v>
      </c>
      <c r="AE597">
        <v>3.3</v>
      </c>
      <c r="AF597">
        <v>6</v>
      </c>
      <c r="AG597" s="1">
        <v>1440</v>
      </c>
    </row>
    <row r="598" spans="10:33" x14ac:dyDescent="0.25">
      <c r="J598"/>
      <c r="N598"/>
      <c r="O598"/>
      <c r="AB598" t="s">
        <v>312</v>
      </c>
      <c r="AC598" t="s">
        <v>29</v>
      </c>
      <c r="AD598" s="1">
        <f>AG598/AF598</f>
        <v>294.54545454545456</v>
      </c>
      <c r="AE598">
        <v>12</v>
      </c>
      <c r="AF598">
        <v>55</v>
      </c>
      <c r="AG598" s="1">
        <v>16200</v>
      </c>
    </row>
    <row r="599" spans="10:33" x14ac:dyDescent="0.25">
      <c r="J599"/>
      <c r="N599"/>
      <c r="O599"/>
      <c r="AB599" t="s">
        <v>321</v>
      </c>
      <c r="AC599" t="s">
        <v>69</v>
      </c>
      <c r="AD599" s="1">
        <f>AG599/AF599</f>
        <v>38.666666666666664</v>
      </c>
      <c r="AE599">
        <v>7.8</v>
      </c>
      <c r="AF599">
        <v>3</v>
      </c>
      <c r="AG599" s="1">
        <v>116</v>
      </c>
    </row>
    <row r="600" spans="10:33" x14ac:dyDescent="0.25">
      <c r="J600"/>
      <c r="N600"/>
      <c r="O600"/>
      <c r="AB600" t="s">
        <v>20</v>
      </c>
      <c r="AC600" t="s">
        <v>10</v>
      </c>
      <c r="AD600" s="1">
        <f>AG600/AF600</f>
        <v>89.615384615384613</v>
      </c>
      <c r="AE600">
        <v>12.7</v>
      </c>
      <c r="AF600">
        <v>26</v>
      </c>
      <c r="AG600" s="1">
        <v>2330</v>
      </c>
    </row>
    <row r="601" spans="10:33" x14ac:dyDescent="0.25">
      <c r="J601"/>
      <c r="N601"/>
      <c r="O601"/>
      <c r="AB601" t="s">
        <v>20</v>
      </c>
      <c r="AC601" t="s">
        <v>12</v>
      </c>
      <c r="AD601" s="1">
        <f>AG601/AF601</f>
        <v>98</v>
      </c>
      <c r="AE601">
        <v>15.5</v>
      </c>
      <c r="AF601">
        <v>51</v>
      </c>
      <c r="AG601" s="1">
        <v>4998</v>
      </c>
    </row>
    <row r="602" spans="10:33" x14ac:dyDescent="0.25">
      <c r="J602"/>
      <c r="N602"/>
      <c r="O602"/>
      <c r="AB602" t="s">
        <v>20</v>
      </c>
      <c r="AC602" t="s">
        <v>15</v>
      </c>
      <c r="AD602" s="1">
        <f>AG602/AF602</f>
        <v>74</v>
      </c>
      <c r="AE602">
        <v>12.1</v>
      </c>
      <c r="AF602">
        <v>5</v>
      </c>
      <c r="AG602" s="1">
        <v>370</v>
      </c>
    </row>
    <row r="603" spans="10:33" x14ac:dyDescent="0.25">
      <c r="J603"/>
      <c r="N603"/>
      <c r="O603"/>
      <c r="AB603" t="s">
        <v>20</v>
      </c>
      <c r="AC603" t="s">
        <v>27</v>
      </c>
      <c r="AD603" s="1">
        <f>AG603/AF603</f>
        <v>315.81818181818181</v>
      </c>
      <c r="AE603">
        <v>16.7</v>
      </c>
      <c r="AF603">
        <v>11</v>
      </c>
      <c r="AG603" s="1">
        <v>3474</v>
      </c>
    </row>
    <row r="604" spans="10:33" x14ac:dyDescent="0.25">
      <c r="J604"/>
      <c r="N604"/>
      <c r="O604"/>
      <c r="AB604" t="s">
        <v>20</v>
      </c>
      <c r="AC604" t="s">
        <v>29</v>
      </c>
      <c r="AD604" s="1">
        <f>AG604/AF604</f>
        <v>187</v>
      </c>
      <c r="AE604">
        <v>10.9</v>
      </c>
      <c r="AF604">
        <v>1</v>
      </c>
      <c r="AG604" s="1">
        <v>187</v>
      </c>
    </row>
    <row r="605" spans="10:33" x14ac:dyDescent="0.25">
      <c r="J605"/>
      <c r="N605"/>
      <c r="O605"/>
      <c r="AB605" t="s">
        <v>322</v>
      </c>
      <c r="AC605" t="s">
        <v>12</v>
      </c>
      <c r="AD605" s="1">
        <f>AG605/AF605</f>
        <v>98</v>
      </c>
      <c r="AE605">
        <v>14.8</v>
      </c>
      <c r="AF605">
        <v>18</v>
      </c>
      <c r="AG605" s="1">
        <v>1764</v>
      </c>
    </row>
    <row r="606" spans="10:33" x14ac:dyDescent="0.25">
      <c r="J606"/>
      <c r="N606"/>
      <c r="O606"/>
      <c r="AB606" t="s">
        <v>322</v>
      </c>
      <c r="AC606" t="s">
        <v>15</v>
      </c>
      <c r="AD606" s="1">
        <f>AG606/AF606</f>
        <v>73.96875</v>
      </c>
      <c r="AE606">
        <v>5.4</v>
      </c>
      <c r="AF606">
        <v>32</v>
      </c>
      <c r="AG606" s="1">
        <v>2367</v>
      </c>
    </row>
    <row r="607" spans="10:33" x14ac:dyDescent="0.25">
      <c r="J607"/>
      <c r="N607"/>
      <c r="O607"/>
      <c r="AB607" t="s">
        <v>322</v>
      </c>
      <c r="AC607" t="s">
        <v>27</v>
      </c>
      <c r="AD607" s="1">
        <f>AG607/AF607</f>
        <v>315.85714285714283</v>
      </c>
      <c r="AE607">
        <v>16.7</v>
      </c>
      <c r="AF607">
        <v>7</v>
      </c>
      <c r="AG607" s="1">
        <v>2211</v>
      </c>
    </row>
    <row r="608" spans="10:33" x14ac:dyDescent="0.25">
      <c r="J608"/>
      <c r="N608"/>
      <c r="O608"/>
      <c r="AB608" t="s">
        <v>322</v>
      </c>
      <c r="AC608" t="s">
        <v>28</v>
      </c>
      <c r="AD608" s="1">
        <f>AG608/AF608</f>
        <v>187</v>
      </c>
      <c r="AE608">
        <v>17.8</v>
      </c>
      <c r="AF608">
        <v>1</v>
      </c>
      <c r="AG608" s="1">
        <v>187</v>
      </c>
    </row>
    <row r="609" spans="10:33" x14ac:dyDescent="0.25">
      <c r="J609"/>
      <c r="N609"/>
      <c r="O609"/>
      <c r="AB609" t="s">
        <v>322</v>
      </c>
      <c r="AC609" t="s">
        <v>65</v>
      </c>
      <c r="AD609" s="1">
        <f>AG609/AF609</f>
        <v>265.16666666666669</v>
      </c>
      <c r="AE609">
        <v>3.6</v>
      </c>
      <c r="AF609">
        <v>6</v>
      </c>
      <c r="AG609" s="1">
        <v>1591</v>
      </c>
    </row>
    <row r="610" spans="10:33" x14ac:dyDescent="0.25">
      <c r="J610"/>
      <c r="N610"/>
      <c r="O610"/>
      <c r="AB610" t="s">
        <v>322</v>
      </c>
      <c r="AC610" t="s">
        <v>47</v>
      </c>
      <c r="AD610" s="1">
        <f>AG610/AF610</f>
        <v>46.217391304347828</v>
      </c>
      <c r="AE610">
        <v>6.4</v>
      </c>
      <c r="AF610">
        <v>23</v>
      </c>
      <c r="AG610" s="1">
        <v>1063</v>
      </c>
    </row>
    <row r="611" spans="10:33" x14ac:dyDescent="0.25">
      <c r="J611"/>
      <c r="N611"/>
      <c r="O611"/>
      <c r="AB611" t="s">
        <v>323</v>
      </c>
      <c r="AC611" t="s">
        <v>324</v>
      </c>
      <c r="AD611" s="1">
        <f>AG611/AF611</f>
        <v>22.133333333333333</v>
      </c>
      <c r="AE611">
        <v>5.3</v>
      </c>
      <c r="AF611">
        <v>15</v>
      </c>
      <c r="AG611" s="1">
        <v>332</v>
      </c>
    </row>
    <row r="612" spans="10:33" x14ac:dyDescent="0.25">
      <c r="J612"/>
      <c r="N612"/>
      <c r="O612"/>
      <c r="AB612" t="s">
        <v>325</v>
      </c>
      <c r="AC612" t="s">
        <v>19</v>
      </c>
      <c r="AD612" s="1">
        <f>AG612/AF612</f>
        <v>75</v>
      </c>
      <c r="AE612">
        <v>28.6</v>
      </c>
      <c r="AF612">
        <v>2</v>
      </c>
      <c r="AG612" s="1">
        <v>150</v>
      </c>
    </row>
    <row r="613" spans="10:33" x14ac:dyDescent="0.25">
      <c r="J613"/>
      <c r="N613"/>
      <c r="O613"/>
      <c r="AB613" t="s">
        <v>325</v>
      </c>
      <c r="AC613" t="s">
        <v>10</v>
      </c>
      <c r="AD613" s="1">
        <f>AG613/AF613</f>
        <v>89.5</v>
      </c>
      <c r="AE613">
        <v>8.1</v>
      </c>
      <c r="AF613">
        <v>4</v>
      </c>
      <c r="AG613" s="1">
        <v>358</v>
      </c>
    </row>
    <row r="614" spans="10:33" x14ac:dyDescent="0.25">
      <c r="J614"/>
      <c r="N614"/>
      <c r="O614"/>
      <c r="AB614" t="s">
        <v>325</v>
      </c>
      <c r="AC614" t="s">
        <v>12</v>
      </c>
      <c r="AD614" s="1">
        <f>AG614/AF614</f>
        <v>98</v>
      </c>
      <c r="AE614">
        <v>6.1</v>
      </c>
      <c r="AF614">
        <v>19</v>
      </c>
      <c r="AG614" s="1">
        <v>1862</v>
      </c>
    </row>
    <row r="615" spans="10:33" x14ac:dyDescent="0.25">
      <c r="J615"/>
      <c r="N615"/>
      <c r="O615"/>
      <c r="AB615" t="s">
        <v>325</v>
      </c>
      <c r="AC615" t="s">
        <v>13</v>
      </c>
      <c r="AD615" s="1">
        <f>AG615/AF615</f>
        <v>115</v>
      </c>
      <c r="AE615">
        <v>10.6</v>
      </c>
      <c r="AF615">
        <v>4</v>
      </c>
      <c r="AG615" s="1">
        <v>460</v>
      </c>
    </row>
    <row r="616" spans="10:33" x14ac:dyDescent="0.25">
      <c r="J616"/>
      <c r="N616"/>
      <c r="O616"/>
      <c r="AB616" t="s">
        <v>325</v>
      </c>
      <c r="AC616" t="s">
        <v>22</v>
      </c>
      <c r="AD616" s="1">
        <f>AG616/AF616</f>
        <v>240</v>
      </c>
      <c r="AE616">
        <v>8.1</v>
      </c>
      <c r="AF616">
        <v>8</v>
      </c>
      <c r="AG616" s="1">
        <v>1920</v>
      </c>
    </row>
    <row r="617" spans="10:33" x14ac:dyDescent="0.25">
      <c r="J617"/>
      <c r="N617"/>
      <c r="O617"/>
      <c r="AB617" t="s">
        <v>325</v>
      </c>
      <c r="AC617" t="s">
        <v>65</v>
      </c>
      <c r="AD617" s="1">
        <f>AG617/AF617</f>
        <v>265.14285714285717</v>
      </c>
      <c r="AE617">
        <v>0.4</v>
      </c>
      <c r="AF617">
        <v>7</v>
      </c>
      <c r="AG617" s="1">
        <v>1856</v>
      </c>
    </row>
    <row r="618" spans="10:33" x14ac:dyDescent="0.25">
      <c r="J618"/>
      <c r="N618"/>
      <c r="O618"/>
      <c r="AB618" t="s">
        <v>325</v>
      </c>
      <c r="AC618" t="s">
        <v>69</v>
      </c>
      <c r="AD618" s="1">
        <f>AG618/AF618</f>
        <v>19.600000000000001</v>
      </c>
      <c r="AE618">
        <v>15.2</v>
      </c>
      <c r="AF618">
        <v>55</v>
      </c>
      <c r="AG618" s="1">
        <v>1078</v>
      </c>
    </row>
    <row r="619" spans="10:33" x14ac:dyDescent="0.25">
      <c r="J619"/>
      <c r="N619"/>
      <c r="O619"/>
      <c r="AB619" t="s">
        <v>325</v>
      </c>
      <c r="AC619" t="s">
        <v>47</v>
      </c>
      <c r="AD619" s="1">
        <f>AG619/AF619</f>
        <v>38.733333333333334</v>
      </c>
      <c r="AE619">
        <v>10.5</v>
      </c>
      <c r="AF619">
        <v>15</v>
      </c>
      <c r="AG619" s="1">
        <v>581</v>
      </c>
    </row>
    <row r="620" spans="10:33" x14ac:dyDescent="0.25">
      <c r="J620"/>
      <c r="N620"/>
      <c r="O620"/>
      <c r="AB620" t="s">
        <v>326</v>
      </c>
      <c r="AC620" t="s">
        <v>12</v>
      </c>
      <c r="AD620" s="1">
        <f>AG620/AF620</f>
        <v>98</v>
      </c>
      <c r="AE620">
        <v>21.2</v>
      </c>
      <c r="AF620">
        <v>10</v>
      </c>
      <c r="AG620" s="1">
        <v>980</v>
      </c>
    </row>
    <row r="621" spans="10:33" x14ac:dyDescent="0.25">
      <c r="J621"/>
      <c r="N621"/>
      <c r="O621"/>
      <c r="AB621" t="s">
        <v>328</v>
      </c>
      <c r="AC621" t="s">
        <v>15</v>
      </c>
      <c r="AD621" s="1">
        <f>AG621/AF621</f>
        <v>73.980392156862749</v>
      </c>
      <c r="AE621">
        <v>8.5</v>
      </c>
      <c r="AF621">
        <v>51</v>
      </c>
      <c r="AG621" s="1">
        <v>3773</v>
      </c>
    </row>
    <row r="622" spans="10:33" x14ac:dyDescent="0.25">
      <c r="J622"/>
      <c r="N622"/>
      <c r="O622"/>
      <c r="AB622" t="s">
        <v>329</v>
      </c>
      <c r="AC622" t="s">
        <v>10</v>
      </c>
      <c r="AD622" s="1">
        <f>AG622/AF622</f>
        <v>89.578947368421055</v>
      </c>
      <c r="AE622">
        <v>14.6</v>
      </c>
      <c r="AF622">
        <v>19</v>
      </c>
      <c r="AG622" s="1">
        <v>1702</v>
      </c>
    </row>
    <row r="623" spans="10:33" x14ac:dyDescent="0.25">
      <c r="J623"/>
      <c r="N623"/>
      <c r="O623"/>
      <c r="AB623" t="s">
        <v>329</v>
      </c>
      <c r="AC623" t="s">
        <v>12</v>
      </c>
      <c r="AD623" s="1">
        <f>AG623/AF623</f>
        <v>98</v>
      </c>
      <c r="AE623">
        <v>6.2</v>
      </c>
      <c r="AF623">
        <v>77</v>
      </c>
      <c r="AG623" s="1">
        <v>7546</v>
      </c>
    </row>
    <row r="624" spans="10:33" x14ac:dyDescent="0.25">
      <c r="J624"/>
      <c r="N624"/>
      <c r="O624"/>
      <c r="AB624" t="s">
        <v>329</v>
      </c>
      <c r="AC624" t="s">
        <v>13</v>
      </c>
      <c r="AD624" s="1">
        <f>AG624/AF624</f>
        <v>114.83333333333333</v>
      </c>
      <c r="AE624">
        <v>19.100000000000001</v>
      </c>
      <c r="AF624">
        <v>6</v>
      </c>
      <c r="AG624" s="1">
        <v>689</v>
      </c>
    </row>
    <row r="625" spans="10:33" x14ac:dyDescent="0.25">
      <c r="J625"/>
      <c r="N625"/>
      <c r="O625"/>
      <c r="AB625" t="s">
        <v>329</v>
      </c>
      <c r="AC625" t="s">
        <v>15</v>
      </c>
      <c r="AD625" s="1">
        <f>AG625/AF625</f>
        <v>74</v>
      </c>
      <c r="AE625">
        <v>7.9</v>
      </c>
      <c r="AF625">
        <v>5</v>
      </c>
      <c r="AG625" s="1">
        <v>370</v>
      </c>
    </row>
    <row r="626" spans="10:33" x14ac:dyDescent="0.25">
      <c r="J626"/>
      <c r="N626"/>
      <c r="O626"/>
      <c r="AB626" t="s">
        <v>329</v>
      </c>
      <c r="AC626" t="s">
        <v>28</v>
      </c>
      <c r="AD626" s="1">
        <f>AG626/AF626</f>
        <v>187</v>
      </c>
      <c r="AE626">
        <v>24.5</v>
      </c>
      <c r="AF626">
        <v>4</v>
      </c>
      <c r="AG626" s="1">
        <v>748</v>
      </c>
    </row>
    <row r="627" spans="10:33" x14ac:dyDescent="0.25">
      <c r="J627"/>
      <c r="N627"/>
      <c r="O627"/>
      <c r="AB627" t="s">
        <v>334</v>
      </c>
      <c r="AC627" t="s">
        <v>10</v>
      </c>
      <c r="AD627" s="1">
        <f>AG627/AF627</f>
        <v>89.6</v>
      </c>
      <c r="AE627">
        <v>12.2</v>
      </c>
      <c r="AF627">
        <v>5</v>
      </c>
      <c r="AG627" s="1">
        <v>448</v>
      </c>
    </row>
    <row r="628" spans="10:33" x14ac:dyDescent="0.25">
      <c r="J628"/>
      <c r="N628"/>
      <c r="O628"/>
      <c r="AB628" t="s">
        <v>334</v>
      </c>
      <c r="AC628" t="s">
        <v>12</v>
      </c>
      <c r="AD628" s="1">
        <f>AG628/AF628</f>
        <v>98</v>
      </c>
      <c r="AE628">
        <v>6.6</v>
      </c>
      <c r="AF628">
        <v>23</v>
      </c>
      <c r="AG628" s="1">
        <v>2254</v>
      </c>
    </row>
    <row r="629" spans="10:33" x14ac:dyDescent="0.25">
      <c r="J629"/>
      <c r="N629"/>
      <c r="O629"/>
      <c r="AB629" t="s">
        <v>334</v>
      </c>
      <c r="AC629" t="s">
        <v>13</v>
      </c>
      <c r="AD629" s="1">
        <f>AG629/AF629</f>
        <v>114.92857142857143</v>
      </c>
      <c r="AE629">
        <v>0.4</v>
      </c>
      <c r="AF629">
        <v>14</v>
      </c>
      <c r="AG629" s="1">
        <v>1609</v>
      </c>
    </row>
    <row r="630" spans="10:33" x14ac:dyDescent="0.25">
      <c r="J630"/>
      <c r="N630"/>
      <c r="O630"/>
      <c r="AB630" t="s">
        <v>334</v>
      </c>
      <c r="AC630" t="s">
        <v>22</v>
      </c>
      <c r="AD630" s="1">
        <f>AG630/AF630</f>
        <v>240</v>
      </c>
      <c r="AE630">
        <v>7</v>
      </c>
      <c r="AF630">
        <v>6</v>
      </c>
      <c r="AG630" s="1">
        <v>1440</v>
      </c>
    </row>
    <row r="631" spans="10:33" x14ac:dyDescent="0.25">
      <c r="J631"/>
      <c r="N631"/>
      <c r="O631"/>
      <c r="AB631" t="s">
        <v>334</v>
      </c>
      <c r="AC631" t="s">
        <v>27</v>
      </c>
      <c r="AD631" s="1">
        <f>AG631/AF631</f>
        <v>315.8</v>
      </c>
      <c r="AE631">
        <v>13.6</v>
      </c>
      <c r="AF631">
        <v>25</v>
      </c>
      <c r="AG631" s="1">
        <v>7895</v>
      </c>
    </row>
    <row r="632" spans="10:33" x14ac:dyDescent="0.25">
      <c r="J632"/>
      <c r="N632"/>
      <c r="O632"/>
      <c r="AB632" t="s">
        <v>334</v>
      </c>
      <c r="AC632" t="s">
        <v>29</v>
      </c>
      <c r="AD632" s="1">
        <f>AG632/AF632</f>
        <v>294.55555555555554</v>
      </c>
      <c r="AE632">
        <v>10.6</v>
      </c>
      <c r="AF632">
        <v>54</v>
      </c>
      <c r="AG632" s="1">
        <v>15906</v>
      </c>
    </row>
    <row r="633" spans="10:33" x14ac:dyDescent="0.25">
      <c r="J633"/>
      <c r="N633"/>
      <c r="O633"/>
      <c r="AB633" t="s">
        <v>334</v>
      </c>
      <c r="AC633" t="s">
        <v>65</v>
      </c>
      <c r="AD633" s="1">
        <f>AG633/AF633</f>
        <v>265</v>
      </c>
      <c r="AE633">
        <v>3.1</v>
      </c>
      <c r="AF633">
        <v>1</v>
      </c>
      <c r="AG633" s="1">
        <v>265</v>
      </c>
    </row>
    <row r="634" spans="10:33" x14ac:dyDescent="0.25">
      <c r="J634"/>
      <c r="N634"/>
      <c r="O634"/>
      <c r="AB634" t="s">
        <v>334</v>
      </c>
      <c r="AC634" t="s">
        <v>69</v>
      </c>
      <c r="AD634" s="1">
        <f>AG634/AF634</f>
        <v>38.703389830508478</v>
      </c>
      <c r="AE634">
        <v>6</v>
      </c>
      <c r="AF634">
        <v>118</v>
      </c>
      <c r="AG634" s="1">
        <v>4567</v>
      </c>
    </row>
    <row r="635" spans="10:33" x14ac:dyDescent="0.25">
      <c r="J635"/>
      <c r="N635"/>
      <c r="O635"/>
      <c r="AB635" t="s">
        <v>331</v>
      </c>
      <c r="AC635" t="s">
        <v>10</v>
      </c>
      <c r="AD635" s="1">
        <f>AG635/AF635</f>
        <v>89.5</v>
      </c>
      <c r="AE635">
        <v>9.8000000000000007</v>
      </c>
      <c r="AF635">
        <v>4</v>
      </c>
      <c r="AG635" s="1">
        <v>358</v>
      </c>
    </row>
    <row r="636" spans="10:33" x14ac:dyDescent="0.25">
      <c r="J636"/>
      <c r="N636"/>
      <c r="O636"/>
      <c r="AB636" t="s">
        <v>331</v>
      </c>
      <c r="AC636" t="s">
        <v>12</v>
      </c>
      <c r="AD636" s="1">
        <f>AG636/AF636</f>
        <v>98</v>
      </c>
      <c r="AE636">
        <v>9.1</v>
      </c>
      <c r="AF636">
        <v>6</v>
      </c>
      <c r="AG636" s="1">
        <v>588</v>
      </c>
    </row>
    <row r="637" spans="10:33" x14ac:dyDescent="0.25">
      <c r="J637"/>
      <c r="N637"/>
      <c r="O637"/>
      <c r="AB637" t="s">
        <v>331</v>
      </c>
      <c r="AC637" t="s">
        <v>13</v>
      </c>
      <c r="AD637" s="1">
        <f>AG637/AF637</f>
        <v>114.83333333333333</v>
      </c>
      <c r="AE637">
        <v>4.4000000000000004</v>
      </c>
      <c r="AF637">
        <v>6</v>
      </c>
      <c r="AG637" s="1">
        <v>689</v>
      </c>
    </row>
    <row r="638" spans="10:33" x14ac:dyDescent="0.25">
      <c r="J638"/>
      <c r="N638"/>
      <c r="O638"/>
      <c r="AB638" t="s">
        <v>331</v>
      </c>
      <c r="AC638" t="s">
        <v>22</v>
      </c>
      <c r="AD638" s="1">
        <f>AG638/AF638</f>
        <v>240</v>
      </c>
      <c r="AE638">
        <v>7.6</v>
      </c>
      <c r="AF638">
        <v>14</v>
      </c>
      <c r="AG638" s="1">
        <v>3360</v>
      </c>
    </row>
    <row r="639" spans="10:33" x14ac:dyDescent="0.25">
      <c r="J639"/>
      <c r="N639"/>
      <c r="O639"/>
      <c r="AB639" t="s">
        <v>331</v>
      </c>
      <c r="AC639" t="s">
        <v>44</v>
      </c>
      <c r="AD639" s="1">
        <f>AG639/AF639</f>
        <v>215.5</v>
      </c>
      <c r="AE639">
        <v>19</v>
      </c>
      <c r="AF639">
        <v>4</v>
      </c>
      <c r="AG639" s="1">
        <v>862</v>
      </c>
    </row>
    <row r="640" spans="10:33" x14ac:dyDescent="0.25">
      <c r="J640"/>
      <c r="N640"/>
      <c r="O640"/>
      <c r="AB640" t="s">
        <v>331</v>
      </c>
      <c r="AC640" t="s">
        <v>14</v>
      </c>
      <c r="AD640" s="1">
        <f>AG640/AF640</f>
        <v>22.076923076923077</v>
      </c>
      <c r="AE640">
        <v>7.4</v>
      </c>
      <c r="AF640">
        <v>13</v>
      </c>
      <c r="AG640" s="1">
        <v>287</v>
      </c>
    </row>
    <row r="641" spans="10:33" x14ac:dyDescent="0.25">
      <c r="J641"/>
      <c r="N641"/>
      <c r="O641"/>
      <c r="AB641" t="s">
        <v>331</v>
      </c>
      <c r="AC641" t="s">
        <v>15</v>
      </c>
      <c r="AD641" s="1">
        <f>AG641/AF641</f>
        <v>73.973684210526315</v>
      </c>
      <c r="AE641">
        <v>6.3</v>
      </c>
      <c r="AF641">
        <v>76</v>
      </c>
      <c r="AG641" s="1">
        <v>5622</v>
      </c>
    </row>
    <row r="642" spans="10:33" x14ac:dyDescent="0.25">
      <c r="J642"/>
      <c r="N642"/>
      <c r="O642"/>
      <c r="AB642" t="s">
        <v>331</v>
      </c>
      <c r="AC642" t="s">
        <v>129</v>
      </c>
      <c r="AD642" s="1">
        <f>AG642/AF642</f>
        <v>46</v>
      </c>
      <c r="AE642">
        <v>8.6</v>
      </c>
      <c r="AF642">
        <v>27</v>
      </c>
      <c r="AG642" s="1">
        <v>1242</v>
      </c>
    </row>
    <row r="643" spans="10:33" x14ac:dyDescent="0.25">
      <c r="J643"/>
      <c r="N643"/>
      <c r="O643"/>
      <c r="AB643" t="s">
        <v>74</v>
      </c>
      <c r="AC643" t="s">
        <v>15</v>
      </c>
      <c r="AD643" s="1">
        <f>AG643/AF643</f>
        <v>73.978723404255319</v>
      </c>
      <c r="AE643">
        <v>7.7</v>
      </c>
      <c r="AF643">
        <v>282</v>
      </c>
      <c r="AG643" s="1">
        <v>20862</v>
      </c>
    </row>
    <row r="644" spans="10:33" x14ac:dyDescent="0.25">
      <c r="J644"/>
      <c r="N644"/>
      <c r="O644"/>
      <c r="AB644" t="s">
        <v>74</v>
      </c>
      <c r="AC644" t="s">
        <v>79</v>
      </c>
      <c r="AD644" s="1">
        <f>AG644/AF644</f>
        <v>31.857142857142858</v>
      </c>
      <c r="AE644">
        <v>13.4</v>
      </c>
      <c r="AF644">
        <v>14</v>
      </c>
      <c r="AG644" s="1">
        <v>446</v>
      </c>
    </row>
    <row r="645" spans="10:33" x14ac:dyDescent="0.25">
      <c r="J645"/>
      <c r="N645"/>
      <c r="O645"/>
      <c r="AB645" t="s">
        <v>166</v>
      </c>
      <c r="AC645" t="s">
        <v>22</v>
      </c>
      <c r="AD645" s="1">
        <f>AG645/AF645</f>
        <v>240</v>
      </c>
      <c r="AE645">
        <v>7.3</v>
      </c>
      <c r="AF645">
        <v>15</v>
      </c>
      <c r="AG645" s="1">
        <v>3600</v>
      </c>
    </row>
    <row r="646" spans="10:33" x14ac:dyDescent="0.25">
      <c r="J646"/>
      <c r="N646"/>
      <c r="O646"/>
      <c r="AB646" t="s">
        <v>166</v>
      </c>
      <c r="AC646" t="s">
        <v>15</v>
      </c>
      <c r="AD646" s="1">
        <f>AG646/AF646</f>
        <v>73.985915492957744</v>
      </c>
      <c r="AE646">
        <v>10.199999999999999</v>
      </c>
      <c r="AF646">
        <v>71</v>
      </c>
      <c r="AG646" s="1">
        <v>5253</v>
      </c>
    </row>
    <row r="647" spans="10:33" x14ac:dyDescent="0.25">
      <c r="J647"/>
      <c r="N647"/>
      <c r="O647"/>
      <c r="AB647" t="s">
        <v>166</v>
      </c>
      <c r="AC647" t="s">
        <v>28</v>
      </c>
      <c r="AD647" s="1">
        <f>AG647/AF647</f>
        <v>72.666666666666671</v>
      </c>
      <c r="AE647">
        <v>24.5</v>
      </c>
      <c r="AF647">
        <v>3</v>
      </c>
      <c r="AG647" s="1">
        <v>218</v>
      </c>
    </row>
    <row r="648" spans="10:33" x14ac:dyDescent="0.25">
      <c r="J648"/>
      <c r="N648"/>
      <c r="O648"/>
      <c r="AB648" t="s">
        <v>72</v>
      </c>
      <c r="AC648" t="s">
        <v>10</v>
      </c>
      <c r="AD648" s="1">
        <f>AG648/AF648</f>
        <v>89.6</v>
      </c>
      <c r="AE648">
        <v>10.5</v>
      </c>
      <c r="AF648">
        <v>5</v>
      </c>
      <c r="AG648" s="1">
        <v>448</v>
      </c>
    </row>
    <row r="649" spans="10:33" x14ac:dyDescent="0.25">
      <c r="J649"/>
      <c r="N649"/>
      <c r="O649"/>
      <c r="AB649" t="s">
        <v>72</v>
      </c>
      <c r="AC649" t="s">
        <v>12</v>
      </c>
      <c r="AD649" s="1">
        <f>AG649/AF649</f>
        <v>98</v>
      </c>
      <c r="AE649">
        <v>5.7</v>
      </c>
      <c r="AF649">
        <v>71</v>
      </c>
      <c r="AG649" s="1">
        <v>6958</v>
      </c>
    </row>
    <row r="650" spans="10:33" x14ac:dyDescent="0.25">
      <c r="J650"/>
      <c r="N650"/>
      <c r="O650"/>
      <c r="AB650" t="s">
        <v>72</v>
      </c>
      <c r="AC650" t="s">
        <v>15</v>
      </c>
      <c r="AD650" s="1">
        <f>AG650/AF650</f>
        <v>73.975308641975303</v>
      </c>
      <c r="AE650">
        <v>13.9</v>
      </c>
      <c r="AF650">
        <v>81</v>
      </c>
      <c r="AG650" s="1">
        <v>5992</v>
      </c>
    </row>
    <row r="651" spans="10:33" x14ac:dyDescent="0.25">
      <c r="J651"/>
      <c r="N651"/>
      <c r="O651"/>
      <c r="AB651" t="s">
        <v>336</v>
      </c>
      <c r="AC651" t="s">
        <v>10</v>
      </c>
      <c r="AD651" s="1">
        <f>AG651/AF651</f>
        <v>89.666666666666671</v>
      </c>
      <c r="AE651">
        <v>8.5</v>
      </c>
      <c r="AF651">
        <v>6</v>
      </c>
      <c r="AG651" s="1">
        <v>538</v>
      </c>
    </row>
    <row r="652" spans="10:33" x14ac:dyDescent="0.25">
      <c r="J652"/>
      <c r="N652"/>
      <c r="O652"/>
      <c r="AB652" t="s">
        <v>336</v>
      </c>
      <c r="AC652" t="s">
        <v>12</v>
      </c>
      <c r="AD652" s="1">
        <f>AG652/AF652</f>
        <v>98</v>
      </c>
      <c r="AE652">
        <v>6.8</v>
      </c>
      <c r="AF652">
        <v>4</v>
      </c>
      <c r="AG652" s="1">
        <v>392</v>
      </c>
    </row>
    <row r="653" spans="10:33" x14ac:dyDescent="0.25">
      <c r="J653"/>
      <c r="N653"/>
      <c r="O653"/>
      <c r="AB653" t="s">
        <v>336</v>
      </c>
      <c r="AC653" t="s">
        <v>15</v>
      </c>
      <c r="AD653" s="1">
        <f>AG653/AF653</f>
        <v>74</v>
      </c>
      <c r="AE653">
        <v>2.6</v>
      </c>
      <c r="AF653">
        <v>14</v>
      </c>
      <c r="AG653" s="1">
        <v>1036</v>
      </c>
    </row>
    <row r="654" spans="10:33" x14ac:dyDescent="0.25">
      <c r="J654"/>
      <c r="N654"/>
      <c r="O654"/>
      <c r="AB654" t="s">
        <v>335</v>
      </c>
      <c r="AC654" t="s">
        <v>22</v>
      </c>
      <c r="AD654" s="1">
        <f>AG654/AF654</f>
        <v>240</v>
      </c>
      <c r="AE654">
        <v>5.0999999999999996</v>
      </c>
      <c r="AF654">
        <v>10</v>
      </c>
      <c r="AG654" s="1">
        <v>2400</v>
      </c>
    </row>
    <row r="655" spans="10:33" x14ac:dyDescent="0.25">
      <c r="J655"/>
      <c r="N655"/>
      <c r="O655"/>
      <c r="AB655" t="s">
        <v>335</v>
      </c>
      <c r="AC655" t="s">
        <v>73</v>
      </c>
      <c r="AD655" s="1">
        <f>AG655/AF655</f>
        <v>312</v>
      </c>
      <c r="AE655">
        <v>0.9</v>
      </c>
      <c r="AF655">
        <v>7</v>
      </c>
      <c r="AG655" s="1">
        <v>2184</v>
      </c>
    </row>
    <row r="656" spans="10:33" x14ac:dyDescent="0.25">
      <c r="J656"/>
      <c r="N656"/>
      <c r="O656"/>
      <c r="AB656" t="s">
        <v>335</v>
      </c>
      <c r="AC656" t="s">
        <v>94</v>
      </c>
      <c r="AD656" s="1">
        <f>AG656/AF656</f>
        <v>312</v>
      </c>
      <c r="AE656">
        <v>0.3</v>
      </c>
      <c r="AF656">
        <v>2</v>
      </c>
      <c r="AG656" s="1">
        <v>624</v>
      </c>
    </row>
    <row r="657" spans="10:33" x14ac:dyDescent="0.25">
      <c r="J657"/>
      <c r="N657"/>
      <c r="O657"/>
      <c r="AB657" t="s">
        <v>335</v>
      </c>
      <c r="AC657" t="s">
        <v>29</v>
      </c>
      <c r="AD657" s="1">
        <f>AG657/AF657</f>
        <v>294.55223880597015</v>
      </c>
      <c r="AE657">
        <v>12.1</v>
      </c>
      <c r="AF657">
        <v>67</v>
      </c>
      <c r="AG657" s="1">
        <v>19735</v>
      </c>
    </row>
    <row r="658" spans="10:33" x14ac:dyDescent="0.25">
      <c r="J658"/>
      <c r="N658"/>
      <c r="O658"/>
      <c r="AB658" t="s">
        <v>337</v>
      </c>
      <c r="AC658" t="s">
        <v>27</v>
      </c>
      <c r="AD658" s="1">
        <f>AG658/AF658</f>
        <v>315.75</v>
      </c>
      <c r="AE658">
        <v>17.100000000000001</v>
      </c>
      <c r="AF658">
        <v>8</v>
      </c>
      <c r="AG658" s="1">
        <v>2526</v>
      </c>
    </row>
    <row r="659" spans="10:33" x14ac:dyDescent="0.25">
      <c r="J659"/>
      <c r="N659"/>
      <c r="O659"/>
      <c r="AB659" t="s">
        <v>338</v>
      </c>
      <c r="AC659" t="s">
        <v>15</v>
      </c>
      <c r="AD659" s="1">
        <f>AG659/AF659</f>
        <v>37</v>
      </c>
      <c r="AE659">
        <v>15.3</v>
      </c>
      <c r="AF659">
        <v>18</v>
      </c>
      <c r="AG659" s="1">
        <v>666</v>
      </c>
    </row>
    <row r="660" spans="10:33" x14ac:dyDescent="0.25">
      <c r="J660"/>
      <c r="N660"/>
      <c r="O660"/>
      <c r="AB660" t="s">
        <v>339</v>
      </c>
      <c r="AC660" t="s">
        <v>79</v>
      </c>
      <c r="AD660" s="1">
        <f>AG660/AF660</f>
        <v>41</v>
      </c>
      <c r="AE660">
        <v>12.9</v>
      </c>
      <c r="AF660">
        <v>20</v>
      </c>
      <c r="AG660" s="1">
        <v>820</v>
      </c>
    </row>
    <row r="661" spans="10:33" x14ac:dyDescent="0.25">
      <c r="J661"/>
      <c r="N661"/>
      <c r="O661"/>
      <c r="AB661" t="s">
        <v>339</v>
      </c>
      <c r="AC661" t="s">
        <v>129</v>
      </c>
      <c r="AD661" s="1">
        <f>AG661/AF661</f>
        <v>41</v>
      </c>
      <c r="AE661">
        <v>11.4</v>
      </c>
      <c r="AF661">
        <v>16</v>
      </c>
      <c r="AG661" s="1">
        <v>656</v>
      </c>
    </row>
    <row r="662" spans="10:33" x14ac:dyDescent="0.25">
      <c r="J662"/>
      <c r="N662"/>
      <c r="O662"/>
      <c r="AB662" t="s">
        <v>339</v>
      </c>
      <c r="AC662" t="s">
        <v>69</v>
      </c>
      <c r="AD662" s="1">
        <f>AG662/AF662</f>
        <v>20</v>
      </c>
      <c r="AE662">
        <v>15.5</v>
      </c>
      <c r="AF662">
        <v>1</v>
      </c>
      <c r="AG662" s="1">
        <v>20</v>
      </c>
    </row>
    <row r="663" spans="10:33" x14ac:dyDescent="0.25">
      <c r="J663"/>
      <c r="N663"/>
      <c r="O663"/>
      <c r="AB663" t="s">
        <v>341</v>
      </c>
      <c r="AC663" t="s">
        <v>67</v>
      </c>
      <c r="AD663" s="1">
        <f>AG663/AF663</f>
        <v>13.666666666666666</v>
      </c>
      <c r="AE663">
        <v>28.7</v>
      </c>
      <c r="AF663">
        <v>3</v>
      </c>
      <c r="AG663" s="1">
        <v>41</v>
      </c>
    </row>
    <row r="664" spans="10:33" x14ac:dyDescent="0.25">
      <c r="J664"/>
      <c r="N664"/>
      <c r="O664"/>
      <c r="AB664" t="s">
        <v>342</v>
      </c>
      <c r="AC664" t="s">
        <v>10</v>
      </c>
      <c r="AD664" s="1">
        <f>AG664/AF664</f>
        <v>89.61904761904762</v>
      </c>
      <c r="AE664">
        <v>12.6</v>
      </c>
      <c r="AF664">
        <v>21</v>
      </c>
      <c r="AG664" s="1">
        <v>1882</v>
      </c>
    </row>
    <row r="665" spans="10:33" x14ac:dyDescent="0.25">
      <c r="J665"/>
      <c r="N665"/>
      <c r="O665"/>
      <c r="AB665" t="s">
        <v>342</v>
      </c>
      <c r="AC665" t="s">
        <v>12</v>
      </c>
      <c r="AD665" s="1">
        <f>AG665/AF665</f>
        <v>98</v>
      </c>
      <c r="AE665">
        <v>3.3</v>
      </c>
      <c r="AF665">
        <v>44</v>
      </c>
      <c r="AG665" s="1">
        <v>4312</v>
      </c>
    </row>
    <row r="666" spans="10:33" x14ac:dyDescent="0.25">
      <c r="J666"/>
      <c r="N666"/>
      <c r="O666"/>
      <c r="AB666" t="s">
        <v>342</v>
      </c>
      <c r="AC666" t="s">
        <v>22</v>
      </c>
      <c r="AD666" s="1">
        <f>AG666/AF666</f>
        <v>240</v>
      </c>
      <c r="AE666">
        <v>4.5999999999999996</v>
      </c>
      <c r="AF666">
        <v>18</v>
      </c>
      <c r="AG666" s="1">
        <v>4320</v>
      </c>
    </row>
    <row r="667" spans="10:33" x14ac:dyDescent="0.25">
      <c r="J667"/>
      <c r="N667"/>
      <c r="O667"/>
      <c r="AB667" t="s">
        <v>342</v>
      </c>
      <c r="AC667" t="s">
        <v>44</v>
      </c>
      <c r="AD667" s="1">
        <f>AG667/AF667</f>
        <v>215.5</v>
      </c>
      <c r="AE667">
        <v>10.5</v>
      </c>
      <c r="AF667">
        <v>8</v>
      </c>
      <c r="AG667" s="1">
        <v>1724</v>
      </c>
    </row>
    <row r="668" spans="10:33" x14ac:dyDescent="0.25">
      <c r="J668"/>
      <c r="N668"/>
      <c r="O668"/>
      <c r="AB668" t="s">
        <v>342</v>
      </c>
      <c r="AC668" t="s">
        <v>15</v>
      </c>
      <c r="AD668" s="1">
        <f>AG668/AF668</f>
        <v>74</v>
      </c>
      <c r="AE668">
        <v>19.600000000000001</v>
      </c>
      <c r="AF668">
        <v>18</v>
      </c>
      <c r="AG668" s="1">
        <v>1332</v>
      </c>
    </row>
    <row r="669" spans="10:33" x14ac:dyDescent="0.25">
      <c r="J669"/>
      <c r="N669"/>
      <c r="O669"/>
      <c r="AB669" t="s">
        <v>344</v>
      </c>
      <c r="AC669" t="s">
        <v>15</v>
      </c>
      <c r="AD669" s="1">
        <f>AG669/AF669</f>
        <v>73.98</v>
      </c>
      <c r="AE669">
        <v>18.8</v>
      </c>
      <c r="AF669">
        <v>50</v>
      </c>
      <c r="AG669" s="1">
        <v>3699</v>
      </c>
    </row>
    <row r="670" spans="10:33" x14ac:dyDescent="0.25">
      <c r="J670"/>
      <c r="N670"/>
      <c r="O670"/>
      <c r="AB670" t="s">
        <v>345</v>
      </c>
      <c r="AC670" t="s">
        <v>15</v>
      </c>
      <c r="AD670" s="1">
        <f>AG670/AF670</f>
        <v>73.961538461538467</v>
      </c>
      <c r="AE670">
        <v>5.7</v>
      </c>
      <c r="AF670">
        <v>26</v>
      </c>
      <c r="AG670" s="1">
        <v>1923</v>
      </c>
    </row>
    <row r="671" spans="10:33" x14ac:dyDescent="0.25">
      <c r="J671"/>
      <c r="N671"/>
      <c r="O671"/>
      <c r="AB671" t="s">
        <v>345</v>
      </c>
      <c r="AC671" t="s">
        <v>17</v>
      </c>
      <c r="AD671" s="1">
        <f>AG671/AF671</f>
        <v>31.25</v>
      </c>
      <c r="AE671">
        <v>14.8</v>
      </c>
      <c r="AF671">
        <v>8</v>
      </c>
      <c r="AG671" s="1">
        <v>250</v>
      </c>
    </row>
    <row r="672" spans="10:33" x14ac:dyDescent="0.25">
      <c r="J672"/>
      <c r="N672"/>
      <c r="O672"/>
      <c r="AB672" t="s">
        <v>346</v>
      </c>
      <c r="AC672" t="s">
        <v>10</v>
      </c>
      <c r="AD672" s="1">
        <f>AG672/AF672</f>
        <v>89.58620689655173</v>
      </c>
      <c r="AE672">
        <v>10.5</v>
      </c>
      <c r="AF672">
        <v>29</v>
      </c>
      <c r="AG672" s="1">
        <v>2598</v>
      </c>
    </row>
    <row r="673" spans="10:33" x14ac:dyDescent="0.25">
      <c r="J673"/>
      <c r="N673"/>
      <c r="O673"/>
      <c r="AB673" t="s">
        <v>346</v>
      </c>
      <c r="AC673" t="s">
        <v>12</v>
      </c>
      <c r="AD673" s="1">
        <f>AG673/AF673</f>
        <v>98</v>
      </c>
      <c r="AE673">
        <v>3.6</v>
      </c>
      <c r="AF673">
        <v>101</v>
      </c>
      <c r="AG673" s="1">
        <v>9898</v>
      </c>
    </row>
    <row r="674" spans="10:33" x14ac:dyDescent="0.25">
      <c r="J674"/>
      <c r="N674"/>
      <c r="O674"/>
      <c r="AB674" t="s">
        <v>346</v>
      </c>
      <c r="AC674" t="s">
        <v>13</v>
      </c>
      <c r="AD674" s="1">
        <f>AG674/AF674</f>
        <v>114.875</v>
      </c>
      <c r="AE674">
        <v>7.9</v>
      </c>
      <c r="AF674">
        <v>8</v>
      </c>
      <c r="AG674" s="1">
        <v>919</v>
      </c>
    </row>
    <row r="675" spans="10:33" x14ac:dyDescent="0.25">
      <c r="J675"/>
      <c r="N675"/>
      <c r="O675"/>
      <c r="AB675" t="s">
        <v>347</v>
      </c>
      <c r="AC675" t="s">
        <v>12</v>
      </c>
      <c r="AD675" s="1">
        <f>AG675/AF675</f>
        <v>98</v>
      </c>
      <c r="AE675">
        <v>3.9</v>
      </c>
      <c r="AF675">
        <v>3</v>
      </c>
      <c r="AG675" s="1">
        <v>294</v>
      </c>
    </row>
    <row r="676" spans="10:33" x14ac:dyDescent="0.25">
      <c r="J676"/>
      <c r="N676"/>
      <c r="O676"/>
      <c r="AB676" t="s">
        <v>181</v>
      </c>
      <c r="AC676" t="s">
        <v>15</v>
      </c>
      <c r="AD676" s="1">
        <f>AG676/AF676</f>
        <v>74</v>
      </c>
      <c r="AE676">
        <v>19.7</v>
      </c>
      <c r="AF676">
        <v>2</v>
      </c>
      <c r="AG676" s="1">
        <v>148</v>
      </c>
    </row>
    <row r="677" spans="10:33" x14ac:dyDescent="0.25">
      <c r="J677"/>
      <c r="N677"/>
      <c r="O677"/>
      <c r="AB677" t="s">
        <v>348</v>
      </c>
      <c r="AC677" t="s">
        <v>15</v>
      </c>
      <c r="AD677" s="1">
        <f>AG677/AF677</f>
        <v>73.979591836734699</v>
      </c>
      <c r="AE677">
        <v>4.7</v>
      </c>
      <c r="AF677">
        <v>98</v>
      </c>
      <c r="AG677" s="1">
        <v>7250</v>
      </c>
    </row>
    <row r="678" spans="10:33" x14ac:dyDescent="0.25">
      <c r="J678"/>
      <c r="N678"/>
      <c r="O678"/>
      <c r="AB678" t="s">
        <v>349</v>
      </c>
      <c r="AC678" t="s">
        <v>15</v>
      </c>
      <c r="AD678" s="1">
        <f>AG678/AF678</f>
        <v>74</v>
      </c>
      <c r="AE678">
        <v>16.600000000000001</v>
      </c>
      <c r="AF678">
        <v>13</v>
      </c>
      <c r="AG678" s="1">
        <v>962</v>
      </c>
    </row>
    <row r="679" spans="10:33" x14ac:dyDescent="0.25">
      <c r="J679"/>
      <c r="N679"/>
      <c r="O679"/>
      <c r="AB679" t="s">
        <v>309</v>
      </c>
      <c r="AC679" t="s">
        <v>17</v>
      </c>
      <c r="AD679" s="1">
        <f>AG679/AF679</f>
        <v>31.277777777777779</v>
      </c>
      <c r="AE679">
        <v>5.3</v>
      </c>
      <c r="AF679">
        <v>18</v>
      </c>
      <c r="AG679" s="1">
        <v>563</v>
      </c>
    </row>
    <row r="680" spans="10:33" x14ac:dyDescent="0.25">
      <c r="J680"/>
      <c r="N680"/>
      <c r="O680"/>
      <c r="AB680" t="s">
        <v>273</v>
      </c>
      <c r="AC680" t="s">
        <v>10</v>
      </c>
      <c r="AD680" s="1">
        <f>AG680/AF680</f>
        <v>89.6</v>
      </c>
      <c r="AE680">
        <v>20</v>
      </c>
      <c r="AF680">
        <v>5</v>
      </c>
      <c r="AG680" s="1">
        <v>448</v>
      </c>
    </row>
    <row r="681" spans="10:33" x14ac:dyDescent="0.25">
      <c r="J681"/>
      <c r="N681"/>
      <c r="O681"/>
      <c r="AB681" t="s">
        <v>273</v>
      </c>
      <c r="AC681" t="s">
        <v>12</v>
      </c>
      <c r="AD681" s="1">
        <f>AG681/AF681</f>
        <v>98</v>
      </c>
      <c r="AE681">
        <v>17.100000000000001</v>
      </c>
      <c r="AF681">
        <v>6</v>
      </c>
      <c r="AG681" s="1">
        <v>588</v>
      </c>
    </row>
    <row r="682" spans="10:33" x14ac:dyDescent="0.25">
      <c r="J682"/>
      <c r="N682"/>
      <c r="O682"/>
      <c r="AB682" t="s">
        <v>273</v>
      </c>
      <c r="AC682" t="s">
        <v>13</v>
      </c>
      <c r="AD682" s="1">
        <f>AG682/AF682</f>
        <v>114.875</v>
      </c>
      <c r="AE682">
        <v>2.1</v>
      </c>
      <c r="AF682">
        <v>16</v>
      </c>
      <c r="AG682" s="1">
        <v>1838</v>
      </c>
    </row>
    <row r="683" spans="10:33" x14ac:dyDescent="0.25">
      <c r="J683"/>
      <c r="N683"/>
      <c r="O683"/>
      <c r="AB683" t="s">
        <v>273</v>
      </c>
      <c r="AC683" t="s">
        <v>22</v>
      </c>
      <c r="AD683" s="1">
        <f>AG683/AF683</f>
        <v>240</v>
      </c>
      <c r="AE683">
        <v>7.1</v>
      </c>
      <c r="AF683">
        <v>24</v>
      </c>
      <c r="AG683" s="1">
        <v>5760</v>
      </c>
    </row>
    <row r="684" spans="10:33" x14ac:dyDescent="0.25">
      <c r="J684"/>
      <c r="N684"/>
      <c r="O684"/>
      <c r="AB684" t="s">
        <v>273</v>
      </c>
      <c r="AC684" t="s">
        <v>44</v>
      </c>
      <c r="AD684" s="1">
        <f>AG684/AF684</f>
        <v>215.54545454545453</v>
      </c>
      <c r="AE684">
        <v>18.3</v>
      </c>
      <c r="AF684">
        <v>11</v>
      </c>
      <c r="AG684" s="1">
        <v>2371</v>
      </c>
    </row>
    <row r="685" spans="10:33" x14ac:dyDescent="0.25">
      <c r="J685"/>
      <c r="N685"/>
      <c r="O685"/>
      <c r="AB685" t="s">
        <v>273</v>
      </c>
      <c r="AC685" t="s">
        <v>29</v>
      </c>
      <c r="AD685" s="1">
        <f>AG685/AF685</f>
        <v>294.5</v>
      </c>
      <c r="AE685">
        <v>6.2</v>
      </c>
      <c r="AF685">
        <v>6</v>
      </c>
      <c r="AG685" s="1">
        <v>1767</v>
      </c>
    </row>
    <row r="686" spans="10:33" x14ac:dyDescent="0.25">
      <c r="J686"/>
      <c r="N686"/>
      <c r="O686"/>
      <c r="AB686" t="s">
        <v>273</v>
      </c>
      <c r="AC686" t="s">
        <v>253</v>
      </c>
      <c r="AD686" s="1">
        <f>AG686/AF686</f>
        <v>265.16666666666669</v>
      </c>
      <c r="AE686">
        <v>2</v>
      </c>
      <c r="AF686">
        <v>6</v>
      </c>
      <c r="AG686" s="1">
        <v>1591</v>
      </c>
    </row>
    <row r="687" spans="10:33" x14ac:dyDescent="0.25">
      <c r="J687"/>
      <c r="N687"/>
      <c r="O687"/>
      <c r="AB687" t="s">
        <v>273</v>
      </c>
      <c r="AC687" t="s">
        <v>16</v>
      </c>
      <c r="AD687" s="1">
        <f>AG687/AF687</f>
        <v>265.2</v>
      </c>
      <c r="AE687">
        <v>0.9</v>
      </c>
      <c r="AF687">
        <v>5</v>
      </c>
      <c r="AG687" s="1">
        <v>1326</v>
      </c>
    </row>
    <row r="688" spans="10:33" x14ac:dyDescent="0.25">
      <c r="J688"/>
      <c r="N688"/>
      <c r="O688"/>
      <c r="AB688" t="s">
        <v>351</v>
      </c>
      <c r="AC688" t="s">
        <v>14</v>
      </c>
      <c r="AD688" s="1">
        <f>AG688/AF688</f>
        <v>22.111111111111111</v>
      </c>
      <c r="AE688">
        <v>2.8</v>
      </c>
      <c r="AF688">
        <v>9</v>
      </c>
      <c r="AG688" s="1">
        <v>199</v>
      </c>
    </row>
    <row r="689" spans="10:33" x14ac:dyDescent="0.25">
      <c r="J689"/>
      <c r="N689"/>
      <c r="O689"/>
      <c r="AB689" t="s">
        <v>351</v>
      </c>
      <c r="AC689" t="s">
        <v>47</v>
      </c>
      <c r="AD689" s="1">
        <f>AG689/AF689</f>
        <v>46.202702702702702</v>
      </c>
      <c r="AE689">
        <v>4.9000000000000004</v>
      </c>
      <c r="AF689">
        <v>74</v>
      </c>
      <c r="AG689" s="1">
        <v>3419</v>
      </c>
    </row>
    <row r="690" spans="10:33" x14ac:dyDescent="0.25">
      <c r="J690"/>
      <c r="N690"/>
      <c r="O690"/>
      <c r="AB690" t="s">
        <v>350</v>
      </c>
      <c r="AC690" t="s">
        <v>10</v>
      </c>
      <c r="AD690" s="1">
        <f>AG690/AF690</f>
        <v>89.61904761904762</v>
      </c>
      <c r="AE690">
        <v>17.5</v>
      </c>
      <c r="AF690">
        <v>21</v>
      </c>
      <c r="AG690" s="1">
        <v>1882</v>
      </c>
    </row>
    <row r="691" spans="10:33" x14ac:dyDescent="0.25">
      <c r="J691"/>
      <c r="N691"/>
      <c r="O691"/>
      <c r="AB691" t="s">
        <v>350</v>
      </c>
      <c r="AC691" t="s">
        <v>12</v>
      </c>
      <c r="AD691" s="1">
        <f>AG691/AF691</f>
        <v>98</v>
      </c>
      <c r="AE691">
        <v>13.1</v>
      </c>
      <c r="AF691">
        <v>9</v>
      </c>
      <c r="AG691" s="1">
        <v>882</v>
      </c>
    </row>
    <row r="692" spans="10:33" x14ac:dyDescent="0.25">
      <c r="J692"/>
      <c r="N692"/>
      <c r="O692"/>
      <c r="AB692" t="s">
        <v>350</v>
      </c>
      <c r="AC692" t="s">
        <v>13</v>
      </c>
      <c r="AD692" s="1">
        <f>AG692/AF692</f>
        <v>115</v>
      </c>
      <c r="AE692">
        <v>19.399999999999999</v>
      </c>
      <c r="AF692">
        <v>4</v>
      </c>
      <c r="AG692" s="1">
        <v>460</v>
      </c>
    </row>
    <row r="693" spans="10:33" x14ac:dyDescent="0.25">
      <c r="J693"/>
      <c r="N693"/>
      <c r="O693"/>
      <c r="AB693" t="s">
        <v>350</v>
      </c>
      <c r="AC693" t="s">
        <v>22</v>
      </c>
      <c r="AD693" s="1">
        <f>AG693/AF693</f>
        <v>240</v>
      </c>
      <c r="AE693">
        <v>16.600000000000001</v>
      </c>
      <c r="AF693">
        <v>4</v>
      </c>
      <c r="AG693" s="1">
        <v>960</v>
      </c>
    </row>
    <row r="694" spans="10:33" x14ac:dyDescent="0.25">
      <c r="J694"/>
      <c r="N694"/>
      <c r="O694"/>
      <c r="AB694" t="s">
        <v>350</v>
      </c>
      <c r="AC694" t="s">
        <v>44</v>
      </c>
      <c r="AD694" s="1">
        <f>AG694/AF694</f>
        <v>240</v>
      </c>
      <c r="AE694">
        <v>1.9</v>
      </c>
      <c r="AF694">
        <v>1</v>
      </c>
      <c r="AG694" s="1">
        <v>240</v>
      </c>
    </row>
    <row r="695" spans="10:33" x14ac:dyDescent="0.25">
      <c r="J695"/>
      <c r="N695"/>
      <c r="O695"/>
      <c r="AB695" t="s">
        <v>118</v>
      </c>
      <c r="AC695" t="s">
        <v>12</v>
      </c>
      <c r="AD695" s="1">
        <f>AG695/AF695</f>
        <v>98</v>
      </c>
      <c r="AE695">
        <v>5.2</v>
      </c>
      <c r="AF695">
        <v>41</v>
      </c>
      <c r="AG695" s="1">
        <v>4018</v>
      </c>
    </row>
    <row r="696" spans="10:33" x14ac:dyDescent="0.25">
      <c r="J696"/>
      <c r="N696"/>
      <c r="O696"/>
      <c r="AB696" t="s">
        <v>123</v>
      </c>
      <c r="AC696" t="s">
        <v>22</v>
      </c>
      <c r="AD696" s="1">
        <f>AG696/AF696</f>
        <v>240</v>
      </c>
      <c r="AE696">
        <v>8.8000000000000007</v>
      </c>
      <c r="AF696">
        <v>1</v>
      </c>
      <c r="AG696" s="1">
        <v>240</v>
      </c>
    </row>
    <row r="697" spans="10:33" x14ac:dyDescent="0.25">
      <c r="J697"/>
      <c r="N697"/>
      <c r="O697"/>
      <c r="AB697" t="s">
        <v>352</v>
      </c>
      <c r="AC697" t="s">
        <v>22</v>
      </c>
      <c r="AD697" s="1">
        <f>AG697/AF697</f>
        <v>240</v>
      </c>
      <c r="AE697">
        <v>7.5</v>
      </c>
      <c r="AF697">
        <v>10</v>
      </c>
      <c r="AG697" s="1">
        <v>2400</v>
      </c>
    </row>
    <row r="698" spans="10:33" x14ac:dyDescent="0.25">
      <c r="J698"/>
      <c r="N698"/>
      <c r="O698"/>
      <c r="AB698" t="s">
        <v>352</v>
      </c>
      <c r="AC698" t="s">
        <v>73</v>
      </c>
      <c r="AD698" s="1">
        <f>AG698/AF698</f>
        <v>312</v>
      </c>
      <c r="AE698">
        <v>0.4</v>
      </c>
      <c r="AF698">
        <v>2</v>
      </c>
      <c r="AG698" s="1">
        <v>624</v>
      </c>
    </row>
    <row r="699" spans="10:33" x14ac:dyDescent="0.25">
      <c r="J699"/>
      <c r="N699"/>
      <c r="O699"/>
      <c r="AB699" t="s">
        <v>352</v>
      </c>
      <c r="AC699" t="s">
        <v>94</v>
      </c>
      <c r="AD699" s="1">
        <f>AG699/AF699</f>
        <v>432.6</v>
      </c>
      <c r="AE699">
        <v>2</v>
      </c>
      <c r="AF699">
        <v>5</v>
      </c>
      <c r="AG699" s="1">
        <v>2163</v>
      </c>
    </row>
    <row r="700" spans="10:33" x14ac:dyDescent="0.25">
      <c r="J700"/>
      <c r="N700"/>
      <c r="O700"/>
      <c r="AB700" t="s">
        <v>352</v>
      </c>
      <c r="AC700" t="s">
        <v>15</v>
      </c>
      <c r="AD700" s="1">
        <f>AG700/AF700</f>
        <v>73.986486486486484</v>
      </c>
      <c r="AE700">
        <v>5.3</v>
      </c>
      <c r="AF700">
        <v>74</v>
      </c>
      <c r="AG700" s="1">
        <v>5475</v>
      </c>
    </row>
    <row r="701" spans="10:33" x14ac:dyDescent="0.25">
      <c r="J701"/>
      <c r="N701"/>
      <c r="O701"/>
      <c r="AB701" t="s">
        <v>352</v>
      </c>
      <c r="AC701" t="s">
        <v>27</v>
      </c>
      <c r="AD701" s="1">
        <f>AG701/AF701</f>
        <v>315.78571428571428</v>
      </c>
      <c r="AE701">
        <v>20.9</v>
      </c>
      <c r="AF701">
        <v>14</v>
      </c>
      <c r="AG701" s="1">
        <v>4421</v>
      </c>
    </row>
    <row r="702" spans="10:33" x14ac:dyDescent="0.25">
      <c r="J702"/>
      <c r="N702"/>
      <c r="O702"/>
      <c r="AB702" t="s">
        <v>352</v>
      </c>
      <c r="AC702" t="s">
        <v>29</v>
      </c>
      <c r="AD702" s="1">
        <f>AG702/AF702</f>
        <v>294.55714285714288</v>
      </c>
      <c r="AE702">
        <v>8</v>
      </c>
      <c r="AF702">
        <v>70</v>
      </c>
      <c r="AG702" s="1">
        <v>20619</v>
      </c>
    </row>
    <row r="703" spans="10:33" x14ac:dyDescent="0.25">
      <c r="J703"/>
      <c r="N703"/>
      <c r="O703"/>
      <c r="AB703" t="s">
        <v>352</v>
      </c>
      <c r="AC703" t="s">
        <v>65</v>
      </c>
      <c r="AD703" s="1">
        <f>AG703/AF703</f>
        <v>265.14285714285717</v>
      </c>
      <c r="AE703">
        <v>2.4</v>
      </c>
      <c r="AF703">
        <v>7</v>
      </c>
      <c r="AG703" s="1">
        <v>1856</v>
      </c>
    </row>
    <row r="704" spans="10:33" x14ac:dyDescent="0.25">
      <c r="J704"/>
      <c r="N704"/>
      <c r="O704"/>
      <c r="AB704" t="s">
        <v>267</v>
      </c>
      <c r="AC704" t="s">
        <v>15</v>
      </c>
      <c r="AD704" s="1">
        <f>AG704/AF704</f>
        <v>74</v>
      </c>
      <c r="AE704">
        <v>2</v>
      </c>
      <c r="AF704">
        <v>25</v>
      </c>
      <c r="AG704" s="1">
        <v>1850</v>
      </c>
    </row>
    <row r="705" spans="10:33" x14ac:dyDescent="0.25">
      <c r="J705"/>
      <c r="N705"/>
      <c r="O705"/>
      <c r="AB705" t="s">
        <v>353</v>
      </c>
      <c r="AC705" t="s">
        <v>12</v>
      </c>
      <c r="AD705" s="1">
        <f>AG705/AF705</f>
        <v>98</v>
      </c>
      <c r="AE705">
        <v>3.1</v>
      </c>
      <c r="AF705">
        <v>49</v>
      </c>
      <c r="AG705" s="1">
        <v>4802</v>
      </c>
    </row>
    <row r="706" spans="10:33" x14ac:dyDescent="0.25">
      <c r="J706"/>
      <c r="N706"/>
      <c r="O706"/>
      <c r="AB706" t="s">
        <v>355</v>
      </c>
      <c r="AC706" t="s">
        <v>13</v>
      </c>
      <c r="AD706" s="1">
        <f>AG706/AF706</f>
        <v>114.90322580645162</v>
      </c>
      <c r="AE706">
        <v>3.6</v>
      </c>
      <c r="AF706">
        <v>31</v>
      </c>
      <c r="AG706" s="1">
        <v>3562</v>
      </c>
    </row>
    <row r="707" spans="10:33" x14ac:dyDescent="0.25">
      <c r="J707"/>
      <c r="N707"/>
      <c r="O707"/>
      <c r="AB707" t="s">
        <v>355</v>
      </c>
      <c r="AC707" t="s">
        <v>22</v>
      </c>
      <c r="AD707" s="1">
        <f>AG707/AF707</f>
        <v>240</v>
      </c>
      <c r="AE707">
        <v>14.1</v>
      </c>
      <c r="AF707">
        <v>5</v>
      </c>
      <c r="AG707" s="1">
        <v>1200</v>
      </c>
    </row>
    <row r="708" spans="10:33" x14ac:dyDescent="0.25">
      <c r="J708"/>
      <c r="N708"/>
      <c r="O708"/>
      <c r="AB708" t="s">
        <v>355</v>
      </c>
      <c r="AC708" t="s">
        <v>46</v>
      </c>
      <c r="AD708" s="1">
        <f>AG708/AF708</f>
        <v>72.5</v>
      </c>
      <c r="AE708">
        <v>20.100000000000001</v>
      </c>
      <c r="AF708">
        <v>4</v>
      </c>
      <c r="AG708" s="1">
        <v>290</v>
      </c>
    </row>
    <row r="709" spans="10:33" x14ac:dyDescent="0.25">
      <c r="J709"/>
      <c r="N709"/>
      <c r="O709"/>
      <c r="AB709" t="s">
        <v>355</v>
      </c>
      <c r="AC709" t="s">
        <v>28</v>
      </c>
      <c r="AD709" s="1">
        <f>AG709/AF709</f>
        <v>187</v>
      </c>
      <c r="AE709">
        <v>26.1</v>
      </c>
      <c r="AF709">
        <v>1</v>
      </c>
      <c r="AG709" s="1">
        <v>187</v>
      </c>
    </row>
    <row r="710" spans="10:33" x14ac:dyDescent="0.25">
      <c r="J710"/>
      <c r="N710"/>
      <c r="O710"/>
      <c r="AB710" t="s">
        <v>357</v>
      </c>
      <c r="AC710" t="s">
        <v>12</v>
      </c>
      <c r="AD710" s="1">
        <f>AG710/AF710</f>
        <v>98</v>
      </c>
      <c r="AE710">
        <v>14.8</v>
      </c>
      <c r="AF710">
        <v>1</v>
      </c>
      <c r="AG710" s="1">
        <v>98</v>
      </c>
    </row>
    <row r="711" spans="10:33" x14ac:dyDescent="0.25">
      <c r="J711"/>
      <c r="N711"/>
      <c r="O711"/>
      <c r="AB711" t="s">
        <v>358</v>
      </c>
      <c r="AC711" t="s">
        <v>13</v>
      </c>
      <c r="AD711" s="1">
        <f>AG711/AF711</f>
        <v>114.875</v>
      </c>
      <c r="AE711">
        <v>9.6</v>
      </c>
      <c r="AF711">
        <v>8</v>
      </c>
      <c r="AG711" s="1">
        <v>919</v>
      </c>
    </row>
    <row r="712" spans="10:33" x14ac:dyDescent="0.25">
      <c r="J712"/>
      <c r="N712"/>
      <c r="O712"/>
      <c r="AB712" t="s">
        <v>358</v>
      </c>
      <c r="AC712" t="s">
        <v>22</v>
      </c>
      <c r="AD712" s="1">
        <f>AG712/AF712</f>
        <v>240</v>
      </c>
      <c r="AE712">
        <v>18.3</v>
      </c>
      <c r="AF712">
        <v>1</v>
      </c>
      <c r="AG712" s="1">
        <v>240</v>
      </c>
    </row>
    <row r="713" spans="10:33" x14ac:dyDescent="0.25">
      <c r="J713"/>
      <c r="N713"/>
      <c r="O713"/>
      <c r="AB713" t="s">
        <v>366</v>
      </c>
      <c r="AC713" t="s">
        <v>15</v>
      </c>
      <c r="AD713" s="1">
        <f>AG713/AF713</f>
        <v>73.966666666666669</v>
      </c>
      <c r="AE713">
        <v>8.1999999999999993</v>
      </c>
      <c r="AF713">
        <v>30</v>
      </c>
      <c r="AG713" s="1">
        <v>2219</v>
      </c>
    </row>
    <row r="714" spans="10:33" x14ac:dyDescent="0.25">
      <c r="J714"/>
      <c r="N714"/>
      <c r="O714"/>
      <c r="AB714" t="s">
        <v>366</v>
      </c>
      <c r="AC714" t="s">
        <v>46</v>
      </c>
      <c r="AD714" s="1">
        <f>AG714/AF714</f>
        <v>72.5</v>
      </c>
      <c r="AE714">
        <v>20.399999999999999</v>
      </c>
      <c r="AF714">
        <v>4</v>
      </c>
      <c r="AG714" s="1">
        <v>290</v>
      </c>
    </row>
    <row r="715" spans="10:33" x14ac:dyDescent="0.25">
      <c r="J715"/>
      <c r="N715"/>
      <c r="O715"/>
      <c r="AB715" t="s">
        <v>366</v>
      </c>
      <c r="AC715" t="s">
        <v>28</v>
      </c>
      <c r="AD715" s="1">
        <f>AG715/AF715</f>
        <v>187</v>
      </c>
      <c r="AE715">
        <v>21.8</v>
      </c>
      <c r="AF715">
        <v>3</v>
      </c>
      <c r="AG715" s="1">
        <v>561</v>
      </c>
    </row>
    <row r="716" spans="10:33" x14ac:dyDescent="0.25">
      <c r="J716"/>
      <c r="N716"/>
      <c r="O716"/>
      <c r="AB716" t="s">
        <v>366</v>
      </c>
      <c r="AC716" t="s">
        <v>65</v>
      </c>
      <c r="AD716" s="1">
        <f>AG716/AF716</f>
        <v>265.09523809523807</v>
      </c>
      <c r="AE716">
        <v>1.4</v>
      </c>
      <c r="AF716">
        <v>21</v>
      </c>
      <c r="AG716" s="1">
        <v>5567</v>
      </c>
    </row>
    <row r="717" spans="10:33" x14ac:dyDescent="0.25">
      <c r="J717"/>
      <c r="N717"/>
      <c r="O717"/>
      <c r="AB717" t="s">
        <v>359</v>
      </c>
      <c r="AC717" t="s">
        <v>12</v>
      </c>
      <c r="AD717" s="1">
        <f>AG717/AF717</f>
        <v>98</v>
      </c>
      <c r="AE717">
        <v>3.8</v>
      </c>
      <c r="AF717">
        <v>34</v>
      </c>
      <c r="AG717" s="1">
        <v>3332</v>
      </c>
    </row>
    <row r="718" spans="10:33" x14ac:dyDescent="0.25">
      <c r="J718"/>
      <c r="N718"/>
      <c r="O718"/>
      <c r="AB718" t="s">
        <v>359</v>
      </c>
      <c r="AC718" t="s">
        <v>22</v>
      </c>
      <c r="AD718" s="1">
        <f>AG718/AF718</f>
        <v>240</v>
      </c>
      <c r="AE718">
        <v>9.1999999999999993</v>
      </c>
      <c r="AF718">
        <v>10</v>
      </c>
      <c r="AG718" s="1">
        <v>2400</v>
      </c>
    </row>
    <row r="719" spans="10:33" x14ac:dyDescent="0.25">
      <c r="J719"/>
      <c r="N719"/>
      <c r="O719"/>
      <c r="AB719" t="s">
        <v>359</v>
      </c>
      <c r="AC719" t="s">
        <v>84</v>
      </c>
      <c r="AD719" s="1">
        <f>AG719/AF719</f>
        <v>31.5</v>
      </c>
      <c r="AE719">
        <v>8.3000000000000007</v>
      </c>
      <c r="AF719">
        <v>2</v>
      </c>
      <c r="AG719" s="1">
        <v>63</v>
      </c>
    </row>
    <row r="720" spans="10:33" x14ac:dyDescent="0.25">
      <c r="J720"/>
      <c r="N720"/>
      <c r="O720"/>
      <c r="AB720" t="s">
        <v>359</v>
      </c>
      <c r="AC720" t="s">
        <v>47</v>
      </c>
      <c r="AD720" s="1">
        <f>AG720/AF720</f>
        <v>46.2</v>
      </c>
      <c r="AE720">
        <v>5.5</v>
      </c>
      <c r="AF720">
        <v>30</v>
      </c>
      <c r="AG720" s="1">
        <v>1386</v>
      </c>
    </row>
    <row r="721" spans="10:33" x14ac:dyDescent="0.25">
      <c r="J721"/>
      <c r="N721"/>
      <c r="O721"/>
      <c r="AB721" t="s">
        <v>395</v>
      </c>
      <c r="AC721" t="s">
        <v>12</v>
      </c>
      <c r="AD721" s="1">
        <f>AG721/AF721</f>
        <v>98</v>
      </c>
      <c r="AE721">
        <v>7.2</v>
      </c>
      <c r="AF721">
        <v>93</v>
      </c>
      <c r="AG721" s="1">
        <v>9114</v>
      </c>
    </row>
    <row r="722" spans="10:33" x14ac:dyDescent="0.25">
      <c r="J722"/>
      <c r="N722"/>
      <c r="O722"/>
      <c r="AB722" t="s">
        <v>395</v>
      </c>
      <c r="AC722" t="s">
        <v>15</v>
      </c>
      <c r="AD722" s="1">
        <f>AG722/AF722</f>
        <v>74</v>
      </c>
      <c r="AE722">
        <v>15.7</v>
      </c>
      <c r="AF722">
        <v>2</v>
      </c>
      <c r="AG722" s="1">
        <v>148</v>
      </c>
    </row>
    <row r="723" spans="10:33" x14ac:dyDescent="0.25">
      <c r="J723"/>
      <c r="N723"/>
      <c r="O723"/>
      <c r="AB723" t="s">
        <v>162</v>
      </c>
      <c r="AC723" t="s">
        <v>12</v>
      </c>
      <c r="AD723" s="1">
        <f>AG723/AF723</f>
        <v>98</v>
      </c>
      <c r="AE723">
        <v>2.5</v>
      </c>
      <c r="AF723">
        <v>29</v>
      </c>
      <c r="AG723" s="1">
        <v>2842</v>
      </c>
    </row>
    <row r="724" spans="10:33" x14ac:dyDescent="0.25">
      <c r="J724"/>
      <c r="N724"/>
      <c r="O724"/>
      <c r="AB724" t="s">
        <v>361</v>
      </c>
      <c r="AC724" t="s">
        <v>84</v>
      </c>
      <c r="AD724" s="1">
        <f>AG724/AF724</f>
        <v>46.25</v>
      </c>
      <c r="AE724">
        <v>7.2</v>
      </c>
      <c r="AF724">
        <v>8</v>
      </c>
      <c r="AG724" s="1">
        <v>370</v>
      </c>
    </row>
    <row r="725" spans="10:33" x14ac:dyDescent="0.25">
      <c r="J725"/>
      <c r="N725"/>
      <c r="O725"/>
      <c r="AB725" t="s">
        <v>88</v>
      </c>
      <c r="AC725" t="s">
        <v>15</v>
      </c>
      <c r="AD725" s="1">
        <f>AG725/AF725</f>
        <v>73.969696969696969</v>
      </c>
      <c r="AE725">
        <v>5.8</v>
      </c>
      <c r="AF725">
        <v>33</v>
      </c>
      <c r="AG725" s="1">
        <v>2441</v>
      </c>
    </row>
    <row r="726" spans="10:33" x14ac:dyDescent="0.25">
      <c r="J726"/>
      <c r="N726"/>
      <c r="O726"/>
      <c r="AB726" t="s">
        <v>92</v>
      </c>
      <c r="AC726" t="s">
        <v>15</v>
      </c>
      <c r="AD726" s="1">
        <f>AG726/AF726</f>
        <v>37</v>
      </c>
      <c r="AE726">
        <v>15.2</v>
      </c>
      <c r="AF726">
        <v>91</v>
      </c>
      <c r="AG726" s="1">
        <v>3367</v>
      </c>
    </row>
    <row r="727" spans="10:33" x14ac:dyDescent="0.25">
      <c r="J727"/>
      <c r="N727"/>
      <c r="O727"/>
      <c r="AB727" t="s">
        <v>368</v>
      </c>
      <c r="AC727" t="s">
        <v>15</v>
      </c>
      <c r="AD727" s="1">
        <f>AG727/AF727</f>
        <v>74</v>
      </c>
      <c r="AE727">
        <v>7.7</v>
      </c>
      <c r="AF727">
        <v>22</v>
      </c>
      <c r="AG727" s="1">
        <v>1628</v>
      </c>
    </row>
    <row r="728" spans="10:33" x14ac:dyDescent="0.25">
      <c r="J728"/>
      <c r="N728"/>
      <c r="O728"/>
      <c r="AB728" t="s">
        <v>368</v>
      </c>
      <c r="AC728" t="s">
        <v>28</v>
      </c>
      <c r="AD728" s="1">
        <f>AG728/AF728</f>
        <v>187</v>
      </c>
      <c r="AE728">
        <v>18.2</v>
      </c>
      <c r="AF728">
        <v>3</v>
      </c>
      <c r="AG728" s="1">
        <v>561</v>
      </c>
    </row>
    <row r="729" spans="10:33" x14ac:dyDescent="0.25">
      <c r="J729"/>
      <c r="N729"/>
      <c r="O729"/>
      <c r="AB729" t="s">
        <v>368</v>
      </c>
      <c r="AC729" t="s">
        <v>65</v>
      </c>
      <c r="AD729" s="1">
        <f>AG729/AF729</f>
        <v>294.60000000000002</v>
      </c>
      <c r="AE729">
        <v>2.7</v>
      </c>
      <c r="AF729">
        <v>5</v>
      </c>
      <c r="AG729" s="1">
        <v>1473</v>
      </c>
    </row>
    <row r="730" spans="10:33" x14ac:dyDescent="0.25">
      <c r="J730"/>
      <c r="N730"/>
      <c r="O730"/>
      <c r="AB730" t="s">
        <v>368</v>
      </c>
      <c r="AC730" t="s">
        <v>47</v>
      </c>
      <c r="AD730" s="1">
        <f>AG730/AF730</f>
        <v>46.222222222222221</v>
      </c>
      <c r="AE730">
        <v>9.1999999999999993</v>
      </c>
      <c r="AF730">
        <v>9</v>
      </c>
      <c r="AG730" s="1">
        <v>416</v>
      </c>
    </row>
    <row r="731" spans="10:33" x14ac:dyDescent="0.25">
      <c r="J731"/>
      <c r="N731"/>
      <c r="O731"/>
      <c r="AB731" t="s">
        <v>367</v>
      </c>
      <c r="AC731" t="s">
        <v>15</v>
      </c>
      <c r="AD731" s="1">
        <f>AG731/AF731</f>
        <v>74</v>
      </c>
      <c r="AE731">
        <v>8.9</v>
      </c>
      <c r="AF731">
        <v>22</v>
      </c>
      <c r="AG731" s="1">
        <v>1628</v>
      </c>
    </row>
    <row r="732" spans="10:33" x14ac:dyDescent="0.25">
      <c r="J732"/>
      <c r="N732"/>
      <c r="O732"/>
      <c r="AB732" t="s">
        <v>367</v>
      </c>
      <c r="AC732" t="s">
        <v>28</v>
      </c>
      <c r="AD732" s="1">
        <f>AG732/AF732</f>
        <v>187</v>
      </c>
      <c r="AE732">
        <v>18</v>
      </c>
      <c r="AF732">
        <v>4</v>
      </c>
      <c r="AG732" s="1">
        <v>748</v>
      </c>
    </row>
    <row r="733" spans="10:33" x14ac:dyDescent="0.25">
      <c r="J733"/>
      <c r="N733"/>
      <c r="O733"/>
      <c r="AB733" t="s">
        <v>367</v>
      </c>
      <c r="AC733" t="s">
        <v>65</v>
      </c>
      <c r="AD733" s="1">
        <f>AG733/AF733</f>
        <v>294.60000000000002</v>
      </c>
      <c r="AE733">
        <v>2.2999999999999998</v>
      </c>
      <c r="AF733">
        <v>10</v>
      </c>
      <c r="AG733" s="1">
        <v>2946</v>
      </c>
    </row>
    <row r="734" spans="10:33" x14ac:dyDescent="0.25">
      <c r="J734"/>
      <c r="N734"/>
      <c r="O734"/>
      <c r="AB734" t="s">
        <v>369</v>
      </c>
      <c r="AC734" t="s">
        <v>15</v>
      </c>
      <c r="AD734" s="1">
        <f>AG734/AF734</f>
        <v>73.961538461538467</v>
      </c>
      <c r="AE734">
        <v>5.3</v>
      </c>
      <c r="AF734">
        <v>26</v>
      </c>
      <c r="AG734" s="1">
        <v>1923</v>
      </c>
    </row>
    <row r="735" spans="10:33" x14ac:dyDescent="0.25">
      <c r="J735"/>
      <c r="N735"/>
      <c r="O735"/>
      <c r="AB735" t="s">
        <v>369</v>
      </c>
      <c r="AC735" t="s">
        <v>28</v>
      </c>
      <c r="AD735" s="1">
        <f>AG735/AF735</f>
        <v>187</v>
      </c>
      <c r="AE735">
        <v>22.8</v>
      </c>
      <c r="AF735">
        <v>2</v>
      </c>
      <c r="AG735" s="1">
        <v>374</v>
      </c>
    </row>
    <row r="736" spans="10:33" x14ac:dyDescent="0.25">
      <c r="J736"/>
      <c r="N736"/>
      <c r="O736"/>
      <c r="AB736" t="s">
        <v>370</v>
      </c>
      <c r="AC736" t="s">
        <v>15</v>
      </c>
      <c r="AD736" s="1">
        <f>AG736/AF736</f>
        <v>74</v>
      </c>
      <c r="AE736">
        <v>7.7</v>
      </c>
      <c r="AF736">
        <v>23</v>
      </c>
      <c r="AG736" s="1">
        <v>1702</v>
      </c>
    </row>
    <row r="737" spans="10:33" x14ac:dyDescent="0.25">
      <c r="J737"/>
      <c r="N737"/>
      <c r="O737"/>
      <c r="AB737" t="s">
        <v>370</v>
      </c>
      <c r="AC737" t="s">
        <v>28</v>
      </c>
      <c r="AD737" s="1">
        <f>AG737/AF737</f>
        <v>187</v>
      </c>
      <c r="AE737">
        <v>18.600000000000001</v>
      </c>
      <c r="AF737">
        <v>1</v>
      </c>
      <c r="AG737" s="1">
        <v>187</v>
      </c>
    </row>
    <row r="738" spans="10:33" x14ac:dyDescent="0.25">
      <c r="J738"/>
      <c r="N738"/>
      <c r="O738"/>
      <c r="AB738" t="s">
        <v>371</v>
      </c>
      <c r="AC738" t="s">
        <v>10</v>
      </c>
      <c r="AD738" s="1">
        <f>AG738/AF738</f>
        <v>89.5</v>
      </c>
      <c r="AE738">
        <v>15.5</v>
      </c>
      <c r="AF738">
        <v>4</v>
      </c>
      <c r="AG738" s="1">
        <v>358</v>
      </c>
    </row>
    <row r="739" spans="10:33" x14ac:dyDescent="0.25">
      <c r="J739"/>
      <c r="N739"/>
      <c r="O739"/>
      <c r="AB739" t="s">
        <v>371</v>
      </c>
      <c r="AC739" t="s">
        <v>12</v>
      </c>
      <c r="AD739" s="1">
        <f>AG739/AF739</f>
        <v>98</v>
      </c>
      <c r="AE739">
        <v>15.7</v>
      </c>
      <c r="AF739">
        <v>6</v>
      </c>
      <c r="AG739" s="1">
        <v>588</v>
      </c>
    </row>
    <row r="740" spans="10:33" x14ac:dyDescent="0.25">
      <c r="J740"/>
      <c r="N740"/>
      <c r="O740"/>
      <c r="AB740" t="s">
        <v>371</v>
      </c>
      <c r="AC740" t="s">
        <v>22</v>
      </c>
      <c r="AD740" s="1">
        <f>AG740/AF740</f>
        <v>240</v>
      </c>
      <c r="AE740">
        <v>2.5</v>
      </c>
      <c r="AF740">
        <v>8</v>
      </c>
      <c r="AG740" s="1">
        <v>1920</v>
      </c>
    </row>
    <row r="741" spans="10:33" x14ac:dyDescent="0.25">
      <c r="J741"/>
      <c r="N741"/>
      <c r="O741"/>
      <c r="AB741" t="s">
        <v>371</v>
      </c>
      <c r="AC741" t="s">
        <v>15</v>
      </c>
      <c r="AD741" s="1">
        <f>AG741/AF741</f>
        <v>74</v>
      </c>
      <c r="AE741">
        <v>17.399999999999999</v>
      </c>
      <c r="AF741">
        <v>2</v>
      </c>
      <c r="AG741" s="1">
        <v>148</v>
      </c>
    </row>
    <row r="742" spans="10:33" x14ac:dyDescent="0.25">
      <c r="J742"/>
      <c r="N742"/>
      <c r="O742"/>
      <c r="AB742" t="s">
        <v>372</v>
      </c>
      <c r="AC742" t="s">
        <v>14</v>
      </c>
      <c r="AD742" s="1">
        <f>AG742/AF742</f>
        <v>432.66666666666669</v>
      </c>
      <c r="AE742">
        <v>4.2</v>
      </c>
      <c r="AF742">
        <v>6</v>
      </c>
      <c r="AG742" s="1">
        <v>2596</v>
      </c>
    </row>
    <row r="743" spans="10:33" x14ac:dyDescent="0.25">
      <c r="J743"/>
      <c r="N743"/>
      <c r="O743"/>
      <c r="AB743" t="s">
        <v>372</v>
      </c>
      <c r="AC743" t="s">
        <v>129</v>
      </c>
      <c r="AD743" s="1">
        <f>AG743/AF743</f>
        <v>41</v>
      </c>
      <c r="AE743">
        <v>10.1</v>
      </c>
      <c r="AF743">
        <v>45</v>
      </c>
      <c r="AG743" s="1">
        <v>1845</v>
      </c>
    </row>
    <row r="744" spans="10:33" x14ac:dyDescent="0.25">
      <c r="J744"/>
      <c r="N744"/>
      <c r="O744"/>
      <c r="AB744" t="s">
        <v>373</v>
      </c>
      <c r="AC744" t="s">
        <v>10</v>
      </c>
      <c r="AD744" s="1">
        <f>AG744/AF744</f>
        <v>89.571428571428569</v>
      </c>
      <c r="AE744">
        <v>8.6999999999999993</v>
      </c>
      <c r="AF744">
        <v>14</v>
      </c>
      <c r="AG744" s="1">
        <v>1254</v>
      </c>
    </row>
    <row r="745" spans="10:33" x14ac:dyDescent="0.25">
      <c r="J745"/>
      <c r="N745"/>
      <c r="O745"/>
      <c r="AB745" t="s">
        <v>373</v>
      </c>
      <c r="AC745" t="s">
        <v>12</v>
      </c>
      <c r="AD745" s="1">
        <f>AG745/AF745</f>
        <v>98</v>
      </c>
      <c r="AE745">
        <v>10</v>
      </c>
      <c r="AF745">
        <v>73</v>
      </c>
      <c r="AG745" s="1">
        <v>7154</v>
      </c>
    </row>
    <row r="746" spans="10:33" x14ac:dyDescent="0.25">
      <c r="J746"/>
      <c r="N746"/>
      <c r="O746"/>
      <c r="AB746" t="s">
        <v>373</v>
      </c>
      <c r="AC746" t="s">
        <v>13</v>
      </c>
      <c r="AD746" s="1">
        <f>AG746/AF746</f>
        <v>114.88888888888889</v>
      </c>
      <c r="AE746">
        <v>0.6</v>
      </c>
      <c r="AF746">
        <v>9</v>
      </c>
      <c r="AG746" s="1">
        <v>1034</v>
      </c>
    </row>
    <row r="747" spans="10:33" x14ac:dyDescent="0.25">
      <c r="J747"/>
      <c r="N747"/>
      <c r="O747"/>
      <c r="AB747" t="s">
        <v>373</v>
      </c>
      <c r="AC747" t="s">
        <v>22</v>
      </c>
      <c r="AD747" s="1">
        <f>AG747/AF747</f>
        <v>240</v>
      </c>
      <c r="AE747">
        <v>5.6</v>
      </c>
      <c r="AF747">
        <v>8</v>
      </c>
      <c r="AG747" s="1">
        <v>1920</v>
      </c>
    </row>
    <row r="748" spans="10:33" x14ac:dyDescent="0.25">
      <c r="J748"/>
      <c r="N748"/>
      <c r="O748"/>
      <c r="AB748" t="s">
        <v>373</v>
      </c>
      <c r="AC748" t="s">
        <v>44</v>
      </c>
      <c r="AD748" s="1">
        <f>AG748/AF748</f>
        <v>240</v>
      </c>
      <c r="AE748">
        <v>1.1000000000000001</v>
      </c>
      <c r="AF748">
        <v>3</v>
      </c>
      <c r="AG748" s="1">
        <v>720</v>
      </c>
    </row>
    <row r="749" spans="10:33" x14ac:dyDescent="0.25">
      <c r="J749"/>
      <c r="N749"/>
      <c r="O749"/>
      <c r="AB749" t="s">
        <v>373</v>
      </c>
      <c r="AC749" t="s">
        <v>15</v>
      </c>
      <c r="AD749" s="1">
        <f>AG749/AF749</f>
        <v>73.976190476190482</v>
      </c>
      <c r="AE749">
        <v>5.5</v>
      </c>
      <c r="AF749">
        <v>126</v>
      </c>
      <c r="AG749" s="1">
        <v>9321</v>
      </c>
    </row>
    <row r="750" spans="10:33" x14ac:dyDescent="0.25">
      <c r="J750"/>
      <c r="N750"/>
      <c r="O750"/>
      <c r="AB750" t="s">
        <v>373</v>
      </c>
      <c r="AC750" t="s">
        <v>29</v>
      </c>
      <c r="AD750" s="1">
        <f>AG750/AF750</f>
        <v>294.56</v>
      </c>
      <c r="AE750">
        <v>7.1</v>
      </c>
      <c r="AF750">
        <v>25</v>
      </c>
      <c r="AG750" s="1">
        <v>7364</v>
      </c>
    </row>
    <row r="751" spans="10:33" x14ac:dyDescent="0.25">
      <c r="J751"/>
      <c r="N751"/>
      <c r="O751"/>
      <c r="AB751" t="s">
        <v>187</v>
      </c>
      <c r="AC751" t="s">
        <v>13</v>
      </c>
      <c r="AD751" s="1">
        <f>AG751/AF751</f>
        <v>115</v>
      </c>
      <c r="AE751">
        <v>4.5999999999999996</v>
      </c>
      <c r="AF751">
        <v>2</v>
      </c>
      <c r="AG751" s="1">
        <v>230</v>
      </c>
    </row>
    <row r="752" spans="10:33" x14ac:dyDescent="0.25">
      <c r="J752"/>
      <c r="N752"/>
      <c r="O752"/>
      <c r="AB752" t="s">
        <v>187</v>
      </c>
      <c r="AC752" t="s">
        <v>14</v>
      </c>
      <c r="AD752" s="1">
        <f>AG752/AF752</f>
        <v>22.071428571428573</v>
      </c>
      <c r="AE752">
        <v>4.4000000000000004</v>
      </c>
      <c r="AF752">
        <v>14</v>
      </c>
      <c r="AG752" s="1">
        <v>309</v>
      </c>
    </row>
    <row r="753" spans="10:33" x14ac:dyDescent="0.25">
      <c r="J753"/>
      <c r="N753"/>
      <c r="O753"/>
      <c r="AB753" t="s">
        <v>375</v>
      </c>
      <c r="AC753" t="s">
        <v>10</v>
      </c>
      <c r="AD753" s="1">
        <f>AG753/AF753</f>
        <v>89.593220338983045</v>
      </c>
      <c r="AE753">
        <v>16.5</v>
      </c>
      <c r="AF753">
        <v>59</v>
      </c>
      <c r="AG753" s="1">
        <v>5286</v>
      </c>
    </row>
    <row r="754" spans="10:33" x14ac:dyDescent="0.25">
      <c r="J754"/>
      <c r="N754"/>
      <c r="O754"/>
      <c r="AB754" t="s">
        <v>375</v>
      </c>
      <c r="AC754" t="s">
        <v>12</v>
      </c>
      <c r="AD754" s="1">
        <f>AG754/AF754</f>
        <v>98</v>
      </c>
      <c r="AE754">
        <v>18.8</v>
      </c>
      <c r="AF754">
        <v>2</v>
      </c>
      <c r="AG754" s="1">
        <v>196</v>
      </c>
    </row>
    <row r="755" spans="10:33" x14ac:dyDescent="0.25">
      <c r="J755"/>
      <c r="N755"/>
      <c r="O755"/>
      <c r="AB755" t="s">
        <v>375</v>
      </c>
      <c r="AC755" t="s">
        <v>15</v>
      </c>
      <c r="AD755" s="1">
        <f>AG755/AF755</f>
        <v>73.980874316939889</v>
      </c>
      <c r="AE755">
        <v>6.6</v>
      </c>
      <c r="AF755">
        <v>366</v>
      </c>
      <c r="AG755" s="1">
        <v>27077</v>
      </c>
    </row>
    <row r="756" spans="10:33" x14ac:dyDescent="0.25">
      <c r="J756"/>
      <c r="N756"/>
      <c r="O756"/>
      <c r="AB756" t="s">
        <v>375</v>
      </c>
      <c r="AC756" t="s">
        <v>27</v>
      </c>
      <c r="AD756" s="1">
        <f>AG756/AF756</f>
        <v>315.8</v>
      </c>
      <c r="AE756">
        <v>17.8</v>
      </c>
      <c r="AF756">
        <v>10</v>
      </c>
      <c r="AG756" s="1">
        <v>3158</v>
      </c>
    </row>
    <row r="757" spans="10:33" x14ac:dyDescent="0.25">
      <c r="J757"/>
      <c r="N757"/>
      <c r="O757"/>
      <c r="AB757" t="s">
        <v>375</v>
      </c>
      <c r="AC757" t="s">
        <v>46</v>
      </c>
      <c r="AD757" s="1">
        <f>AG757/AF757</f>
        <v>72.5</v>
      </c>
      <c r="AE757">
        <v>16.399999999999999</v>
      </c>
      <c r="AF757">
        <v>14</v>
      </c>
      <c r="AG757" s="1">
        <v>1015</v>
      </c>
    </row>
    <row r="758" spans="10:33" x14ac:dyDescent="0.25">
      <c r="J758"/>
      <c r="N758"/>
      <c r="O758"/>
      <c r="AB758" t="s">
        <v>375</v>
      </c>
      <c r="AC758" t="s">
        <v>28</v>
      </c>
      <c r="AD758" s="1">
        <f>AG758/AF758</f>
        <v>186.89795918367346</v>
      </c>
      <c r="AE758">
        <v>15.7</v>
      </c>
      <c r="AF758">
        <v>49</v>
      </c>
      <c r="AG758" s="1">
        <v>9158</v>
      </c>
    </row>
    <row r="759" spans="10:33" x14ac:dyDescent="0.25">
      <c r="J759"/>
      <c r="N759"/>
      <c r="O759"/>
      <c r="AB759" t="s">
        <v>375</v>
      </c>
      <c r="AC759" t="s">
        <v>29</v>
      </c>
      <c r="AD759" s="1">
        <f>AG759/AF759</f>
        <v>294.55172413793105</v>
      </c>
      <c r="AE759">
        <v>6.2</v>
      </c>
      <c r="AF759">
        <v>29</v>
      </c>
      <c r="AG759" s="1">
        <v>8542</v>
      </c>
    </row>
    <row r="760" spans="10:33" x14ac:dyDescent="0.25">
      <c r="J760"/>
      <c r="N760"/>
      <c r="O760"/>
      <c r="AB760" t="s">
        <v>375</v>
      </c>
      <c r="AC760" t="s">
        <v>65</v>
      </c>
      <c r="AD760" s="1">
        <f>AG760/AF760</f>
        <v>265.10000000000002</v>
      </c>
      <c r="AE760">
        <v>3.3</v>
      </c>
      <c r="AF760">
        <v>10</v>
      </c>
      <c r="AG760" s="1">
        <v>2651</v>
      </c>
    </row>
    <row r="761" spans="10:33" x14ac:dyDescent="0.25">
      <c r="J761"/>
      <c r="N761"/>
      <c r="O761"/>
      <c r="AB761" t="s">
        <v>182</v>
      </c>
      <c r="AC761" t="s">
        <v>15</v>
      </c>
      <c r="AD761" s="1">
        <f>AG761/AF761</f>
        <v>74</v>
      </c>
      <c r="AE761">
        <v>16.2</v>
      </c>
      <c r="AF761">
        <v>10</v>
      </c>
      <c r="AG761" s="1">
        <v>740</v>
      </c>
    </row>
    <row r="762" spans="10:33" x14ac:dyDescent="0.25">
      <c r="J762"/>
      <c r="N762"/>
      <c r="O762"/>
      <c r="AB762" t="s">
        <v>377</v>
      </c>
      <c r="AC762" t="s">
        <v>51</v>
      </c>
      <c r="AD762" s="1">
        <f>AG762/AF762</f>
        <v>75</v>
      </c>
      <c r="AE762">
        <v>13.9</v>
      </c>
      <c r="AF762">
        <v>52</v>
      </c>
      <c r="AG762" s="1">
        <v>3900</v>
      </c>
    </row>
    <row r="763" spans="10:33" x14ac:dyDescent="0.25">
      <c r="J763"/>
      <c r="N763"/>
      <c r="O763"/>
      <c r="AB763" t="s">
        <v>377</v>
      </c>
      <c r="AC763" t="s">
        <v>27</v>
      </c>
      <c r="AD763" s="1">
        <f>AG763/AF763</f>
        <v>315.66666666666669</v>
      </c>
      <c r="AE763">
        <v>14.5</v>
      </c>
      <c r="AF763">
        <v>3</v>
      </c>
      <c r="AG763" s="1">
        <v>947</v>
      </c>
    </row>
    <row r="764" spans="10:33" x14ac:dyDescent="0.25">
      <c r="J764"/>
      <c r="N764"/>
      <c r="O764"/>
      <c r="AB764" t="s">
        <v>377</v>
      </c>
      <c r="AC764" t="s">
        <v>46</v>
      </c>
      <c r="AD764" s="1">
        <f>AG764/AF764</f>
        <v>72.5</v>
      </c>
      <c r="AE764">
        <v>15.7</v>
      </c>
      <c r="AF764">
        <v>2</v>
      </c>
      <c r="AG764" s="1">
        <v>145</v>
      </c>
    </row>
    <row r="765" spans="10:33" x14ac:dyDescent="0.25">
      <c r="J765"/>
      <c r="N765"/>
      <c r="O765"/>
      <c r="AB765" t="s">
        <v>377</v>
      </c>
      <c r="AC765" t="s">
        <v>28</v>
      </c>
      <c r="AD765" s="1">
        <f>AG765/AF765</f>
        <v>186.89473684210526</v>
      </c>
      <c r="AE765">
        <v>18.600000000000001</v>
      </c>
      <c r="AF765">
        <v>19</v>
      </c>
      <c r="AG765" s="1">
        <v>3551</v>
      </c>
    </row>
    <row r="766" spans="10:33" x14ac:dyDescent="0.25">
      <c r="J766"/>
      <c r="N766"/>
      <c r="O766"/>
      <c r="AB766" t="s">
        <v>377</v>
      </c>
      <c r="AC766" t="s">
        <v>35</v>
      </c>
      <c r="AD766" s="1">
        <f>AG766/AF766</f>
        <v>20</v>
      </c>
      <c r="AE766">
        <v>23.6</v>
      </c>
      <c r="AF766">
        <v>15</v>
      </c>
      <c r="AG766" s="1">
        <v>300</v>
      </c>
    </row>
    <row r="767" spans="10:33" x14ac:dyDescent="0.25">
      <c r="J767"/>
      <c r="N767"/>
      <c r="O767"/>
      <c r="AB767" t="s">
        <v>212</v>
      </c>
      <c r="AC767" t="s">
        <v>15</v>
      </c>
      <c r="AD767" s="1">
        <f>AG767/AF767</f>
        <v>74</v>
      </c>
      <c r="AE767">
        <v>6.7</v>
      </c>
      <c r="AF767">
        <v>23</v>
      </c>
      <c r="AG767" s="1">
        <v>1702</v>
      </c>
    </row>
    <row r="768" spans="10:33" x14ac:dyDescent="0.25">
      <c r="J768"/>
      <c r="N768"/>
      <c r="O768"/>
      <c r="AB768" t="s">
        <v>378</v>
      </c>
      <c r="AC768" t="s">
        <v>14</v>
      </c>
      <c r="AD768" s="1">
        <f>AG768/AF768</f>
        <v>22.125</v>
      </c>
      <c r="AE768">
        <v>2.1</v>
      </c>
      <c r="AF768">
        <v>16</v>
      </c>
      <c r="AG768" s="1">
        <v>354</v>
      </c>
    </row>
    <row r="769" spans="10:33" x14ac:dyDescent="0.25">
      <c r="J769"/>
      <c r="N769"/>
      <c r="O769"/>
      <c r="AB769" t="s">
        <v>378</v>
      </c>
      <c r="AC769" t="s">
        <v>15</v>
      </c>
      <c r="AD769" s="1">
        <f>AG769/AF769</f>
        <v>73.977011494252878</v>
      </c>
      <c r="AE769">
        <v>6.5</v>
      </c>
      <c r="AF769">
        <v>87</v>
      </c>
      <c r="AG769" s="1">
        <v>6436</v>
      </c>
    </row>
    <row r="770" spans="10:33" x14ac:dyDescent="0.25">
      <c r="J770"/>
      <c r="N770"/>
      <c r="O770"/>
      <c r="AB770" t="s">
        <v>378</v>
      </c>
      <c r="AC770" t="s">
        <v>28</v>
      </c>
      <c r="AD770" s="1">
        <f>AG770/AF770</f>
        <v>187</v>
      </c>
      <c r="AE770">
        <v>16.899999999999999</v>
      </c>
      <c r="AF770">
        <v>1</v>
      </c>
      <c r="AG770" s="1">
        <v>187</v>
      </c>
    </row>
    <row r="771" spans="10:33" x14ac:dyDescent="0.25">
      <c r="J771"/>
      <c r="N771"/>
      <c r="O771"/>
      <c r="AB771" t="s">
        <v>131</v>
      </c>
      <c r="AC771" t="s">
        <v>12</v>
      </c>
      <c r="AD771" s="1">
        <f>AG771/AF771</f>
        <v>98</v>
      </c>
      <c r="AE771">
        <v>2.2999999999999998</v>
      </c>
      <c r="AF771">
        <v>9</v>
      </c>
      <c r="AG771" s="1">
        <v>882</v>
      </c>
    </row>
    <row r="772" spans="10:33" x14ac:dyDescent="0.25">
      <c r="J772"/>
      <c r="N772"/>
      <c r="O772"/>
      <c r="AB772" t="s">
        <v>390</v>
      </c>
      <c r="AC772" t="s">
        <v>14</v>
      </c>
      <c r="AD772" s="1">
        <f>AG772/AF772</f>
        <v>432.66666666666669</v>
      </c>
      <c r="AE772">
        <v>2.6</v>
      </c>
      <c r="AF772">
        <v>6</v>
      </c>
      <c r="AG772" s="1">
        <v>2596</v>
      </c>
    </row>
    <row r="773" spans="10:33" x14ac:dyDescent="0.25">
      <c r="J773"/>
      <c r="N773"/>
      <c r="O773"/>
      <c r="AB773" t="s">
        <v>387</v>
      </c>
      <c r="AC773" t="s">
        <v>13</v>
      </c>
      <c r="AD773" s="1">
        <f>AG773/AF773</f>
        <v>114.88888888888889</v>
      </c>
      <c r="AE773">
        <v>1.4</v>
      </c>
      <c r="AF773">
        <v>18</v>
      </c>
      <c r="AG773" s="1">
        <v>2068</v>
      </c>
    </row>
    <row r="774" spans="10:33" x14ac:dyDescent="0.25">
      <c r="J774"/>
      <c r="N774"/>
      <c r="O774"/>
      <c r="AB774" t="s">
        <v>387</v>
      </c>
      <c r="AC774" t="s">
        <v>22</v>
      </c>
      <c r="AD774" s="1">
        <f>AG774/AF774</f>
        <v>240</v>
      </c>
      <c r="AE774">
        <v>10.4</v>
      </c>
      <c r="AF774">
        <v>15</v>
      </c>
      <c r="AG774" s="1">
        <v>3600</v>
      </c>
    </row>
    <row r="775" spans="10:33" x14ac:dyDescent="0.25">
      <c r="J775"/>
      <c r="N775"/>
      <c r="O775"/>
      <c r="AB775" t="s">
        <v>387</v>
      </c>
      <c r="AC775" t="s">
        <v>73</v>
      </c>
      <c r="AD775" s="1">
        <f>AG775/AF775</f>
        <v>215.6</v>
      </c>
      <c r="AE775">
        <v>9</v>
      </c>
      <c r="AF775">
        <v>10</v>
      </c>
      <c r="AG775" s="1">
        <v>2156</v>
      </c>
    </row>
    <row r="776" spans="10:33" x14ac:dyDescent="0.25">
      <c r="J776"/>
      <c r="N776"/>
      <c r="O776"/>
      <c r="AB776" t="s">
        <v>387</v>
      </c>
      <c r="AC776" t="s">
        <v>29</v>
      </c>
      <c r="AD776" s="1">
        <f>AG776/AF776</f>
        <v>294.5</v>
      </c>
      <c r="AE776">
        <v>17.7</v>
      </c>
      <c r="AF776">
        <v>6</v>
      </c>
      <c r="AG776" s="1">
        <v>1767</v>
      </c>
    </row>
    <row r="777" spans="10:33" x14ac:dyDescent="0.25">
      <c r="J777"/>
      <c r="N777"/>
      <c r="O777"/>
      <c r="AB777" t="s">
        <v>387</v>
      </c>
      <c r="AC777" t="s">
        <v>65</v>
      </c>
      <c r="AD777" s="1">
        <f>AG777/AF777</f>
        <v>265.10000000000002</v>
      </c>
      <c r="AE777">
        <v>2.2000000000000002</v>
      </c>
      <c r="AF777">
        <v>30</v>
      </c>
      <c r="AG777" s="1">
        <v>7953</v>
      </c>
    </row>
    <row r="778" spans="10:33" x14ac:dyDescent="0.25">
      <c r="J778"/>
      <c r="N778"/>
      <c r="O778"/>
      <c r="AB778" t="s">
        <v>391</v>
      </c>
      <c r="AC778" t="s">
        <v>10</v>
      </c>
      <c r="AD778" s="1">
        <f>AG778/AF778</f>
        <v>89.6</v>
      </c>
      <c r="AE778">
        <v>9.1999999999999993</v>
      </c>
      <c r="AF778">
        <v>10</v>
      </c>
      <c r="AG778" s="1">
        <v>896</v>
      </c>
    </row>
    <row r="779" spans="10:33" x14ac:dyDescent="0.25">
      <c r="J779"/>
      <c r="N779"/>
      <c r="O779"/>
      <c r="AB779" t="s">
        <v>391</v>
      </c>
      <c r="AC779" t="s">
        <v>12</v>
      </c>
      <c r="AD779" s="1">
        <f>AG779/AF779</f>
        <v>98</v>
      </c>
      <c r="AE779">
        <v>6.4</v>
      </c>
      <c r="AF779">
        <v>9</v>
      </c>
      <c r="AG779" s="1">
        <v>882</v>
      </c>
    </row>
    <row r="780" spans="10:33" x14ac:dyDescent="0.25">
      <c r="J780"/>
      <c r="N780"/>
      <c r="O780"/>
      <c r="AB780" t="s">
        <v>392</v>
      </c>
      <c r="AC780" t="s">
        <v>22</v>
      </c>
      <c r="AD780" s="1">
        <f>AG780/AF780</f>
        <v>240</v>
      </c>
      <c r="AE780">
        <v>5.6</v>
      </c>
      <c r="AF780">
        <v>45</v>
      </c>
      <c r="AG780" s="1">
        <v>10800</v>
      </c>
    </row>
    <row r="781" spans="10:33" x14ac:dyDescent="0.25">
      <c r="J781"/>
      <c r="N781"/>
      <c r="O781"/>
      <c r="AB781" t="s">
        <v>392</v>
      </c>
      <c r="AC781" t="s">
        <v>44</v>
      </c>
      <c r="AD781" s="1">
        <f>AG781/AF781</f>
        <v>215.5</v>
      </c>
      <c r="AE781">
        <v>16</v>
      </c>
      <c r="AF781">
        <v>6</v>
      </c>
      <c r="AG781" s="1">
        <v>1293</v>
      </c>
    </row>
    <row r="782" spans="10:33" x14ac:dyDescent="0.25">
      <c r="J782"/>
      <c r="N782"/>
      <c r="O782"/>
      <c r="AB782" t="s">
        <v>392</v>
      </c>
      <c r="AC782" t="s">
        <v>27</v>
      </c>
      <c r="AD782" s="1">
        <f>AG782/AF782</f>
        <v>315.66666666666669</v>
      </c>
      <c r="AE782">
        <v>21</v>
      </c>
      <c r="AF782">
        <v>3</v>
      </c>
      <c r="AG782" s="1">
        <v>947</v>
      </c>
    </row>
    <row r="783" spans="10:33" x14ac:dyDescent="0.25">
      <c r="J783"/>
      <c r="N783"/>
      <c r="O783"/>
      <c r="AB783" t="s">
        <v>392</v>
      </c>
      <c r="AC783" t="s">
        <v>65</v>
      </c>
      <c r="AD783" s="1">
        <f>AG783/AF783</f>
        <v>265</v>
      </c>
      <c r="AE783">
        <v>0.5</v>
      </c>
      <c r="AF783">
        <v>3</v>
      </c>
      <c r="AG783" s="1">
        <v>795</v>
      </c>
    </row>
    <row r="784" spans="10:33" x14ac:dyDescent="0.25">
      <c r="J784"/>
      <c r="N784"/>
      <c r="O784"/>
      <c r="AB784" t="s">
        <v>393</v>
      </c>
      <c r="AC784" t="s">
        <v>22</v>
      </c>
      <c r="AD784" s="1">
        <f>AG784/AF784</f>
        <v>240</v>
      </c>
      <c r="AE784">
        <v>4.2</v>
      </c>
      <c r="AF784">
        <v>22</v>
      </c>
      <c r="AG784" s="1">
        <v>5280</v>
      </c>
    </row>
    <row r="785" spans="10:33" x14ac:dyDescent="0.25">
      <c r="J785"/>
      <c r="N785"/>
      <c r="O785"/>
      <c r="AB785" t="s">
        <v>393</v>
      </c>
      <c r="AC785" t="s">
        <v>14</v>
      </c>
      <c r="AD785" s="1">
        <f>AG785/AF785</f>
        <v>22</v>
      </c>
      <c r="AE785">
        <v>2.2000000000000002</v>
      </c>
      <c r="AF785">
        <v>4</v>
      </c>
      <c r="AG785" s="1">
        <v>88</v>
      </c>
    </row>
    <row r="786" spans="10:33" x14ac:dyDescent="0.25">
      <c r="J786"/>
      <c r="N786"/>
      <c r="O786"/>
      <c r="AB786" t="s">
        <v>393</v>
      </c>
      <c r="AC786" t="s">
        <v>15</v>
      </c>
      <c r="AD786" s="1">
        <f>AG786/AF786</f>
        <v>73.98571428571428</v>
      </c>
      <c r="AE786">
        <v>7.4</v>
      </c>
      <c r="AF786">
        <v>70</v>
      </c>
      <c r="AG786" s="1">
        <v>5179</v>
      </c>
    </row>
    <row r="787" spans="10:33" x14ac:dyDescent="0.25">
      <c r="J787"/>
      <c r="N787"/>
      <c r="O787"/>
      <c r="AB787" t="s">
        <v>393</v>
      </c>
      <c r="AC787" t="s">
        <v>29</v>
      </c>
      <c r="AD787" s="1">
        <f>AG787/AF787</f>
        <v>294.5625</v>
      </c>
      <c r="AE787">
        <v>1.2</v>
      </c>
      <c r="AF787">
        <v>16</v>
      </c>
      <c r="AG787" s="1">
        <v>4713</v>
      </c>
    </row>
    <row r="788" spans="10:33" x14ac:dyDescent="0.25">
      <c r="J788"/>
      <c r="N788"/>
      <c r="O788"/>
      <c r="AB788" t="s">
        <v>393</v>
      </c>
      <c r="AC788" t="s">
        <v>47</v>
      </c>
      <c r="AD788" s="1">
        <f>AG788/AF788</f>
        <v>46.214285714285715</v>
      </c>
      <c r="AE788">
        <v>5.8</v>
      </c>
      <c r="AF788">
        <v>14</v>
      </c>
      <c r="AG788" s="1">
        <v>647</v>
      </c>
    </row>
    <row r="789" spans="10:33" x14ac:dyDescent="0.25">
      <c r="J789"/>
      <c r="N789"/>
      <c r="O789"/>
      <c r="AB789" t="s">
        <v>394</v>
      </c>
      <c r="AC789" t="s">
        <v>12</v>
      </c>
      <c r="AD789" s="1">
        <f>AG789/AF789</f>
        <v>98</v>
      </c>
      <c r="AE789">
        <v>21</v>
      </c>
      <c r="AF789">
        <v>1</v>
      </c>
      <c r="AG789" s="1">
        <v>98</v>
      </c>
    </row>
    <row r="790" spans="10:33" x14ac:dyDescent="0.25">
      <c r="J790"/>
      <c r="N790"/>
      <c r="O790"/>
      <c r="AB790" t="s">
        <v>394</v>
      </c>
      <c r="AC790" t="s">
        <v>60</v>
      </c>
      <c r="AD790" s="1">
        <f>AG790/AF790</f>
        <v>46.222222222222221</v>
      </c>
      <c r="AE790">
        <v>5.2</v>
      </c>
      <c r="AF790">
        <v>9</v>
      </c>
      <c r="AG790" s="1">
        <v>416</v>
      </c>
    </row>
    <row r="791" spans="10:33" x14ac:dyDescent="0.25">
      <c r="J791"/>
      <c r="N791"/>
      <c r="O791"/>
      <c r="AB791" t="s">
        <v>396</v>
      </c>
      <c r="AC791" t="s">
        <v>15</v>
      </c>
      <c r="AD791" s="1">
        <f>AG791/AF791</f>
        <v>74</v>
      </c>
      <c r="AE791">
        <v>6.5</v>
      </c>
      <c r="AF791">
        <v>21</v>
      </c>
      <c r="AG791" s="1">
        <v>1554</v>
      </c>
    </row>
    <row r="792" spans="10:33" x14ac:dyDescent="0.25">
      <c r="J792"/>
      <c r="N792"/>
      <c r="O792"/>
      <c r="AB792" t="s">
        <v>397</v>
      </c>
      <c r="AC792" t="s">
        <v>10</v>
      </c>
      <c r="AD792" s="1">
        <f>AG792/AF792</f>
        <v>89.6</v>
      </c>
      <c r="AE792">
        <v>9.6999999999999993</v>
      </c>
      <c r="AF792">
        <v>15</v>
      </c>
      <c r="AG792" s="1">
        <v>1344</v>
      </c>
    </row>
    <row r="793" spans="10:33" x14ac:dyDescent="0.25">
      <c r="J793"/>
      <c r="N793"/>
      <c r="O793"/>
      <c r="AB793" t="s">
        <v>397</v>
      </c>
      <c r="AC793" t="s">
        <v>12</v>
      </c>
      <c r="AD793" s="1">
        <f>AG793/AF793</f>
        <v>98</v>
      </c>
      <c r="AE793">
        <v>3.6</v>
      </c>
      <c r="AF793">
        <v>9</v>
      </c>
      <c r="AG793" s="1">
        <v>882</v>
      </c>
    </row>
    <row r="794" spans="10:33" x14ac:dyDescent="0.25">
      <c r="J794"/>
      <c r="N794"/>
      <c r="O794"/>
      <c r="AB794" t="s">
        <v>397</v>
      </c>
      <c r="AC794" t="s">
        <v>13</v>
      </c>
      <c r="AD794" s="1">
        <f>AG794/AF794</f>
        <v>114.88888888888889</v>
      </c>
      <c r="AE794">
        <v>2.1</v>
      </c>
      <c r="AF794">
        <v>9</v>
      </c>
      <c r="AG794" s="1">
        <v>1034</v>
      </c>
    </row>
    <row r="795" spans="10:33" x14ac:dyDescent="0.25">
      <c r="J795"/>
      <c r="N795"/>
      <c r="O795"/>
      <c r="AB795" t="s">
        <v>222</v>
      </c>
      <c r="AC795" t="s">
        <v>10</v>
      </c>
      <c r="AD795" s="1">
        <f>AG795/AF795</f>
        <v>89.6</v>
      </c>
      <c r="AE795">
        <v>9.6</v>
      </c>
      <c r="AF795">
        <v>5</v>
      </c>
      <c r="AG795" s="1">
        <v>448</v>
      </c>
    </row>
    <row r="796" spans="10:33" x14ac:dyDescent="0.25">
      <c r="J796"/>
      <c r="N796"/>
      <c r="O796"/>
      <c r="AB796" t="s">
        <v>222</v>
      </c>
      <c r="AC796" t="s">
        <v>12</v>
      </c>
      <c r="AD796" s="1">
        <f>AG796/AF796</f>
        <v>98</v>
      </c>
      <c r="AE796">
        <v>7.4</v>
      </c>
      <c r="AF796">
        <v>35</v>
      </c>
      <c r="AG796" s="1">
        <v>3430</v>
      </c>
    </row>
    <row r="797" spans="10:33" x14ac:dyDescent="0.25">
      <c r="J797"/>
      <c r="N797"/>
      <c r="O797"/>
      <c r="AB797" t="s">
        <v>222</v>
      </c>
      <c r="AC797" t="s">
        <v>13</v>
      </c>
      <c r="AD797" s="1">
        <f>AG797/AF797</f>
        <v>114.9</v>
      </c>
      <c r="AE797">
        <v>6.1</v>
      </c>
      <c r="AF797">
        <v>10</v>
      </c>
      <c r="AG797" s="1">
        <v>1149</v>
      </c>
    </row>
    <row r="798" spans="10:33" x14ac:dyDescent="0.25">
      <c r="J798"/>
      <c r="N798"/>
      <c r="O798"/>
      <c r="AB798" t="s">
        <v>398</v>
      </c>
      <c r="AC798" t="s">
        <v>15</v>
      </c>
      <c r="AD798" s="1">
        <f>AG798/AF798</f>
        <v>73.982142857142861</v>
      </c>
      <c r="AE798">
        <v>4.0999999999999996</v>
      </c>
      <c r="AF798">
        <v>56</v>
      </c>
      <c r="AG798" s="1">
        <v>4143</v>
      </c>
    </row>
    <row r="799" spans="10:33" x14ac:dyDescent="0.25">
      <c r="J799"/>
      <c r="N799"/>
      <c r="O799"/>
      <c r="AB799" t="s">
        <v>398</v>
      </c>
      <c r="AC799" t="s">
        <v>28</v>
      </c>
      <c r="AD799" s="1">
        <f>AG799/AF799</f>
        <v>187</v>
      </c>
      <c r="AE799">
        <v>29.5</v>
      </c>
      <c r="AF799">
        <v>2</v>
      </c>
      <c r="AG799" s="1">
        <v>374</v>
      </c>
    </row>
    <row r="800" spans="10:33" x14ac:dyDescent="0.25">
      <c r="J800"/>
      <c r="N800"/>
      <c r="O800"/>
      <c r="AB800" t="s">
        <v>399</v>
      </c>
      <c r="AC800" t="s">
        <v>17</v>
      </c>
      <c r="AD800" s="1">
        <f>AG800/AF800</f>
        <v>31.297872340425531</v>
      </c>
      <c r="AE800">
        <v>16.600000000000001</v>
      </c>
      <c r="AF800">
        <v>47</v>
      </c>
      <c r="AG800" s="1">
        <v>1471</v>
      </c>
    </row>
    <row r="801" spans="10:33" x14ac:dyDescent="0.25">
      <c r="J801"/>
      <c r="N801"/>
      <c r="O801"/>
      <c r="AB801" t="s">
        <v>333</v>
      </c>
      <c r="AC801" t="s">
        <v>17</v>
      </c>
      <c r="AD801" s="1">
        <f>AG801/AF801</f>
        <v>31.277777777777779</v>
      </c>
      <c r="AE801">
        <v>4.7</v>
      </c>
      <c r="AF801">
        <v>18</v>
      </c>
      <c r="AG801" s="1">
        <v>563</v>
      </c>
    </row>
    <row r="802" spans="10:33" x14ac:dyDescent="0.25">
      <c r="J802"/>
      <c r="N802"/>
      <c r="O802"/>
      <c r="AB802" t="s">
        <v>266</v>
      </c>
      <c r="AC802" t="s">
        <v>14</v>
      </c>
      <c r="AD802" s="1">
        <f>AG802/AF802</f>
        <v>22.09090909090909</v>
      </c>
      <c r="AE802">
        <v>4.8</v>
      </c>
      <c r="AF802">
        <v>11</v>
      </c>
      <c r="AG802" s="1">
        <v>243</v>
      </c>
    </row>
    <row r="803" spans="10:33" x14ac:dyDescent="0.25">
      <c r="J803"/>
      <c r="N803"/>
      <c r="O803"/>
      <c r="AB803" t="s">
        <v>400</v>
      </c>
      <c r="AC803" t="s">
        <v>12</v>
      </c>
      <c r="AD803" s="1">
        <f>AG803/AF803</f>
        <v>98</v>
      </c>
      <c r="AE803">
        <v>5.2</v>
      </c>
      <c r="AF803">
        <v>124</v>
      </c>
      <c r="AG803" s="1">
        <v>12152</v>
      </c>
    </row>
    <row r="804" spans="10:33" x14ac:dyDescent="0.25">
      <c r="J804"/>
      <c r="N804"/>
      <c r="O804"/>
      <c r="AB804" t="s">
        <v>400</v>
      </c>
      <c r="AC804" t="s">
        <v>13</v>
      </c>
      <c r="AD804" s="1">
        <f>AG804/AF804</f>
        <v>114.90909090909091</v>
      </c>
      <c r="AE804">
        <v>2</v>
      </c>
      <c r="AF804">
        <v>22</v>
      </c>
      <c r="AG804" s="1">
        <v>2528</v>
      </c>
    </row>
    <row r="805" spans="10:33" x14ac:dyDescent="0.25">
      <c r="J805"/>
      <c r="N805"/>
      <c r="O805"/>
      <c r="AE805">
        <v>2.2000000000000002</v>
      </c>
      <c r="AF805">
        <v>30</v>
      </c>
      <c r="AG805" s="1">
        <v>825</v>
      </c>
    </row>
    <row r="806" spans="10:33" x14ac:dyDescent="0.25">
      <c r="J806"/>
      <c r="N806"/>
      <c r="O806"/>
      <c r="AE806">
        <v>2.8</v>
      </c>
      <c r="AF806">
        <v>22</v>
      </c>
      <c r="AG806" s="1">
        <v>605</v>
      </c>
    </row>
    <row r="807" spans="10:33" x14ac:dyDescent="0.25">
      <c r="J807"/>
      <c r="N807"/>
      <c r="O807"/>
      <c r="AE807">
        <v>18.3</v>
      </c>
      <c r="AF807">
        <v>3</v>
      </c>
      <c r="AG807" s="1">
        <v>24</v>
      </c>
    </row>
    <row r="808" spans="10:33" x14ac:dyDescent="0.25">
      <c r="J808"/>
      <c r="N808"/>
      <c r="O808"/>
      <c r="AE808">
        <v>21.3</v>
      </c>
      <c r="AF808">
        <v>9</v>
      </c>
      <c r="AG808" s="1">
        <v>72</v>
      </c>
    </row>
    <row r="809" spans="10:33" x14ac:dyDescent="0.25">
      <c r="J809"/>
      <c r="N809"/>
      <c r="O809"/>
      <c r="AE809">
        <v>22.1</v>
      </c>
      <c r="AF809">
        <v>2</v>
      </c>
      <c r="AG809" s="1">
        <v>24</v>
      </c>
    </row>
    <row r="810" spans="10:33" x14ac:dyDescent="0.25">
      <c r="J810"/>
      <c r="N810"/>
      <c r="O810"/>
      <c r="AE810">
        <v>26.2</v>
      </c>
      <c r="AF810">
        <v>12</v>
      </c>
      <c r="AG810" s="1">
        <v>96</v>
      </c>
    </row>
    <row r="811" spans="10:33" x14ac:dyDescent="0.25">
      <c r="J811"/>
      <c r="N811"/>
      <c r="O811"/>
      <c r="AG811" s="1" t="e">
        <f>AE811/AD811</f>
        <v>#DIV/0!</v>
      </c>
    </row>
    <row r="812" spans="10:33" x14ac:dyDescent="0.25">
      <c r="J812"/>
      <c r="N812"/>
      <c r="O812"/>
      <c r="AG812" s="1" t="e">
        <f>AE812/AD812</f>
        <v>#DIV/0!</v>
      </c>
    </row>
    <row r="813" spans="10:33" x14ac:dyDescent="0.25">
      <c r="J813"/>
      <c r="N813"/>
      <c r="O813"/>
      <c r="AG813" s="1" t="e">
        <f>AE813/AD813</f>
        <v>#DIV/0!</v>
      </c>
    </row>
    <row r="814" spans="10:33" x14ac:dyDescent="0.25">
      <c r="J814"/>
      <c r="N814"/>
      <c r="O814"/>
      <c r="AG814" s="1" t="e">
        <f>AE814/AD814</f>
        <v>#DIV/0!</v>
      </c>
    </row>
    <row r="815" spans="10:33" x14ac:dyDescent="0.25">
      <c r="J815"/>
      <c r="N815"/>
      <c r="O815"/>
      <c r="AG815" s="1" t="e">
        <f>AE815/AD815</f>
        <v>#DIV/0!</v>
      </c>
    </row>
    <row r="816" spans="10:33" x14ac:dyDescent="0.25">
      <c r="J816"/>
      <c r="N816"/>
      <c r="O816"/>
      <c r="AG816" s="1" t="e">
        <f>AE816/AD816</f>
        <v>#DIV/0!</v>
      </c>
    </row>
    <row r="817" spans="10:33" x14ac:dyDescent="0.25">
      <c r="J817"/>
      <c r="N817"/>
      <c r="O817"/>
      <c r="AG817" s="1" t="e">
        <f>AE817/AD817</f>
        <v>#DIV/0!</v>
      </c>
    </row>
    <row r="818" spans="10:33" x14ac:dyDescent="0.25">
      <c r="J818"/>
      <c r="N818"/>
      <c r="O818"/>
      <c r="AG818" s="1" t="e">
        <f>AE818/AD818</f>
        <v>#DIV/0!</v>
      </c>
    </row>
    <row r="819" spans="10:33" x14ac:dyDescent="0.25">
      <c r="J819"/>
      <c r="N819"/>
      <c r="O819"/>
      <c r="AG819" s="1" t="e">
        <f>AE819/AD819</f>
        <v>#DIV/0!</v>
      </c>
    </row>
    <row r="820" spans="10:33" x14ac:dyDescent="0.25">
      <c r="J820"/>
      <c r="N820"/>
      <c r="O820"/>
      <c r="AG820" s="1" t="e">
        <f>AE820/AD820</f>
        <v>#DIV/0!</v>
      </c>
    </row>
    <row r="821" spans="10:33" x14ac:dyDescent="0.25">
      <c r="J821"/>
      <c r="N821"/>
      <c r="O821"/>
      <c r="AG821" s="1" t="e">
        <f>AE821/AD821</f>
        <v>#DIV/0!</v>
      </c>
    </row>
    <row r="822" spans="10:33" x14ac:dyDescent="0.25">
      <c r="J822"/>
      <c r="AG822" s="1" t="e">
        <f>AE822/AD822</f>
        <v>#DIV/0!</v>
      </c>
    </row>
    <row r="823" spans="10:33" x14ac:dyDescent="0.25">
      <c r="J823"/>
      <c r="AG823" s="1" t="e">
        <f>AE823/AD823</f>
        <v>#DIV/0!</v>
      </c>
    </row>
    <row r="824" spans="10:33" x14ac:dyDescent="0.25">
      <c r="J824"/>
      <c r="AG824" s="1" t="e">
        <f>AE824/AD824</f>
        <v>#DIV/0!</v>
      </c>
    </row>
    <row r="825" spans="10:33" x14ac:dyDescent="0.25">
      <c r="J825"/>
      <c r="AG825" s="1" t="e">
        <f>AE825/AD825</f>
        <v>#DIV/0!</v>
      </c>
    </row>
    <row r="826" spans="10:33" x14ac:dyDescent="0.25">
      <c r="J826"/>
      <c r="AG826" s="1" t="e">
        <f>AE826/AD826</f>
        <v>#DIV/0!</v>
      </c>
    </row>
    <row r="827" spans="10:33" x14ac:dyDescent="0.25">
      <c r="J827"/>
      <c r="AG827" s="1" t="e">
        <f>AE827/AD827</f>
        <v>#DIV/0!</v>
      </c>
    </row>
    <row r="828" spans="10:33" x14ac:dyDescent="0.25">
      <c r="J828"/>
      <c r="AG828" s="1" t="e">
        <f>AE828/AD828</f>
        <v>#DIV/0!</v>
      </c>
    </row>
    <row r="829" spans="10:33" x14ac:dyDescent="0.25">
      <c r="J829"/>
      <c r="AG829" s="1" t="e">
        <f>AE829/AD829</f>
        <v>#DIV/0!</v>
      </c>
    </row>
    <row r="830" spans="10:33" x14ac:dyDescent="0.25">
      <c r="J830"/>
      <c r="AG830" s="1" t="e">
        <f>AE830/AD830</f>
        <v>#DIV/0!</v>
      </c>
    </row>
    <row r="831" spans="10:33" x14ac:dyDescent="0.25">
      <c r="J831"/>
      <c r="AG831" s="1" t="e">
        <f>AE831/AD831</f>
        <v>#DIV/0!</v>
      </c>
    </row>
    <row r="832" spans="10:33" x14ac:dyDescent="0.25">
      <c r="J832"/>
      <c r="AG832" s="1" t="e">
        <f>AE832/AD832</f>
        <v>#DIV/0!</v>
      </c>
    </row>
    <row r="833" spans="10:33" x14ac:dyDescent="0.25">
      <c r="J833"/>
      <c r="AG833" s="1" t="e">
        <f>AE833/AD833</f>
        <v>#DIV/0!</v>
      </c>
    </row>
    <row r="834" spans="10:33" x14ac:dyDescent="0.25">
      <c r="J834"/>
      <c r="AG834" s="1" t="e">
        <f>AE834/AD834</f>
        <v>#DIV/0!</v>
      </c>
    </row>
    <row r="835" spans="10:33" x14ac:dyDescent="0.25">
      <c r="J835"/>
      <c r="AG835" s="1" t="e">
        <f>AE835/AD835</f>
        <v>#DIV/0!</v>
      </c>
    </row>
    <row r="836" spans="10:33" x14ac:dyDescent="0.25">
      <c r="J836"/>
      <c r="AG836" s="1" t="e">
        <f>AE836/AD836</f>
        <v>#DIV/0!</v>
      </c>
    </row>
    <row r="837" spans="10:33" x14ac:dyDescent="0.25">
      <c r="J837"/>
      <c r="AG837" s="1" t="e">
        <f>AE837/AD837</f>
        <v>#DIV/0!</v>
      </c>
    </row>
    <row r="838" spans="10:33" x14ac:dyDescent="0.25">
      <c r="J838"/>
      <c r="AG838" s="1" t="e">
        <f>AE838/AD838</f>
        <v>#DIV/0!</v>
      </c>
    </row>
    <row r="839" spans="10:33" x14ac:dyDescent="0.25">
      <c r="J839"/>
      <c r="AG839" s="1" t="e">
        <f>AE839/AD839</f>
        <v>#DIV/0!</v>
      </c>
    </row>
    <row r="840" spans="10:33" x14ac:dyDescent="0.25">
      <c r="J840"/>
      <c r="AG840" s="1" t="e">
        <f>AE840/AD840</f>
        <v>#DIV/0!</v>
      </c>
    </row>
    <row r="841" spans="10:33" x14ac:dyDescent="0.25">
      <c r="J841"/>
      <c r="AG841" s="1" t="e">
        <f>AE841/AD841</f>
        <v>#DIV/0!</v>
      </c>
    </row>
    <row r="842" spans="10:33" x14ac:dyDescent="0.25">
      <c r="J842"/>
    </row>
    <row r="843" spans="10:33" x14ac:dyDescent="0.25">
      <c r="J843"/>
    </row>
    <row r="844" spans="10:33" x14ac:dyDescent="0.25">
      <c r="J844"/>
    </row>
    <row r="845" spans="10:33" x14ac:dyDescent="0.25">
      <c r="J845"/>
    </row>
    <row r="846" spans="10:33" x14ac:dyDescent="0.25">
      <c r="J846"/>
    </row>
    <row r="847" spans="10:33" x14ac:dyDescent="0.25">
      <c r="J847"/>
    </row>
    <row r="848" spans="10:33" x14ac:dyDescent="0.25">
      <c r="J848"/>
    </row>
    <row r="849" spans="10:10" x14ac:dyDescent="0.25">
      <c r="J849"/>
    </row>
    <row r="850" spans="10:10" x14ac:dyDescent="0.25">
      <c r="J850"/>
    </row>
    <row r="851" spans="10:10" x14ac:dyDescent="0.25">
      <c r="J851"/>
    </row>
    <row r="852" spans="10:10" x14ac:dyDescent="0.25">
      <c r="J852"/>
    </row>
    <row r="853" spans="10:10" x14ac:dyDescent="0.25">
      <c r="J853"/>
    </row>
    <row r="854" spans="10:10" x14ac:dyDescent="0.25">
      <c r="J854"/>
    </row>
    <row r="855" spans="10:10" x14ac:dyDescent="0.25">
      <c r="J855"/>
    </row>
    <row r="856" spans="10:10" x14ac:dyDescent="0.25">
      <c r="J856"/>
    </row>
    <row r="857" spans="10:10" x14ac:dyDescent="0.25">
      <c r="J857"/>
    </row>
    <row r="858" spans="10:10" x14ac:dyDescent="0.25">
      <c r="J858"/>
    </row>
    <row r="859" spans="10:10" x14ac:dyDescent="0.25">
      <c r="J859"/>
    </row>
    <row r="860" spans="10:10" x14ac:dyDescent="0.25">
      <c r="J860"/>
    </row>
    <row r="861" spans="10:10" x14ac:dyDescent="0.25">
      <c r="J861"/>
    </row>
    <row r="862" spans="10:10" x14ac:dyDescent="0.25">
      <c r="J862"/>
    </row>
    <row r="863" spans="10:10" x14ac:dyDescent="0.25">
      <c r="J863"/>
    </row>
    <row r="864" spans="10:10" x14ac:dyDescent="0.25">
      <c r="J864"/>
    </row>
    <row r="865" spans="10:10" x14ac:dyDescent="0.25">
      <c r="J865"/>
    </row>
    <row r="866" spans="10:10" x14ac:dyDescent="0.25">
      <c r="J866"/>
    </row>
    <row r="867" spans="10:10" x14ac:dyDescent="0.25">
      <c r="J867"/>
    </row>
    <row r="868" spans="10:10" x14ac:dyDescent="0.25">
      <c r="J868"/>
    </row>
    <row r="869" spans="10:10" x14ac:dyDescent="0.25">
      <c r="J869"/>
    </row>
    <row r="870" spans="10:10" x14ac:dyDescent="0.25">
      <c r="J870"/>
    </row>
    <row r="871" spans="10:10" x14ac:dyDescent="0.25">
      <c r="J871"/>
    </row>
    <row r="872" spans="10:10" x14ac:dyDescent="0.25">
      <c r="J872"/>
    </row>
    <row r="873" spans="10:10" x14ac:dyDescent="0.25">
      <c r="J873"/>
    </row>
    <row r="874" spans="10:10" x14ac:dyDescent="0.25">
      <c r="J874"/>
    </row>
    <row r="875" spans="10:10" x14ac:dyDescent="0.25">
      <c r="J875"/>
    </row>
    <row r="876" spans="10:10" x14ac:dyDescent="0.25">
      <c r="J876"/>
    </row>
    <row r="877" spans="10:10" x14ac:dyDescent="0.25">
      <c r="J877"/>
    </row>
    <row r="878" spans="10:10" x14ac:dyDescent="0.25">
      <c r="J878"/>
    </row>
    <row r="879" spans="10:10" x14ac:dyDescent="0.25">
      <c r="J879"/>
    </row>
    <row r="880" spans="10:10" x14ac:dyDescent="0.25">
      <c r="J880"/>
    </row>
    <row r="881" spans="10:10" x14ac:dyDescent="0.25">
      <c r="J881"/>
    </row>
    <row r="882" spans="10:10" x14ac:dyDescent="0.25">
      <c r="J882"/>
    </row>
    <row r="883" spans="10:10" x14ac:dyDescent="0.25">
      <c r="J883"/>
    </row>
    <row r="884" spans="10:10" x14ac:dyDescent="0.25">
      <c r="J884"/>
    </row>
    <row r="885" spans="10:10" x14ac:dyDescent="0.25">
      <c r="J885"/>
    </row>
    <row r="886" spans="10:10" x14ac:dyDescent="0.25">
      <c r="J886"/>
    </row>
    <row r="887" spans="10:10" x14ac:dyDescent="0.25">
      <c r="J887"/>
    </row>
    <row r="888" spans="10:10" x14ac:dyDescent="0.25">
      <c r="J888"/>
    </row>
    <row r="889" spans="10:10" x14ac:dyDescent="0.25">
      <c r="J889"/>
    </row>
    <row r="890" spans="10:10" x14ac:dyDescent="0.25">
      <c r="J890"/>
    </row>
    <row r="891" spans="10:10" x14ac:dyDescent="0.25">
      <c r="J891"/>
    </row>
    <row r="892" spans="10:10" x14ac:dyDescent="0.25">
      <c r="J892"/>
    </row>
    <row r="893" spans="10:10" x14ac:dyDescent="0.25">
      <c r="J893"/>
    </row>
    <row r="894" spans="10:10" x14ac:dyDescent="0.25">
      <c r="J894"/>
    </row>
    <row r="895" spans="10:10" x14ac:dyDescent="0.25">
      <c r="J895"/>
    </row>
    <row r="896" spans="10:10" x14ac:dyDescent="0.25">
      <c r="J896"/>
    </row>
    <row r="897" spans="10:10" x14ac:dyDescent="0.25">
      <c r="J897"/>
    </row>
    <row r="898" spans="10:10" x14ac:dyDescent="0.25">
      <c r="J898"/>
    </row>
    <row r="899" spans="10:10" x14ac:dyDescent="0.25">
      <c r="J899"/>
    </row>
    <row r="900" spans="10:10" x14ac:dyDescent="0.25">
      <c r="J900"/>
    </row>
    <row r="901" spans="10:10" x14ac:dyDescent="0.25">
      <c r="J901"/>
    </row>
    <row r="902" spans="10:10" x14ac:dyDescent="0.25">
      <c r="J902"/>
    </row>
    <row r="903" spans="10:10" x14ac:dyDescent="0.25">
      <c r="J903"/>
    </row>
    <row r="904" spans="10:10" x14ac:dyDescent="0.25">
      <c r="J904"/>
    </row>
    <row r="905" spans="10:10" x14ac:dyDescent="0.25">
      <c r="J905"/>
    </row>
    <row r="906" spans="10:10" x14ac:dyDescent="0.25">
      <c r="J906"/>
    </row>
    <row r="907" spans="10:10" x14ac:dyDescent="0.25">
      <c r="J907"/>
    </row>
    <row r="908" spans="10:10" x14ac:dyDescent="0.25">
      <c r="J908"/>
    </row>
    <row r="909" spans="10:10" x14ac:dyDescent="0.25">
      <c r="J909"/>
    </row>
    <row r="910" spans="10:10" x14ac:dyDescent="0.25">
      <c r="J910"/>
    </row>
    <row r="911" spans="10:10" x14ac:dyDescent="0.25">
      <c r="J911"/>
    </row>
    <row r="912" spans="10:10" x14ac:dyDescent="0.25">
      <c r="J912"/>
    </row>
    <row r="913" spans="10:10" x14ac:dyDescent="0.25">
      <c r="J913"/>
    </row>
    <row r="914" spans="10:10" x14ac:dyDescent="0.25">
      <c r="J914"/>
    </row>
    <row r="915" spans="10:10" x14ac:dyDescent="0.25">
      <c r="J915"/>
    </row>
    <row r="916" spans="10:10" x14ac:dyDescent="0.25">
      <c r="J916"/>
    </row>
    <row r="917" spans="10:10" x14ac:dyDescent="0.25">
      <c r="J917"/>
    </row>
    <row r="918" spans="10:10" x14ac:dyDescent="0.25">
      <c r="J918"/>
    </row>
    <row r="919" spans="10:10" x14ac:dyDescent="0.25">
      <c r="J919"/>
    </row>
    <row r="920" spans="10:10" x14ac:dyDescent="0.25">
      <c r="J920"/>
    </row>
    <row r="921" spans="10:10" x14ac:dyDescent="0.25">
      <c r="J921"/>
    </row>
    <row r="922" spans="10:10" x14ac:dyDescent="0.25">
      <c r="J922"/>
    </row>
    <row r="923" spans="10:10" x14ac:dyDescent="0.25">
      <c r="J923"/>
    </row>
    <row r="924" spans="10:10" x14ac:dyDescent="0.25">
      <c r="J924"/>
    </row>
    <row r="925" spans="10:10" x14ac:dyDescent="0.25">
      <c r="J925"/>
    </row>
    <row r="926" spans="10:10" x14ac:dyDescent="0.25">
      <c r="J926"/>
    </row>
    <row r="927" spans="10:10" x14ac:dyDescent="0.25">
      <c r="J927"/>
    </row>
    <row r="928" spans="10:10" x14ac:dyDescent="0.25">
      <c r="J928"/>
    </row>
    <row r="929" spans="10:10" x14ac:dyDescent="0.25">
      <c r="J929"/>
    </row>
    <row r="930" spans="10:10" x14ac:dyDescent="0.25">
      <c r="J930"/>
    </row>
    <row r="931" spans="10:10" x14ac:dyDescent="0.25">
      <c r="J931"/>
    </row>
    <row r="932" spans="10:10" x14ac:dyDescent="0.25">
      <c r="J932"/>
    </row>
    <row r="933" spans="10:10" x14ac:dyDescent="0.25">
      <c r="J933"/>
    </row>
    <row r="934" spans="10:10" x14ac:dyDescent="0.25">
      <c r="J934"/>
    </row>
    <row r="935" spans="10:10" x14ac:dyDescent="0.25">
      <c r="J935"/>
    </row>
    <row r="936" spans="10:10" x14ac:dyDescent="0.25">
      <c r="J936"/>
    </row>
    <row r="937" spans="10:10" x14ac:dyDescent="0.25">
      <c r="J937"/>
    </row>
    <row r="938" spans="10:10" x14ac:dyDescent="0.25">
      <c r="J938"/>
    </row>
    <row r="939" spans="10:10" x14ac:dyDescent="0.25">
      <c r="J939"/>
    </row>
    <row r="940" spans="10:10" x14ac:dyDescent="0.25">
      <c r="J940"/>
    </row>
    <row r="941" spans="10:10" x14ac:dyDescent="0.25">
      <c r="J941"/>
    </row>
    <row r="942" spans="10:10" x14ac:dyDescent="0.25">
      <c r="J942"/>
    </row>
    <row r="943" spans="10:10" x14ac:dyDescent="0.25">
      <c r="J943"/>
    </row>
    <row r="944" spans="10:10" x14ac:dyDescent="0.25">
      <c r="J944"/>
    </row>
    <row r="945" spans="10:10" x14ac:dyDescent="0.25">
      <c r="J945"/>
    </row>
    <row r="946" spans="10:10" x14ac:dyDescent="0.25">
      <c r="J946"/>
    </row>
    <row r="947" spans="10:10" x14ac:dyDescent="0.25">
      <c r="J947"/>
    </row>
    <row r="948" spans="10:10" x14ac:dyDescent="0.25">
      <c r="J948"/>
    </row>
    <row r="949" spans="10:10" x14ac:dyDescent="0.25">
      <c r="J949"/>
    </row>
    <row r="950" spans="10:10" x14ac:dyDescent="0.25">
      <c r="J950"/>
    </row>
    <row r="951" spans="10:10" x14ac:dyDescent="0.25">
      <c r="J951"/>
    </row>
    <row r="952" spans="10:10" x14ac:dyDescent="0.25">
      <c r="J952"/>
    </row>
    <row r="953" spans="10:10" x14ac:dyDescent="0.25">
      <c r="J953"/>
    </row>
    <row r="954" spans="10:10" x14ac:dyDescent="0.25">
      <c r="J954"/>
    </row>
    <row r="955" spans="10:10" x14ac:dyDescent="0.25">
      <c r="J955"/>
    </row>
    <row r="956" spans="10:10" x14ac:dyDescent="0.25">
      <c r="J956"/>
    </row>
    <row r="957" spans="10:10" x14ac:dyDescent="0.25">
      <c r="J957"/>
    </row>
    <row r="958" spans="10:10" x14ac:dyDescent="0.25">
      <c r="J958"/>
    </row>
    <row r="959" spans="10:10" x14ac:dyDescent="0.25">
      <c r="J959"/>
    </row>
    <row r="960" spans="10:10" x14ac:dyDescent="0.25">
      <c r="J960"/>
    </row>
    <row r="961" spans="10:10" x14ac:dyDescent="0.25">
      <c r="J961"/>
    </row>
    <row r="962" spans="10:10" x14ac:dyDescent="0.25">
      <c r="J962"/>
    </row>
    <row r="963" spans="10:10" x14ac:dyDescent="0.25">
      <c r="J963"/>
    </row>
    <row r="964" spans="10:10" x14ac:dyDescent="0.25">
      <c r="J964"/>
    </row>
    <row r="965" spans="10:10" x14ac:dyDescent="0.25">
      <c r="J965"/>
    </row>
    <row r="966" spans="10:10" x14ac:dyDescent="0.25">
      <c r="J966"/>
    </row>
    <row r="967" spans="10:10" x14ac:dyDescent="0.25">
      <c r="J967"/>
    </row>
    <row r="968" spans="10:10" x14ac:dyDescent="0.25">
      <c r="J968"/>
    </row>
    <row r="969" spans="10:10" x14ac:dyDescent="0.25">
      <c r="J969"/>
    </row>
    <row r="970" spans="10:10" x14ac:dyDescent="0.25">
      <c r="J970"/>
    </row>
    <row r="971" spans="10:10" x14ac:dyDescent="0.25">
      <c r="J971"/>
    </row>
    <row r="972" spans="10:10" x14ac:dyDescent="0.25">
      <c r="J972"/>
    </row>
    <row r="973" spans="10:10" x14ac:dyDescent="0.25">
      <c r="J973"/>
    </row>
    <row r="974" spans="10:10" x14ac:dyDescent="0.25">
      <c r="J974"/>
    </row>
    <row r="975" spans="10:10" x14ac:dyDescent="0.25">
      <c r="J975"/>
    </row>
    <row r="976" spans="10:10" x14ac:dyDescent="0.25">
      <c r="J976"/>
    </row>
    <row r="977" spans="10:10" x14ac:dyDescent="0.25">
      <c r="J977"/>
    </row>
    <row r="978" spans="10:10" x14ac:dyDescent="0.25">
      <c r="J978"/>
    </row>
    <row r="979" spans="10:10" x14ac:dyDescent="0.25">
      <c r="J979"/>
    </row>
    <row r="980" spans="10:10" x14ac:dyDescent="0.25">
      <c r="J980"/>
    </row>
    <row r="981" spans="10:10" x14ac:dyDescent="0.25">
      <c r="J981"/>
    </row>
    <row r="982" spans="10:10" x14ac:dyDescent="0.25">
      <c r="J982"/>
    </row>
    <row r="983" spans="10:10" x14ac:dyDescent="0.25">
      <c r="J983"/>
    </row>
    <row r="984" spans="10:10" x14ac:dyDescent="0.25">
      <c r="J984"/>
    </row>
    <row r="985" spans="10:10" x14ac:dyDescent="0.25">
      <c r="J985"/>
    </row>
    <row r="986" spans="10:10" x14ac:dyDescent="0.25">
      <c r="J986"/>
    </row>
    <row r="987" spans="10:10" x14ac:dyDescent="0.25">
      <c r="J987"/>
    </row>
    <row r="988" spans="10:10" x14ac:dyDescent="0.25">
      <c r="J988"/>
    </row>
    <row r="989" spans="10:10" x14ac:dyDescent="0.25">
      <c r="J989"/>
    </row>
    <row r="990" spans="10:10" x14ac:dyDescent="0.25">
      <c r="J990"/>
    </row>
    <row r="991" spans="10:10" x14ac:dyDescent="0.25">
      <c r="J991"/>
    </row>
    <row r="992" spans="10:10" x14ac:dyDescent="0.25">
      <c r="J992"/>
    </row>
    <row r="993" spans="10:10" x14ac:dyDescent="0.25">
      <c r="J993"/>
    </row>
    <row r="994" spans="10:10" x14ac:dyDescent="0.25">
      <c r="J994"/>
    </row>
    <row r="995" spans="10:10" x14ac:dyDescent="0.25">
      <c r="J995"/>
    </row>
    <row r="996" spans="10:10" x14ac:dyDescent="0.25">
      <c r="J996"/>
    </row>
    <row r="997" spans="10:10" x14ac:dyDescent="0.25">
      <c r="J997"/>
    </row>
    <row r="998" spans="10:10" x14ac:dyDescent="0.25">
      <c r="J998"/>
    </row>
    <row r="999" spans="10:10" x14ac:dyDescent="0.25">
      <c r="J999"/>
    </row>
    <row r="1000" spans="10:10" x14ac:dyDescent="0.25">
      <c r="J1000"/>
    </row>
    <row r="1001" spans="10:10" x14ac:dyDescent="0.25">
      <c r="J1001"/>
    </row>
    <row r="1002" spans="10:10" x14ac:dyDescent="0.25">
      <c r="J1002"/>
    </row>
    <row r="1003" spans="10:10" x14ac:dyDescent="0.25">
      <c r="J1003"/>
    </row>
    <row r="1004" spans="10:10" x14ac:dyDescent="0.25">
      <c r="J1004"/>
    </row>
    <row r="1005" spans="10:10" x14ac:dyDescent="0.25">
      <c r="J1005"/>
    </row>
    <row r="1006" spans="10:10" x14ac:dyDescent="0.25">
      <c r="J1006"/>
    </row>
    <row r="1007" spans="10:10" x14ac:dyDescent="0.25">
      <c r="J1007"/>
    </row>
    <row r="1008" spans="10:10" x14ac:dyDescent="0.25">
      <c r="J1008"/>
    </row>
    <row r="1009" spans="10:10" x14ac:dyDescent="0.25">
      <c r="J1009"/>
    </row>
    <row r="1010" spans="10:10" x14ac:dyDescent="0.25">
      <c r="J1010"/>
    </row>
    <row r="1011" spans="10:10" x14ac:dyDescent="0.25">
      <c r="J1011"/>
    </row>
    <row r="1012" spans="10:10" x14ac:dyDescent="0.25">
      <c r="J1012"/>
    </row>
    <row r="1013" spans="10:10" x14ac:dyDescent="0.25">
      <c r="J1013"/>
    </row>
    <row r="1014" spans="10:10" x14ac:dyDescent="0.25">
      <c r="J1014"/>
    </row>
    <row r="1015" spans="10:10" x14ac:dyDescent="0.25">
      <c r="J1015"/>
    </row>
    <row r="1016" spans="10:10" x14ac:dyDescent="0.25">
      <c r="J1016"/>
    </row>
    <row r="1017" spans="10:10" x14ac:dyDescent="0.25">
      <c r="J1017"/>
    </row>
    <row r="1018" spans="10:10" x14ac:dyDescent="0.25">
      <c r="J1018"/>
    </row>
    <row r="1019" spans="10:10" x14ac:dyDescent="0.25">
      <c r="J1019"/>
    </row>
    <row r="1020" spans="10:10" x14ac:dyDescent="0.25">
      <c r="J1020"/>
    </row>
    <row r="1021" spans="10:10" x14ac:dyDescent="0.25">
      <c r="J1021"/>
    </row>
    <row r="1022" spans="10:10" x14ac:dyDescent="0.25">
      <c r="J1022"/>
    </row>
    <row r="1023" spans="10:10" x14ac:dyDescent="0.25">
      <c r="J1023"/>
    </row>
    <row r="1024" spans="10:10" x14ac:dyDescent="0.25">
      <c r="J1024"/>
    </row>
    <row r="1025" spans="10:10" x14ac:dyDescent="0.25">
      <c r="J1025"/>
    </row>
    <row r="1026" spans="10:10" x14ac:dyDescent="0.25">
      <c r="J1026"/>
    </row>
    <row r="1027" spans="10:10" x14ac:dyDescent="0.25">
      <c r="J1027"/>
    </row>
    <row r="1028" spans="10:10" x14ac:dyDescent="0.25">
      <c r="J1028"/>
    </row>
    <row r="1029" spans="10:10" x14ac:dyDescent="0.25">
      <c r="J1029"/>
    </row>
    <row r="1030" spans="10:10" x14ac:dyDescent="0.25">
      <c r="J1030"/>
    </row>
    <row r="1031" spans="10:10" x14ac:dyDescent="0.25">
      <c r="J1031"/>
    </row>
    <row r="1032" spans="10:10" x14ac:dyDescent="0.25">
      <c r="J1032"/>
    </row>
    <row r="1033" spans="10:10" x14ac:dyDescent="0.25">
      <c r="J1033"/>
    </row>
    <row r="1034" spans="10:10" x14ac:dyDescent="0.25">
      <c r="J1034"/>
    </row>
    <row r="1035" spans="10:10" x14ac:dyDescent="0.25">
      <c r="J1035"/>
    </row>
    <row r="1036" spans="10:10" x14ac:dyDescent="0.25">
      <c r="J1036"/>
    </row>
    <row r="1037" spans="10:10" x14ac:dyDescent="0.25">
      <c r="J1037"/>
    </row>
    <row r="1038" spans="10:10" x14ac:dyDescent="0.25">
      <c r="J1038"/>
    </row>
    <row r="1039" spans="10:10" x14ac:dyDescent="0.25">
      <c r="J1039"/>
    </row>
    <row r="1040" spans="10:10" x14ac:dyDescent="0.25">
      <c r="J1040"/>
    </row>
    <row r="1041" spans="10:10" x14ac:dyDescent="0.25">
      <c r="J1041"/>
    </row>
    <row r="1042" spans="10:10" x14ac:dyDescent="0.25">
      <c r="J1042"/>
    </row>
    <row r="1043" spans="10:10" x14ac:dyDescent="0.25">
      <c r="J1043"/>
    </row>
    <row r="1044" spans="10:10" x14ac:dyDescent="0.25">
      <c r="J1044"/>
    </row>
    <row r="1045" spans="10:10" x14ac:dyDescent="0.25">
      <c r="J1045"/>
    </row>
    <row r="1046" spans="10:10" x14ac:dyDescent="0.25">
      <c r="J1046"/>
    </row>
    <row r="1047" spans="10:10" x14ac:dyDescent="0.25">
      <c r="J1047"/>
    </row>
    <row r="1048" spans="10:10" x14ac:dyDescent="0.25">
      <c r="J1048"/>
    </row>
    <row r="1049" spans="10:10" x14ac:dyDescent="0.25">
      <c r="J1049"/>
    </row>
    <row r="1050" spans="10:10" x14ac:dyDescent="0.25">
      <c r="J1050"/>
    </row>
    <row r="1051" spans="10:10" x14ac:dyDescent="0.25">
      <c r="J1051"/>
    </row>
    <row r="1052" spans="10:10" x14ac:dyDescent="0.25">
      <c r="J1052"/>
    </row>
    <row r="1053" spans="10:10" x14ac:dyDescent="0.25">
      <c r="J1053"/>
    </row>
    <row r="1054" spans="10:10" x14ac:dyDescent="0.25">
      <c r="J1054"/>
    </row>
    <row r="1055" spans="10:10" x14ac:dyDescent="0.25">
      <c r="J1055"/>
    </row>
    <row r="1056" spans="10:10" x14ac:dyDescent="0.25">
      <c r="J1056"/>
    </row>
    <row r="1057" spans="10:10" x14ac:dyDescent="0.25">
      <c r="J1057"/>
    </row>
    <row r="1058" spans="10:10" x14ac:dyDescent="0.25">
      <c r="J1058"/>
    </row>
    <row r="1059" spans="10:10" x14ac:dyDescent="0.25">
      <c r="J1059"/>
    </row>
    <row r="1060" spans="10:10" x14ac:dyDescent="0.25">
      <c r="J1060"/>
    </row>
    <row r="1061" spans="10:10" x14ac:dyDescent="0.25">
      <c r="J1061"/>
    </row>
    <row r="1062" spans="10:10" x14ac:dyDescent="0.25">
      <c r="J1062"/>
    </row>
    <row r="1063" spans="10:10" x14ac:dyDescent="0.25">
      <c r="J1063"/>
    </row>
    <row r="1064" spans="10:10" x14ac:dyDescent="0.25">
      <c r="J1064"/>
    </row>
    <row r="1065" spans="10:10" x14ac:dyDescent="0.25">
      <c r="J1065"/>
    </row>
    <row r="1066" spans="10:10" x14ac:dyDescent="0.25">
      <c r="J1066"/>
    </row>
    <row r="1067" spans="10:10" x14ac:dyDescent="0.25">
      <c r="J1067"/>
    </row>
    <row r="1068" spans="10:10" x14ac:dyDescent="0.25">
      <c r="J1068"/>
    </row>
    <row r="1069" spans="10:10" x14ac:dyDescent="0.25">
      <c r="J1069"/>
    </row>
    <row r="1070" spans="10:10" x14ac:dyDescent="0.25">
      <c r="J1070"/>
    </row>
    <row r="1071" spans="10:10" x14ac:dyDescent="0.25">
      <c r="J1071"/>
    </row>
    <row r="1072" spans="10:10" x14ac:dyDescent="0.25">
      <c r="J1072"/>
    </row>
    <row r="1073" spans="10:10" x14ac:dyDescent="0.25">
      <c r="J1073"/>
    </row>
    <row r="1074" spans="10:10" x14ac:dyDescent="0.25">
      <c r="J1074"/>
    </row>
    <row r="1075" spans="10:10" x14ac:dyDescent="0.25">
      <c r="J1075"/>
    </row>
    <row r="1076" spans="10:10" x14ac:dyDescent="0.25">
      <c r="J1076"/>
    </row>
    <row r="1077" spans="10:10" x14ac:dyDescent="0.25">
      <c r="J1077"/>
    </row>
    <row r="1078" spans="10:10" x14ac:dyDescent="0.25">
      <c r="J1078"/>
    </row>
    <row r="1079" spans="10:10" x14ac:dyDescent="0.25">
      <c r="J1079"/>
    </row>
    <row r="1080" spans="10:10" x14ac:dyDescent="0.25">
      <c r="J1080"/>
    </row>
    <row r="1081" spans="10:10" x14ac:dyDescent="0.25">
      <c r="J1081"/>
    </row>
    <row r="1082" spans="10:10" x14ac:dyDescent="0.25">
      <c r="J1082"/>
    </row>
    <row r="1083" spans="10:10" x14ac:dyDescent="0.25">
      <c r="J1083"/>
    </row>
    <row r="1084" spans="10:10" x14ac:dyDescent="0.25">
      <c r="J1084"/>
    </row>
    <row r="1085" spans="10:10" x14ac:dyDescent="0.25">
      <c r="J1085"/>
    </row>
    <row r="1086" spans="10:10" x14ac:dyDescent="0.25">
      <c r="J1086"/>
    </row>
    <row r="1087" spans="10:10" x14ac:dyDescent="0.25">
      <c r="J1087"/>
    </row>
    <row r="1088" spans="10:10" x14ac:dyDescent="0.25">
      <c r="J1088"/>
    </row>
    <row r="1089" spans="10:10" x14ac:dyDescent="0.25">
      <c r="J1089"/>
    </row>
    <row r="1090" spans="10:10" x14ac:dyDescent="0.25">
      <c r="J1090"/>
    </row>
    <row r="1091" spans="10:10" x14ac:dyDescent="0.25">
      <c r="J1091"/>
    </row>
    <row r="1092" spans="10:10" x14ac:dyDescent="0.25">
      <c r="J1092"/>
    </row>
    <row r="1093" spans="10:10" x14ac:dyDescent="0.25">
      <c r="J1093"/>
    </row>
    <row r="1094" spans="10:10" x14ac:dyDescent="0.25">
      <c r="J1094"/>
    </row>
    <row r="1095" spans="10:10" x14ac:dyDescent="0.25">
      <c r="J1095"/>
    </row>
    <row r="1096" spans="10:10" x14ac:dyDescent="0.25">
      <c r="J1096"/>
    </row>
    <row r="1097" spans="10:10" x14ac:dyDescent="0.25">
      <c r="J1097"/>
    </row>
    <row r="1098" spans="10:10" x14ac:dyDescent="0.25">
      <c r="J1098"/>
    </row>
    <row r="1099" spans="10:10" x14ac:dyDescent="0.25">
      <c r="J1099"/>
    </row>
    <row r="1100" spans="10:10" x14ac:dyDescent="0.25">
      <c r="J1100"/>
    </row>
    <row r="1101" spans="10:10" x14ac:dyDescent="0.25">
      <c r="J1101"/>
    </row>
    <row r="1102" spans="10:10" x14ac:dyDescent="0.25">
      <c r="J1102"/>
    </row>
    <row r="1103" spans="10:10" x14ac:dyDescent="0.25">
      <c r="J1103"/>
    </row>
    <row r="1104" spans="10:10" x14ac:dyDescent="0.25">
      <c r="J1104"/>
    </row>
    <row r="1105" spans="10:10" x14ac:dyDescent="0.25">
      <c r="J1105"/>
    </row>
    <row r="1106" spans="10:10" x14ac:dyDescent="0.25">
      <c r="J1106"/>
    </row>
    <row r="1107" spans="10:10" x14ac:dyDescent="0.25">
      <c r="J1107"/>
    </row>
    <row r="1108" spans="10:10" x14ac:dyDescent="0.25">
      <c r="J1108"/>
    </row>
    <row r="1109" spans="10:10" x14ac:dyDescent="0.25">
      <c r="J1109"/>
    </row>
    <row r="1110" spans="10:10" x14ac:dyDescent="0.25">
      <c r="J1110"/>
    </row>
    <row r="1111" spans="10:10" x14ac:dyDescent="0.25">
      <c r="J1111"/>
    </row>
    <row r="1112" spans="10:10" x14ac:dyDescent="0.25">
      <c r="J1112"/>
    </row>
    <row r="1113" spans="10:10" x14ac:dyDescent="0.25">
      <c r="J1113"/>
    </row>
    <row r="1114" spans="10:10" x14ac:dyDescent="0.25">
      <c r="J1114"/>
    </row>
    <row r="1115" spans="10:10" x14ac:dyDescent="0.25">
      <c r="J1115"/>
    </row>
    <row r="1116" spans="10:10" x14ac:dyDescent="0.25">
      <c r="J1116"/>
    </row>
    <row r="1117" spans="10:10" x14ac:dyDescent="0.25">
      <c r="J1117"/>
    </row>
    <row r="1118" spans="10:10" x14ac:dyDescent="0.25">
      <c r="J1118"/>
    </row>
    <row r="1119" spans="10:10" x14ac:dyDescent="0.25">
      <c r="J1119"/>
    </row>
    <row r="1120" spans="10:10" x14ac:dyDescent="0.25">
      <c r="J1120"/>
    </row>
    <row r="1121" spans="10:10" x14ac:dyDescent="0.25">
      <c r="J1121"/>
    </row>
    <row r="1122" spans="10:10" x14ac:dyDescent="0.25">
      <c r="J1122"/>
    </row>
    <row r="1123" spans="10:10" x14ac:dyDescent="0.25">
      <c r="J1123"/>
    </row>
    <row r="1124" spans="10:10" x14ac:dyDescent="0.25">
      <c r="J1124"/>
    </row>
    <row r="1125" spans="10:10" x14ac:dyDescent="0.25">
      <c r="J1125"/>
    </row>
    <row r="1126" spans="10:10" x14ac:dyDescent="0.25">
      <c r="J1126"/>
    </row>
    <row r="1127" spans="10:10" x14ac:dyDescent="0.25">
      <c r="J1127"/>
    </row>
    <row r="1128" spans="10:10" x14ac:dyDescent="0.25">
      <c r="J1128"/>
    </row>
    <row r="1129" spans="10:10" x14ac:dyDescent="0.25">
      <c r="J1129"/>
    </row>
    <row r="1130" spans="10:10" x14ac:dyDescent="0.25">
      <c r="J1130"/>
    </row>
    <row r="1131" spans="10:10" x14ac:dyDescent="0.25">
      <c r="J1131"/>
    </row>
    <row r="1132" spans="10:10" x14ac:dyDescent="0.25">
      <c r="J1132"/>
    </row>
    <row r="1133" spans="10:10" x14ac:dyDescent="0.25">
      <c r="J1133"/>
    </row>
    <row r="1134" spans="10:10" x14ac:dyDescent="0.25">
      <c r="J1134"/>
    </row>
    <row r="1135" spans="10:10" x14ac:dyDescent="0.25">
      <c r="J1135"/>
    </row>
    <row r="1136" spans="10:10" x14ac:dyDescent="0.25">
      <c r="J1136"/>
    </row>
    <row r="1137" spans="10:10" x14ac:dyDescent="0.25">
      <c r="J1137"/>
    </row>
    <row r="1138" spans="10:10" x14ac:dyDescent="0.25">
      <c r="J1138"/>
    </row>
    <row r="1139" spans="10:10" x14ac:dyDescent="0.25">
      <c r="J1139"/>
    </row>
    <row r="1140" spans="10:10" x14ac:dyDescent="0.25">
      <c r="J1140"/>
    </row>
    <row r="1141" spans="10:10" x14ac:dyDescent="0.25">
      <c r="J1141"/>
    </row>
    <row r="1142" spans="10:10" x14ac:dyDescent="0.25">
      <c r="J1142"/>
    </row>
    <row r="1143" spans="10:10" x14ac:dyDescent="0.25">
      <c r="J1143"/>
    </row>
    <row r="1144" spans="10:10" x14ac:dyDescent="0.25">
      <c r="J1144"/>
    </row>
    <row r="1145" spans="10:10" x14ac:dyDescent="0.25">
      <c r="J1145"/>
    </row>
    <row r="1146" spans="10:10" x14ac:dyDescent="0.25">
      <c r="J1146"/>
    </row>
    <row r="1147" spans="10:10" x14ac:dyDescent="0.25">
      <c r="J1147"/>
    </row>
    <row r="1148" spans="10:10" x14ac:dyDescent="0.25">
      <c r="J1148"/>
    </row>
    <row r="1149" spans="10:10" x14ac:dyDescent="0.25">
      <c r="J1149"/>
    </row>
    <row r="1150" spans="10:10" x14ac:dyDescent="0.25">
      <c r="J1150"/>
    </row>
    <row r="1151" spans="10:10" x14ac:dyDescent="0.25">
      <c r="J1151"/>
    </row>
    <row r="1152" spans="10:10" x14ac:dyDescent="0.25">
      <c r="J1152"/>
    </row>
    <row r="1153" spans="10:10" x14ac:dyDescent="0.25">
      <c r="J1153"/>
    </row>
    <row r="1154" spans="10:10" x14ac:dyDescent="0.25">
      <c r="J1154"/>
    </row>
    <row r="1155" spans="10:10" x14ac:dyDescent="0.25">
      <c r="J1155"/>
    </row>
    <row r="1156" spans="10:10" x14ac:dyDescent="0.25">
      <c r="J1156"/>
    </row>
    <row r="1157" spans="10:10" x14ac:dyDescent="0.25">
      <c r="J1157"/>
    </row>
    <row r="1158" spans="10:10" x14ac:dyDescent="0.25">
      <c r="J1158"/>
    </row>
    <row r="1159" spans="10:10" x14ac:dyDescent="0.25">
      <c r="J1159"/>
    </row>
    <row r="1160" spans="10:10" x14ac:dyDescent="0.25">
      <c r="J1160"/>
    </row>
    <row r="1161" spans="10:10" x14ac:dyDescent="0.25">
      <c r="J1161"/>
    </row>
    <row r="1162" spans="10:10" x14ac:dyDescent="0.25">
      <c r="J1162"/>
    </row>
    <row r="1163" spans="10:10" x14ac:dyDescent="0.25">
      <c r="J1163"/>
    </row>
    <row r="1164" spans="10:10" x14ac:dyDescent="0.25">
      <c r="J1164"/>
    </row>
    <row r="1165" spans="10:10" x14ac:dyDescent="0.25">
      <c r="J1165"/>
    </row>
    <row r="1166" spans="10:10" x14ac:dyDescent="0.25">
      <c r="J1166"/>
    </row>
    <row r="1167" spans="10:10" x14ac:dyDescent="0.25">
      <c r="J1167"/>
    </row>
    <row r="1168" spans="10:10" x14ac:dyDescent="0.25">
      <c r="J1168"/>
    </row>
    <row r="1169" spans="10:10" x14ac:dyDescent="0.25">
      <c r="J1169"/>
    </row>
    <row r="1170" spans="10:10" x14ac:dyDescent="0.25">
      <c r="J1170"/>
    </row>
    <row r="1171" spans="10:10" x14ac:dyDescent="0.25">
      <c r="J1171"/>
    </row>
    <row r="1172" spans="10:10" x14ac:dyDescent="0.25">
      <c r="J1172"/>
    </row>
    <row r="1173" spans="10:10" x14ac:dyDescent="0.25">
      <c r="J1173"/>
    </row>
    <row r="1174" spans="10:10" x14ac:dyDescent="0.25">
      <c r="J1174"/>
    </row>
    <row r="1175" spans="10:10" x14ac:dyDescent="0.25">
      <c r="J1175"/>
    </row>
    <row r="1176" spans="10:10" x14ac:dyDescent="0.25">
      <c r="J1176"/>
    </row>
    <row r="1177" spans="10:10" x14ac:dyDescent="0.25">
      <c r="J1177"/>
    </row>
    <row r="1178" spans="10:10" x14ac:dyDescent="0.25">
      <c r="J1178"/>
    </row>
    <row r="1179" spans="10:10" x14ac:dyDescent="0.25">
      <c r="J1179"/>
    </row>
    <row r="1180" spans="10:10" x14ac:dyDescent="0.25">
      <c r="J1180"/>
    </row>
    <row r="1181" spans="10:10" x14ac:dyDescent="0.25">
      <c r="J1181"/>
    </row>
    <row r="1182" spans="10:10" x14ac:dyDescent="0.25">
      <c r="J1182"/>
    </row>
    <row r="1183" spans="10:10" x14ac:dyDescent="0.25">
      <c r="J1183"/>
    </row>
    <row r="1184" spans="10:10" x14ac:dyDescent="0.25">
      <c r="J1184"/>
    </row>
    <row r="1185" spans="10:10" x14ac:dyDescent="0.25">
      <c r="J1185"/>
    </row>
    <row r="1186" spans="10:10" x14ac:dyDescent="0.25">
      <c r="J1186"/>
    </row>
    <row r="1187" spans="10:10" x14ac:dyDescent="0.25">
      <c r="J1187"/>
    </row>
    <row r="1188" spans="10:10" x14ac:dyDescent="0.25">
      <c r="J1188"/>
    </row>
    <row r="1189" spans="10:10" x14ac:dyDescent="0.25">
      <c r="J1189"/>
    </row>
    <row r="1190" spans="10:10" x14ac:dyDescent="0.25">
      <c r="J1190"/>
    </row>
    <row r="1191" spans="10:10" x14ac:dyDescent="0.25">
      <c r="J1191"/>
    </row>
    <row r="1192" spans="10:10" x14ac:dyDescent="0.25">
      <c r="J1192"/>
    </row>
    <row r="1193" spans="10:10" x14ac:dyDescent="0.25">
      <c r="J1193"/>
    </row>
    <row r="1194" spans="10:10" x14ac:dyDescent="0.25">
      <c r="J1194"/>
    </row>
    <row r="1195" spans="10:10" x14ac:dyDescent="0.25">
      <c r="J1195"/>
    </row>
    <row r="1196" spans="10:10" x14ac:dyDescent="0.25">
      <c r="J1196"/>
    </row>
    <row r="1197" spans="10:10" x14ac:dyDescent="0.25">
      <c r="J1197"/>
    </row>
    <row r="1198" spans="10:10" x14ac:dyDescent="0.25">
      <c r="J1198"/>
    </row>
    <row r="1199" spans="10:10" x14ac:dyDescent="0.25">
      <c r="J1199"/>
    </row>
    <row r="1200" spans="10:10" x14ac:dyDescent="0.25">
      <c r="J1200"/>
    </row>
    <row r="1201" spans="10:10" x14ac:dyDescent="0.25">
      <c r="J1201"/>
    </row>
    <row r="1202" spans="10:10" x14ac:dyDescent="0.25">
      <c r="J1202"/>
    </row>
    <row r="1203" spans="10:10" x14ac:dyDescent="0.25">
      <c r="J1203"/>
    </row>
    <row r="1204" spans="10:10" x14ac:dyDescent="0.25">
      <c r="J1204"/>
    </row>
    <row r="1205" spans="10:10" x14ac:dyDescent="0.25">
      <c r="J1205"/>
    </row>
    <row r="1206" spans="10:10" x14ac:dyDescent="0.25">
      <c r="J1206"/>
    </row>
    <row r="1207" spans="10:10" x14ac:dyDescent="0.25">
      <c r="J1207"/>
    </row>
    <row r="1208" spans="10:10" x14ac:dyDescent="0.25">
      <c r="J1208"/>
    </row>
    <row r="1209" spans="10:10" x14ac:dyDescent="0.25">
      <c r="J1209"/>
    </row>
    <row r="1210" spans="10:10" x14ac:dyDescent="0.25">
      <c r="J1210"/>
    </row>
    <row r="1211" spans="10:10" x14ac:dyDescent="0.25">
      <c r="J1211"/>
    </row>
    <row r="1212" spans="10:10" x14ac:dyDescent="0.25">
      <c r="J1212"/>
    </row>
    <row r="1213" spans="10:10" x14ac:dyDescent="0.25">
      <c r="J1213"/>
    </row>
    <row r="1214" spans="10:10" x14ac:dyDescent="0.25">
      <c r="J1214"/>
    </row>
    <row r="1215" spans="10:10" x14ac:dyDescent="0.25">
      <c r="J1215"/>
    </row>
    <row r="1216" spans="10:10" x14ac:dyDescent="0.25">
      <c r="J1216"/>
    </row>
    <row r="1217" spans="10:10" x14ac:dyDescent="0.25">
      <c r="J1217"/>
    </row>
    <row r="1218" spans="10:10" x14ac:dyDescent="0.25">
      <c r="J1218"/>
    </row>
    <row r="1219" spans="10:10" x14ac:dyDescent="0.25">
      <c r="J1219"/>
    </row>
    <row r="1220" spans="10:10" x14ac:dyDescent="0.25">
      <c r="J1220"/>
    </row>
    <row r="1221" spans="10:10" x14ac:dyDescent="0.25">
      <c r="J1221"/>
    </row>
    <row r="1222" spans="10:10" x14ac:dyDescent="0.25">
      <c r="J1222"/>
    </row>
    <row r="1223" spans="10:10" x14ac:dyDescent="0.25">
      <c r="J1223"/>
    </row>
    <row r="1224" spans="10:10" x14ac:dyDescent="0.25">
      <c r="J1224"/>
    </row>
    <row r="1225" spans="10:10" x14ac:dyDescent="0.25">
      <c r="J1225"/>
    </row>
    <row r="1226" spans="10:10" x14ac:dyDescent="0.25">
      <c r="J1226"/>
    </row>
    <row r="1227" spans="10:10" x14ac:dyDescent="0.25">
      <c r="J1227"/>
    </row>
    <row r="1228" spans="10:10" x14ac:dyDescent="0.25">
      <c r="J1228"/>
    </row>
    <row r="1229" spans="10:10" x14ac:dyDescent="0.25">
      <c r="J1229"/>
    </row>
    <row r="1230" spans="10:10" x14ac:dyDescent="0.25">
      <c r="J1230"/>
    </row>
    <row r="1231" spans="10:10" x14ac:dyDescent="0.25">
      <c r="J1231"/>
    </row>
    <row r="1232" spans="10:10" x14ac:dyDescent="0.25">
      <c r="J1232"/>
    </row>
    <row r="1233" spans="10:10" x14ac:dyDescent="0.25">
      <c r="J1233"/>
    </row>
    <row r="1234" spans="10:10" x14ac:dyDescent="0.25">
      <c r="J1234"/>
    </row>
    <row r="1235" spans="10:10" x14ac:dyDescent="0.25">
      <c r="J1235"/>
    </row>
    <row r="1236" spans="10:10" x14ac:dyDescent="0.25">
      <c r="J1236"/>
    </row>
    <row r="1237" spans="10:10" x14ac:dyDescent="0.25">
      <c r="J1237"/>
    </row>
    <row r="1238" spans="10:10" x14ac:dyDescent="0.25">
      <c r="J1238"/>
    </row>
    <row r="1239" spans="10:10" x14ac:dyDescent="0.25">
      <c r="J1239"/>
    </row>
    <row r="1240" spans="10:10" x14ac:dyDescent="0.25">
      <c r="J1240"/>
    </row>
    <row r="1241" spans="10:10" x14ac:dyDescent="0.25">
      <c r="J1241"/>
    </row>
    <row r="1242" spans="10:10" x14ac:dyDescent="0.25">
      <c r="J1242"/>
    </row>
    <row r="1243" spans="10:10" x14ac:dyDescent="0.25">
      <c r="J1243"/>
    </row>
    <row r="1244" spans="10:10" x14ac:dyDescent="0.25">
      <c r="J1244"/>
    </row>
    <row r="1245" spans="10:10" x14ac:dyDescent="0.25">
      <c r="J1245"/>
    </row>
    <row r="1246" spans="10:10" x14ac:dyDescent="0.25">
      <c r="J1246"/>
    </row>
    <row r="1247" spans="10:10" x14ac:dyDescent="0.25">
      <c r="J1247"/>
    </row>
    <row r="1248" spans="10:10" x14ac:dyDescent="0.25">
      <c r="J1248"/>
    </row>
    <row r="1249" spans="10:10" x14ac:dyDescent="0.25">
      <c r="J1249"/>
    </row>
    <row r="1250" spans="10:10" x14ac:dyDescent="0.25">
      <c r="J1250"/>
    </row>
    <row r="1251" spans="10:10" x14ac:dyDescent="0.25">
      <c r="J1251"/>
    </row>
    <row r="1252" spans="10:10" x14ac:dyDescent="0.25">
      <c r="J1252"/>
    </row>
    <row r="1253" spans="10:10" x14ac:dyDescent="0.25">
      <c r="J1253"/>
    </row>
    <row r="1254" spans="10:10" x14ac:dyDescent="0.25">
      <c r="J1254"/>
    </row>
    <row r="1255" spans="10:10" x14ac:dyDescent="0.25">
      <c r="J1255"/>
    </row>
    <row r="1256" spans="10:10" x14ac:dyDescent="0.25">
      <c r="J1256"/>
    </row>
    <row r="1257" spans="10:10" x14ac:dyDescent="0.25">
      <c r="J1257"/>
    </row>
    <row r="1258" spans="10:10" x14ac:dyDescent="0.25">
      <c r="J1258"/>
    </row>
    <row r="1259" spans="10:10" x14ac:dyDescent="0.25">
      <c r="J1259"/>
    </row>
    <row r="1260" spans="10:10" x14ac:dyDescent="0.25">
      <c r="J1260"/>
    </row>
    <row r="1261" spans="10:10" x14ac:dyDescent="0.25">
      <c r="J1261"/>
    </row>
    <row r="1262" spans="10:10" x14ac:dyDescent="0.25">
      <c r="J1262"/>
    </row>
    <row r="1263" spans="10:10" x14ac:dyDescent="0.25">
      <c r="J1263"/>
    </row>
    <row r="1264" spans="10:10" x14ac:dyDescent="0.25">
      <c r="J1264"/>
    </row>
    <row r="1265" spans="10:10" x14ac:dyDescent="0.25">
      <c r="J1265"/>
    </row>
    <row r="1266" spans="10:10" x14ac:dyDescent="0.25">
      <c r="J1266"/>
    </row>
    <row r="1267" spans="10:10" x14ac:dyDescent="0.25">
      <c r="J1267"/>
    </row>
    <row r="1268" spans="10:10" x14ac:dyDescent="0.25">
      <c r="J1268"/>
    </row>
    <row r="1269" spans="10:10" x14ac:dyDescent="0.25">
      <c r="J1269"/>
    </row>
    <row r="1270" spans="10:10" x14ac:dyDescent="0.25">
      <c r="J1270"/>
    </row>
    <row r="1271" spans="10:10" x14ac:dyDescent="0.25">
      <c r="J1271"/>
    </row>
    <row r="1272" spans="10:10" x14ac:dyDescent="0.25">
      <c r="J1272"/>
    </row>
    <row r="1273" spans="10:10" x14ac:dyDescent="0.25">
      <c r="J1273"/>
    </row>
    <row r="1274" spans="10:10" x14ac:dyDescent="0.25">
      <c r="J1274"/>
    </row>
    <row r="1275" spans="10:10" x14ac:dyDescent="0.25">
      <c r="J1275"/>
    </row>
    <row r="1276" spans="10:10" x14ac:dyDescent="0.25">
      <c r="J1276"/>
    </row>
    <row r="1277" spans="10:10" x14ac:dyDescent="0.25">
      <c r="J1277"/>
    </row>
    <row r="1278" spans="10:10" x14ac:dyDescent="0.25">
      <c r="J1278"/>
    </row>
    <row r="1279" spans="10:10" x14ac:dyDescent="0.25">
      <c r="J1279"/>
    </row>
    <row r="1280" spans="10:10" x14ac:dyDescent="0.25">
      <c r="J1280"/>
    </row>
    <row r="1281" spans="10:10" x14ac:dyDescent="0.25">
      <c r="J1281"/>
    </row>
    <row r="1282" spans="10:10" x14ac:dyDescent="0.25">
      <c r="J1282"/>
    </row>
    <row r="1283" spans="10:10" x14ac:dyDescent="0.25">
      <c r="J1283"/>
    </row>
    <row r="1284" spans="10:10" x14ac:dyDescent="0.25">
      <c r="J1284"/>
    </row>
    <row r="1285" spans="10:10" x14ac:dyDescent="0.25">
      <c r="J1285"/>
    </row>
    <row r="1286" spans="10:10" x14ac:dyDescent="0.25">
      <c r="J1286"/>
    </row>
    <row r="1287" spans="10:10" x14ac:dyDescent="0.25">
      <c r="J1287"/>
    </row>
    <row r="1288" spans="10:10" x14ac:dyDescent="0.25">
      <c r="J1288"/>
    </row>
    <row r="1289" spans="10:10" x14ac:dyDescent="0.25">
      <c r="J1289"/>
    </row>
    <row r="1290" spans="10:10" x14ac:dyDescent="0.25">
      <c r="J1290"/>
    </row>
    <row r="1291" spans="10:10" x14ac:dyDescent="0.25">
      <c r="J1291"/>
    </row>
    <row r="1292" spans="10:10" x14ac:dyDescent="0.25">
      <c r="J1292"/>
    </row>
    <row r="1293" spans="10:10" x14ac:dyDescent="0.25">
      <c r="J1293"/>
    </row>
    <row r="1294" spans="10:10" x14ac:dyDescent="0.25">
      <c r="J1294"/>
    </row>
    <row r="1295" spans="10:10" x14ac:dyDescent="0.25">
      <c r="J1295"/>
    </row>
    <row r="1296" spans="10:10" x14ac:dyDescent="0.25">
      <c r="J1296"/>
    </row>
    <row r="1297" spans="10:10" x14ac:dyDescent="0.25">
      <c r="J1297"/>
    </row>
    <row r="1298" spans="10:10" x14ac:dyDescent="0.25">
      <c r="J1298"/>
    </row>
    <row r="1299" spans="10:10" x14ac:dyDescent="0.25">
      <c r="J1299"/>
    </row>
    <row r="1300" spans="10:10" x14ac:dyDescent="0.25">
      <c r="J1300"/>
    </row>
    <row r="1301" spans="10:10" x14ac:dyDescent="0.25">
      <c r="J1301"/>
    </row>
    <row r="1302" spans="10:10" x14ac:dyDescent="0.25">
      <c r="J1302"/>
    </row>
    <row r="1303" spans="10:10" x14ac:dyDescent="0.25">
      <c r="J1303"/>
    </row>
    <row r="1304" spans="10:10" x14ac:dyDescent="0.25">
      <c r="J1304"/>
    </row>
    <row r="1305" spans="10:10" x14ac:dyDescent="0.25">
      <c r="J1305"/>
    </row>
    <row r="1306" spans="10:10" x14ac:dyDescent="0.25">
      <c r="J1306"/>
    </row>
    <row r="1307" spans="10:10" x14ac:dyDescent="0.25">
      <c r="J1307"/>
    </row>
    <row r="1308" spans="10:10" x14ac:dyDescent="0.25">
      <c r="J1308"/>
    </row>
    <row r="1309" spans="10:10" x14ac:dyDescent="0.25">
      <c r="J1309"/>
    </row>
    <row r="1310" spans="10:10" x14ac:dyDescent="0.25">
      <c r="J1310"/>
    </row>
    <row r="1311" spans="10:10" x14ac:dyDescent="0.25">
      <c r="J1311"/>
    </row>
    <row r="1312" spans="10:10" x14ac:dyDescent="0.25">
      <c r="J1312"/>
    </row>
    <row r="1313" spans="10:10" x14ac:dyDescent="0.25">
      <c r="J1313"/>
    </row>
    <row r="1314" spans="10:10" x14ac:dyDescent="0.25">
      <c r="J1314"/>
    </row>
    <row r="1315" spans="10:10" x14ac:dyDescent="0.25">
      <c r="J1315"/>
    </row>
    <row r="1316" spans="10:10" x14ac:dyDescent="0.25">
      <c r="J1316"/>
    </row>
    <row r="1317" spans="10:10" x14ac:dyDescent="0.25">
      <c r="J1317"/>
    </row>
    <row r="1318" spans="10:10" x14ac:dyDescent="0.25">
      <c r="J1318"/>
    </row>
    <row r="1319" spans="10:10" x14ac:dyDescent="0.25">
      <c r="J1319"/>
    </row>
    <row r="1320" spans="10:10" x14ac:dyDescent="0.25">
      <c r="J1320"/>
    </row>
    <row r="1321" spans="10:10" x14ac:dyDescent="0.25">
      <c r="J1321"/>
    </row>
    <row r="1322" spans="10:10" x14ac:dyDescent="0.25">
      <c r="J1322"/>
    </row>
    <row r="1323" spans="10:10" x14ac:dyDescent="0.25">
      <c r="J1323"/>
    </row>
    <row r="1324" spans="10:10" x14ac:dyDescent="0.25">
      <c r="J1324"/>
    </row>
    <row r="1325" spans="10:10" x14ac:dyDescent="0.25">
      <c r="J1325"/>
    </row>
    <row r="1326" spans="10:10" x14ac:dyDescent="0.25">
      <c r="J1326"/>
    </row>
    <row r="1327" spans="10:10" x14ac:dyDescent="0.25">
      <c r="J1327"/>
    </row>
    <row r="1328" spans="10:10" x14ac:dyDescent="0.25">
      <c r="J1328"/>
    </row>
    <row r="1329" spans="10:10" x14ac:dyDescent="0.25">
      <c r="J1329"/>
    </row>
    <row r="1330" spans="10:10" x14ac:dyDescent="0.25">
      <c r="J1330"/>
    </row>
    <row r="1331" spans="10:10" x14ac:dyDescent="0.25">
      <c r="J1331"/>
    </row>
    <row r="1332" spans="10:10" x14ac:dyDescent="0.25">
      <c r="J1332"/>
    </row>
    <row r="1333" spans="10:10" x14ac:dyDescent="0.25">
      <c r="J1333"/>
    </row>
    <row r="1334" spans="10:10" x14ac:dyDescent="0.25">
      <c r="J1334"/>
    </row>
    <row r="1335" spans="10:10" x14ac:dyDescent="0.25">
      <c r="J1335"/>
    </row>
    <row r="1336" spans="10:10" x14ac:dyDescent="0.25">
      <c r="J1336"/>
    </row>
    <row r="1337" spans="10:10" x14ac:dyDescent="0.25">
      <c r="J1337"/>
    </row>
    <row r="1338" spans="10:10" x14ac:dyDescent="0.25">
      <c r="J1338"/>
    </row>
    <row r="1339" spans="10:10" x14ac:dyDescent="0.25">
      <c r="J1339"/>
    </row>
    <row r="1340" spans="10:10" x14ac:dyDescent="0.25">
      <c r="J1340"/>
    </row>
    <row r="1341" spans="10:10" x14ac:dyDescent="0.25">
      <c r="J1341"/>
    </row>
    <row r="1342" spans="10:10" x14ac:dyDescent="0.25">
      <c r="J1342"/>
    </row>
    <row r="1343" spans="10:10" x14ac:dyDescent="0.25">
      <c r="J1343"/>
    </row>
    <row r="1344" spans="10:10" x14ac:dyDescent="0.25">
      <c r="J1344"/>
    </row>
    <row r="1345" spans="10:10" x14ac:dyDescent="0.25">
      <c r="J1345"/>
    </row>
    <row r="1346" spans="10:10" x14ac:dyDescent="0.25">
      <c r="J1346"/>
    </row>
    <row r="1347" spans="10:10" x14ac:dyDescent="0.25">
      <c r="J1347"/>
    </row>
    <row r="1348" spans="10:10" x14ac:dyDescent="0.25">
      <c r="J1348"/>
    </row>
    <row r="1349" spans="10:10" x14ac:dyDescent="0.25">
      <c r="J1349"/>
    </row>
    <row r="1350" spans="10:10" x14ac:dyDescent="0.25">
      <c r="J1350"/>
    </row>
    <row r="1351" spans="10:10" x14ac:dyDescent="0.25">
      <c r="J1351"/>
    </row>
    <row r="1352" spans="10:10" x14ac:dyDescent="0.25">
      <c r="J1352"/>
    </row>
    <row r="1353" spans="10:10" x14ac:dyDescent="0.25">
      <c r="J1353"/>
    </row>
    <row r="1354" spans="10:10" x14ac:dyDescent="0.25">
      <c r="J1354"/>
    </row>
    <row r="1355" spans="10:10" x14ac:dyDescent="0.25">
      <c r="J1355"/>
    </row>
    <row r="1356" spans="10:10" x14ac:dyDescent="0.25">
      <c r="J1356"/>
    </row>
    <row r="1357" spans="10:10" x14ac:dyDescent="0.25">
      <c r="J1357"/>
    </row>
    <row r="1358" spans="10:10" x14ac:dyDescent="0.25">
      <c r="J1358"/>
    </row>
    <row r="1359" spans="10:10" x14ac:dyDescent="0.25">
      <c r="J1359"/>
    </row>
    <row r="1360" spans="10:10" x14ac:dyDescent="0.25">
      <c r="J1360"/>
    </row>
    <row r="1361" spans="10:10" x14ac:dyDescent="0.25">
      <c r="J1361"/>
    </row>
    <row r="1362" spans="10:10" x14ac:dyDescent="0.25">
      <c r="J1362"/>
    </row>
    <row r="1363" spans="10:10" x14ac:dyDescent="0.25">
      <c r="J1363"/>
    </row>
    <row r="1364" spans="10:10" x14ac:dyDescent="0.25">
      <c r="J1364"/>
    </row>
    <row r="1365" spans="10:10" x14ac:dyDescent="0.25">
      <c r="J1365"/>
    </row>
    <row r="1366" spans="10:10" x14ac:dyDescent="0.25">
      <c r="J1366"/>
    </row>
    <row r="1367" spans="10:10" x14ac:dyDescent="0.25">
      <c r="J1367"/>
    </row>
    <row r="1368" spans="10:10" x14ac:dyDescent="0.25">
      <c r="J1368"/>
    </row>
    <row r="1369" spans="10:10" x14ac:dyDescent="0.25">
      <c r="J1369"/>
    </row>
    <row r="1370" spans="10:10" x14ac:dyDescent="0.25">
      <c r="J1370"/>
    </row>
    <row r="1371" spans="10:10" x14ac:dyDescent="0.25">
      <c r="J1371"/>
    </row>
    <row r="1372" spans="10:10" x14ac:dyDescent="0.25">
      <c r="J1372"/>
    </row>
    <row r="1373" spans="10:10" x14ac:dyDescent="0.25">
      <c r="J1373"/>
    </row>
    <row r="1374" spans="10:10" x14ac:dyDescent="0.25">
      <c r="J1374"/>
    </row>
    <row r="1375" spans="10:10" x14ac:dyDescent="0.25">
      <c r="J1375"/>
    </row>
    <row r="1376" spans="10:10" x14ac:dyDescent="0.25">
      <c r="J1376"/>
    </row>
    <row r="1377" spans="10:10" x14ac:dyDescent="0.25">
      <c r="J1377"/>
    </row>
    <row r="1378" spans="10:10" x14ac:dyDescent="0.25">
      <c r="J1378"/>
    </row>
    <row r="1379" spans="10:10" x14ac:dyDescent="0.25">
      <c r="J1379"/>
    </row>
    <row r="1380" spans="10:10" x14ac:dyDescent="0.25">
      <c r="J1380"/>
    </row>
    <row r="1381" spans="10:10" x14ac:dyDescent="0.25">
      <c r="J1381"/>
    </row>
    <row r="1382" spans="10:10" x14ac:dyDescent="0.25">
      <c r="J1382"/>
    </row>
    <row r="1383" spans="10:10" x14ac:dyDescent="0.25">
      <c r="J1383"/>
    </row>
    <row r="1384" spans="10:10" x14ac:dyDescent="0.25">
      <c r="J1384"/>
    </row>
    <row r="1385" spans="10:10" x14ac:dyDescent="0.25">
      <c r="J1385"/>
    </row>
    <row r="1386" spans="10:10" x14ac:dyDescent="0.25">
      <c r="J1386"/>
    </row>
    <row r="1387" spans="10:10" x14ac:dyDescent="0.25">
      <c r="J1387"/>
    </row>
    <row r="1388" spans="10:10" x14ac:dyDescent="0.25">
      <c r="J1388"/>
    </row>
    <row r="1389" spans="10:10" x14ac:dyDescent="0.25">
      <c r="J1389"/>
    </row>
    <row r="1390" spans="10:10" x14ac:dyDescent="0.25">
      <c r="J1390"/>
    </row>
    <row r="1391" spans="10:10" x14ac:dyDescent="0.25">
      <c r="J1391"/>
    </row>
    <row r="1392" spans="10:10" x14ac:dyDescent="0.25">
      <c r="J1392"/>
    </row>
    <row r="1393" spans="10:10" x14ac:dyDescent="0.25">
      <c r="J1393"/>
    </row>
    <row r="1394" spans="10:10" x14ac:dyDescent="0.25">
      <c r="J1394"/>
    </row>
    <row r="1395" spans="10:10" x14ac:dyDescent="0.25">
      <c r="J1395"/>
    </row>
    <row r="1396" spans="10:10" x14ac:dyDescent="0.25">
      <c r="J1396"/>
    </row>
    <row r="1397" spans="10:10" x14ac:dyDescent="0.25">
      <c r="J1397"/>
    </row>
    <row r="1398" spans="10:10" x14ac:dyDescent="0.25">
      <c r="J1398"/>
    </row>
    <row r="1399" spans="10:10" x14ac:dyDescent="0.25">
      <c r="J1399"/>
    </row>
    <row r="1400" spans="10:10" x14ac:dyDescent="0.25">
      <c r="J1400"/>
    </row>
    <row r="1401" spans="10:10" x14ac:dyDescent="0.25">
      <c r="J1401"/>
    </row>
    <row r="1402" spans="10:10" x14ac:dyDescent="0.25">
      <c r="J1402"/>
    </row>
    <row r="1403" spans="10:10" x14ac:dyDescent="0.25">
      <c r="J1403"/>
    </row>
    <row r="1404" spans="10:10" x14ac:dyDescent="0.25">
      <c r="J1404"/>
    </row>
    <row r="1405" spans="10:10" x14ac:dyDescent="0.25">
      <c r="J1405"/>
    </row>
    <row r="1406" spans="10:10" x14ac:dyDescent="0.25">
      <c r="J1406"/>
    </row>
    <row r="1407" spans="10:10" x14ac:dyDescent="0.25">
      <c r="J1407"/>
    </row>
    <row r="1408" spans="10:10" x14ac:dyDescent="0.25">
      <c r="J1408"/>
    </row>
    <row r="1409" spans="10:10" x14ac:dyDescent="0.25">
      <c r="J1409"/>
    </row>
    <row r="1410" spans="10:10" x14ac:dyDescent="0.25">
      <c r="J1410"/>
    </row>
    <row r="1411" spans="10:10" x14ac:dyDescent="0.25">
      <c r="J1411"/>
    </row>
    <row r="1412" spans="10:10" x14ac:dyDescent="0.25">
      <c r="J1412"/>
    </row>
    <row r="1413" spans="10:10" x14ac:dyDescent="0.25">
      <c r="J1413"/>
    </row>
    <row r="1414" spans="10:10" x14ac:dyDescent="0.25">
      <c r="J1414"/>
    </row>
    <row r="1415" spans="10:10" x14ac:dyDescent="0.25">
      <c r="J1415"/>
    </row>
    <row r="1416" spans="10:10" x14ac:dyDescent="0.25">
      <c r="J1416"/>
    </row>
    <row r="1417" spans="10:10" x14ac:dyDescent="0.25">
      <c r="J1417"/>
    </row>
    <row r="1418" spans="10:10" x14ac:dyDescent="0.25">
      <c r="J1418"/>
    </row>
    <row r="1419" spans="10:10" x14ac:dyDescent="0.25">
      <c r="J1419"/>
    </row>
    <row r="1420" spans="10:10" x14ac:dyDescent="0.25">
      <c r="J1420"/>
    </row>
    <row r="1421" spans="10:10" x14ac:dyDescent="0.25">
      <c r="J1421"/>
    </row>
    <row r="1422" spans="10:10" x14ac:dyDescent="0.25">
      <c r="J1422"/>
    </row>
    <row r="1423" spans="10:10" x14ac:dyDescent="0.25">
      <c r="J1423"/>
    </row>
    <row r="1424" spans="10:10" x14ac:dyDescent="0.25">
      <c r="J1424"/>
    </row>
    <row r="1425" spans="10:10" x14ac:dyDescent="0.25">
      <c r="J1425"/>
    </row>
    <row r="1426" spans="10:10" x14ac:dyDescent="0.25">
      <c r="J1426"/>
    </row>
    <row r="1427" spans="10:10" x14ac:dyDescent="0.25">
      <c r="J1427"/>
    </row>
    <row r="1428" spans="10:10" x14ac:dyDescent="0.25">
      <c r="J1428"/>
    </row>
    <row r="1429" spans="10:10" x14ac:dyDescent="0.25">
      <c r="J1429"/>
    </row>
    <row r="1430" spans="10:10" x14ac:dyDescent="0.25">
      <c r="J1430"/>
    </row>
    <row r="1431" spans="10:10" x14ac:dyDescent="0.25">
      <c r="J1431"/>
    </row>
    <row r="1432" spans="10:10" x14ac:dyDescent="0.25">
      <c r="J1432"/>
    </row>
    <row r="1433" spans="10:10" x14ac:dyDescent="0.25">
      <c r="J1433"/>
    </row>
    <row r="1434" spans="10:10" x14ac:dyDescent="0.25">
      <c r="J1434"/>
    </row>
    <row r="1435" spans="10:10" x14ac:dyDescent="0.25">
      <c r="J1435"/>
    </row>
    <row r="1436" spans="10:10" x14ac:dyDescent="0.25">
      <c r="J1436"/>
    </row>
    <row r="1437" spans="10:10" x14ac:dyDescent="0.25">
      <c r="J1437"/>
    </row>
    <row r="1438" spans="10:10" x14ac:dyDescent="0.25">
      <c r="J1438"/>
    </row>
    <row r="1439" spans="10:10" x14ac:dyDescent="0.25">
      <c r="J1439"/>
    </row>
    <row r="1440" spans="10:10" x14ac:dyDescent="0.25">
      <c r="J1440"/>
    </row>
    <row r="1441" spans="10:10" x14ac:dyDescent="0.25">
      <c r="J1441"/>
    </row>
    <row r="1442" spans="10:10" x14ac:dyDescent="0.25">
      <c r="J1442"/>
    </row>
    <row r="1443" spans="10:10" x14ac:dyDescent="0.25">
      <c r="J1443"/>
    </row>
    <row r="1444" spans="10:10" x14ac:dyDescent="0.25">
      <c r="J1444"/>
    </row>
    <row r="1445" spans="10:10" x14ac:dyDescent="0.25">
      <c r="J1445"/>
    </row>
    <row r="1446" spans="10:10" x14ac:dyDescent="0.25">
      <c r="J1446"/>
    </row>
    <row r="1447" spans="10:10" x14ac:dyDescent="0.25">
      <c r="J1447"/>
    </row>
    <row r="1448" spans="10:10" x14ac:dyDescent="0.25">
      <c r="J1448"/>
    </row>
    <row r="1449" spans="10:10" x14ac:dyDescent="0.25">
      <c r="J1449"/>
    </row>
    <row r="1450" spans="10:10" x14ac:dyDescent="0.25">
      <c r="J1450"/>
    </row>
    <row r="1451" spans="10:10" x14ac:dyDescent="0.25">
      <c r="J1451"/>
    </row>
    <row r="1452" spans="10:10" x14ac:dyDescent="0.25">
      <c r="J1452"/>
    </row>
    <row r="1453" spans="10:10" x14ac:dyDescent="0.25">
      <c r="J1453"/>
    </row>
    <row r="1454" spans="10:10" x14ac:dyDescent="0.25">
      <c r="J1454"/>
    </row>
    <row r="1455" spans="10:10" x14ac:dyDescent="0.25">
      <c r="J1455"/>
    </row>
    <row r="1456" spans="10:10" x14ac:dyDescent="0.25">
      <c r="J1456"/>
    </row>
    <row r="1457" spans="10:10" x14ac:dyDescent="0.25">
      <c r="J1457"/>
    </row>
    <row r="1458" spans="10:10" x14ac:dyDescent="0.25">
      <c r="J1458"/>
    </row>
    <row r="1459" spans="10:10" x14ac:dyDescent="0.25">
      <c r="J1459"/>
    </row>
    <row r="1460" spans="10:10" x14ac:dyDescent="0.25">
      <c r="J1460"/>
    </row>
    <row r="1461" spans="10:10" x14ac:dyDescent="0.25">
      <c r="J1461"/>
    </row>
    <row r="1462" spans="10:10" x14ac:dyDescent="0.25">
      <c r="J1462"/>
    </row>
    <row r="1463" spans="10:10" x14ac:dyDescent="0.25">
      <c r="J1463"/>
    </row>
    <row r="1464" spans="10:10" x14ac:dyDescent="0.25">
      <c r="J1464"/>
    </row>
    <row r="1465" spans="10:10" x14ac:dyDescent="0.25">
      <c r="J1465"/>
    </row>
    <row r="1466" spans="10:10" x14ac:dyDescent="0.25">
      <c r="J1466"/>
    </row>
    <row r="1467" spans="10:10" x14ac:dyDescent="0.25">
      <c r="J1467"/>
    </row>
    <row r="1468" spans="10:10" x14ac:dyDescent="0.25">
      <c r="J1468"/>
    </row>
    <row r="1469" spans="10:10" x14ac:dyDescent="0.25">
      <c r="J1469"/>
    </row>
    <row r="1470" spans="10:10" x14ac:dyDescent="0.25">
      <c r="J1470"/>
    </row>
    <row r="1471" spans="10:10" x14ac:dyDescent="0.25">
      <c r="J1471"/>
    </row>
    <row r="1472" spans="10:10" x14ac:dyDescent="0.25">
      <c r="J1472"/>
    </row>
    <row r="1473" spans="10:10" x14ac:dyDescent="0.25">
      <c r="J1473"/>
    </row>
    <row r="1474" spans="10:10" x14ac:dyDescent="0.25">
      <c r="J1474"/>
    </row>
    <row r="1475" spans="10:10" x14ac:dyDescent="0.25">
      <c r="J1475"/>
    </row>
    <row r="1476" spans="10:10" x14ac:dyDescent="0.25">
      <c r="J1476"/>
    </row>
    <row r="1477" spans="10:10" x14ac:dyDescent="0.25">
      <c r="J1477"/>
    </row>
    <row r="1478" spans="10:10" x14ac:dyDescent="0.25">
      <c r="J1478"/>
    </row>
    <row r="1479" spans="10:10" x14ac:dyDescent="0.25">
      <c r="J1479"/>
    </row>
    <row r="1480" spans="10:10" x14ac:dyDescent="0.25">
      <c r="J1480"/>
    </row>
    <row r="1481" spans="10:10" x14ac:dyDescent="0.25">
      <c r="J1481"/>
    </row>
    <row r="1482" spans="10:10" x14ac:dyDescent="0.25">
      <c r="J1482"/>
    </row>
    <row r="1483" spans="10:10" x14ac:dyDescent="0.25">
      <c r="J1483"/>
    </row>
    <row r="1484" spans="10:10" x14ac:dyDescent="0.25">
      <c r="J1484"/>
    </row>
    <row r="1485" spans="10:10" x14ac:dyDescent="0.25">
      <c r="J1485"/>
    </row>
    <row r="1486" spans="10:10" x14ac:dyDescent="0.25">
      <c r="J1486"/>
    </row>
    <row r="1487" spans="10:10" x14ac:dyDescent="0.25">
      <c r="J1487"/>
    </row>
    <row r="1488" spans="10:10" x14ac:dyDescent="0.25">
      <c r="J1488"/>
    </row>
    <row r="1489" spans="10:10" x14ac:dyDescent="0.25">
      <c r="J1489"/>
    </row>
    <row r="1490" spans="10:10" x14ac:dyDescent="0.25">
      <c r="J1490"/>
    </row>
    <row r="1491" spans="10:10" x14ac:dyDescent="0.25">
      <c r="J1491"/>
    </row>
    <row r="1492" spans="10:10" x14ac:dyDescent="0.25">
      <c r="J1492"/>
    </row>
    <row r="1493" spans="10:10" x14ac:dyDescent="0.25">
      <c r="J1493"/>
    </row>
    <row r="1494" spans="10:10" x14ac:dyDescent="0.25">
      <c r="J1494"/>
    </row>
    <row r="1495" spans="10:10" x14ac:dyDescent="0.25">
      <c r="J1495"/>
    </row>
    <row r="1496" spans="10:10" x14ac:dyDescent="0.25">
      <c r="J1496"/>
    </row>
    <row r="1497" spans="10:10" x14ac:dyDescent="0.25">
      <c r="J1497"/>
    </row>
    <row r="1498" spans="10:10" x14ac:dyDescent="0.25">
      <c r="J1498"/>
    </row>
    <row r="1499" spans="10:10" x14ac:dyDescent="0.25">
      <c r="J1499"/>
    </row>
    <row r="1500" spans="10:10" x14ac:dyDescent="0.25">
      <c r="J1500"/>
    </row>
    <row r="1501" spans="10:10" x14ac:dyDescent="0.25">
      <c r="J1501"/>
    </row>
    <row r="1502" spans="10:10" x14ac:dyDescent="0.25">
      <c r="J1502"/>
    </row>
    <row r="1503" spans="10:10" x14ac:dyDescent="0.25">
      <c r="J1503"/>
    </row>
    <row r="1504" spans="10:10" x14ac:dyDescent="0.25">
      <c r="J1504"/>
    </row>
    <row r="1505" spans="10:10" x14ac:dyDescent="0.25">
      <c r="J1505"/>
    </row>
    <row r="1506" spans="10:10" x14ac:dyDescent="0.25">
      <c r="J1506"/>
    </row>
    <row r="1507" spans="10:10" x14ac:dyDescent="0.25">
      <c r="J1507"/>
    </row>
    <row r="1508" spans="10:10" x14ac:dyDescent="0.25">
      <c r="J1508"/>
    </row>
    <row r="1509" spans="10:10" x14ac:dyDescent="0.25">
      <c r="J1509"/>
    </row>
    <row r="1510" spans="10:10" x14ac:dyDescent="0.25">
      <c r="J1510"/>
    </row>
    <row r="1511" spans="10:10" x14ac:dyDescent="0.25">
      <c r="J1511"/>
    </row>
    <row r="1512" spans="10:10" x14ac:dyDescent="0.25">
      <c r="J1512"/>
    </row>
    <row r="1513" spans="10:10" x14ac:dyDescent="0.25">
      <c r="J1513"/>
    </row>
    <row r="1514" spans="10:10" x14ac:dyDescent="0.25">
      <c r="J1514"/>
    </row>
    <row r="1515" spans="10:10" x14ac:dyDescent="0.25">
      <c r="J1515"/>
    </row>
    <row r="1516" spans="10:10" x14ac:dyDescent="0.25">
      <c r="J1516"/>
    </row>
    <row r="1517" spans="10:10" x14ac:dyDescent="0.25">
      <c r="J1517"/>
    </row>
    <row r="1518" spans="10:10" x14ac:dyDescent="0.25">
      <c r="J1518"/>
    </row>
    <row r="1519" spans="10:10" x14ac:dyDescent="0.25">
      <c r="J1519"/>
    </row>
    <row r="1520" spans="10:10" x14ac:dyDescent="0.25">
      <c r="J1520"/>
    </row>
    <row r="1521" spans="10:10" x14ac:dyDescent="0.25">
      <c r="J1521"/>
    </row>
    <row r="1522" spans="10:10" x14ac:dyDescent="0.25">
      <c r="J1522"/>
    </row>
    <row r="1523" spans="10:10" x14ac:dyDescent="0.25">
      <c r="J1523"/>
    </row>
    <row r="1524" spans="10:10" x14ac:dyDescent="0.25">
      <c r="J1524"/>
    </row>
    <row r="1525" spans="10:10" x14ac:dyDescent="0.25">
      <c r="J1525"/>
    </row>
    <row r="1526" spans="10:10" x14ac:dyDescent="0.25">
      <c r="J1526"/>
    </row>
    <row r="1527" spans="10:10" x14ac:dyDescent="0.25">
      <c r="J1527"/>
    </row>
    <row r="1528" spans="10:10" x14ac:dyDescent="0.25">
      <c r="J1528"/>
    </row>
    <row r="1529" spans="10:10" x14ac:dyDescent="0.25">
      <c r="J1529"/>
    </row>
    <row r="1530" spans="10:10" x14ac:dyDescent="0.25">
      <c r="J1530"/>
    </row>
    <row r="1531" spans="10:10" x14ac:dyDescent="0.25">
      <c r="J1531"/>
    </row>
    <row r="1532" spans="10:10" x14ac:dyDescent="0.25">
      <c r="J1532"/>
    </row>
    <row r="1533" spans="10:10" x14ac:dyDescent="0.25">
      <c r="J1533"/>
    </row>
    <row r="1534" spans="10:10" x14ac:dyDescent="0.25">
      <c r="J1534"/>
    </row>
    <row r="1535" spans="10:10" x14ac:dyDescent="0.25">
      <c r="J1535"/>
    </row>
    <row r="1536" spans="10:10" x14ac:dyDescent="0.25">
      <c r="J1536"/>
    </row>
    <row r="1537" spans="10:10" x14ac:dyDescent="0.25">
      <c r="J1537"/>
    </row>
    <row r="1538" spans="10:10" x14ac:dyDescent="0.25">
      <c r="J1538"/>
    </row>
    <row r="1539" spans="10:10" x14ac:dyDescent="0.25">
      <c r="J1539"/>
    </row>
    <row r="1540" spans="10:10" x14ac:dyDescent="0.25">
      <c r="J1540"/>
    </row>
    <row r="1541" spans="10:10" x14ac:dyDescent="0.25">
      <c r="J1541"/>
    </row>
    <row r="1542" spans="10:10" x14ac:dyDescent="0.25">
      <c r="J1542"/>
    </row>
    <row r="1543" spans="10:10" x14ac:dyDescent="0.25">
      <c r="J1543"/>
    </row>
    <row r="1544" spans="10:10" x14ac:dyDescent="0.25">
      <c r="J1544"/>
    </row>
    <row r="1545" spans="10:10" x14ac:dyDescent="0.25">
      <c r="J1545"/>
    </row>
    <row r="1546" spans="10:10" x14ac:dyDescent="0.25">
      <c r="J1546"/>
    </row>
    <row r="1547" spans="10:10" x14ac:dyDescent="0.25">
      <c r="J1547"/>
    </row>
    <row r="1548" spans="10:10" x14ac:dyDescent="0.25">
      <c r="J1548"/>
    </row>
    <row r="1549" spans="10:10" x14ac:dyDescent="0.25">
      <c r="J1549"/>
    </row>
    <row r="1550" spans="10:10" x14ac:dyDescent="0.25">
      <c r="J1550"/>
    </row>
    <row r="1551" spans="10:10" x14ac:dyDescent="0.25">
      <c r="J1551"/>
    </row>
    <row r="1552" spans="10:10" x14ac:dyDescent="0.25">
      <c r="J1552"/>
    </row>
    <row r="1553" spans="10:10" x14ac:dyDescent="0.25">
      <c r="J1553"/>
    </row>
    <row r="1554" spans="10:10" x14ac:dyDescent="0.25">
      <c r="J1554"/>
    </row>
    <row r="1555" spans="10:10" x14ac:dyDescent="0.25">
      <c r="J1555"/>
    </row>
    <row r="1556" spans="10:10" x14ac:dyDescent="0.25">
      <c r="J1556"/>
    </row>
    <row r="1557" spans="10:10" x14ac:dyDescent="0.25">
      <c r="J1557"/>
    </row>
    <row r="1558" spans="10:10" x14ac:dyDescent="0.25">
      <c r="J1558"/>
    </row>
    <row r="1559" spans="10:10" x14ac:dyDescent="0.25">
      <c r="J1559"/>
    </row>
    <row r="1560" spans="10:10" x14ac:dyDescent="0.25">
      <c r="J1560"/>
    </row>
    <row r="1561" spans="10:10" x14ac:dyDescent="0.25">
      <c r="J1561"/>
    </row>
    <row r="1562" spans="10:10" x14ac:dyDescent="0.25">
      <c r="J1562"/>
    </row>
    <row r="1563" spans="10:10" x14ac:dyDescent="0.25">
      <c r="J1563"/>
    </row>
    <row r="1564" spans="10:10" x14ac:dyDescent="0.25">
      <c r="J1564"/>
    </row>
    <row r="1565" spans="10:10" x14ac:dyDescent="0.25">
      <c r="J1565"/>
    </row>
    <row r="1566" spans="10:10" x14ac:dyDescent="0.25">
      <c r="J1566"/>
    </row>
    <row r="1567" spans="10:10" x14ac:dyDescent="0.25">
      <c r="J1567"/>
    </row>
    <row r="1568" spans="10:10" x14ac:dyDescent="0.25">
      <c r="J1568"/>
    </row>
    <row r="1569" spans="10:10" x14ac:dyDescent="0.25">
      <c r="J1569"/>
    </row>
    <row r="1570" spans="10:10" x14ac:dyDescent="0.25">
      <c r="J1570"/>
    </row>
    <row r="1571" spans="10:10" x14ac:dyDescent="0.25">
      <c r="J1571"/>
    </row>
    <row r="1572" spans="10:10" x14ac:dyDescent="0.25">
      <c r="J1572"/>
    </row>
    <row r="1573" spans="10:10" x14ac:dyDescent="0.25">
      <c r="J1573"/>
    </row>
    <row r="1574" spans="10:10" x14ac:dyDescent="0.25">
      <c r="J1574"/>
    </row>
    <row r="1575" spans="10:10" x14ac:dyDescent="0.25">
      <c r="J1575"/>
    </row>
    <row r="1576" spans="10:10" x14ac:dyDescent="0.25">
      <c r="J1576"/>
    </row>
    <row r="1577" spans="10:10" x14ac:dyDescent="0.25">
      <c r="J1577"/>
    </row>
    <row r="1578" spans="10:10" x14ac:dyDescent="0.25">
      <c r="J1578"/>
    </row>
    <row r="1579" spans="10:10" x14ac:dyDescent="0.25">
      <c r="J1579"/>
    </row>
    <row r="1580" spans="10:10" x14ac:dyDescent="0.25">
      <c r="J1580"/>
    </row>
    <row r="1581" spans="10:10" x14ac:dyDescent="0.25">
      <c r="J1581"/>
    </row>
    <row r="1582" spans="10:10" x14ac:dyDescent="0.25">
      <c r="J1582"/>
    </row>
    <row r="1583" spans="10:10" x14ac:dyDescent="0.25">
      <c r="J1583"/>
    </row>
    <row r="1584" spans="10:10" x14ac:dyDescent="0.25">
      <c r="J1584"/>
    </row>
  </sheetData>
  <autoFilter ref="N1:P1"/>
  <sortState ref="J1:V1584">
    <sortCondition descending="1" ref="U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1"/>
  <sheetViews>
    <sheetView topLeftCell="G1" workbookViewId="0">
      <selection activeCell="Q1" sqref="Q1"/>
    </sheetView>
  </sheetViews>
  <sheetFormatPr defaultRowHeight="15" x14ac:dyDescent="0.25"/>
  <cols>
    <col min="1" max="1" width="31.42578125" customWidth="1"/>
    <col min="2" max="3" width="24.5703125" customWidth="1"/>
    <col min="4" max="4" width="15.7109375" customWidth="1"/>
    <col min="5" max="5" width="23.85546875" customWidth="1"/>
    <col min="6" max="6" width="15.7109375" customWidth="1"/>
    <col min="10" max="10" width="24.140625" customWidth="1"/>
    <col min="13" max="13" width="11.5703125" bestFit="1" customWidth="1"/>
    <col min="17" max="17" width="35.5703125" bestFit="1" customWidth="1"/>
    <col min="18" max="18" width="12.140625" bestFit="1" customWidth="1"/>
  </cols>
  <sheetData>
    <row r="1" spans="1:18" x14ac:dyDescent="0.25">
      <c r="A1" t="s">
        <v>0</v>
      </c>
      <c r="B1" t="s">
        <v>1</v>
      </c>
      <c r="C1" t="s">
        <v>404</v>
      </c>
      <c r="D1" t="s">
        <v>3</v>
      </c>
      <c r="E1" t="s">
        <v>402</v>
      </c>
      <c r="F1" t="s">
        <v>8</v>
      </c>
      <c r="J1" t="s">
        <v>0</v>
      </c>
      <c r="K1" t="s">
        <v>403</v>
      </c>
      <c r="L1" t="s">
        <v>405</v>
      </c>
      <c r="M1" t="s">
        <v>406</v>
      </c>
      <c r="Q1" t="s">
        <v>2</v>
      </c>
      <c r="R1" t="s">
        <v>8</v>
      </c>
    </row>
    <row r="2" spans="1:18" x14ac:dyDescent="0.25">
      <c r="A2" t="s">
        <v>283</v>
      </c>
      <c r="B2" t="s">
        <v>283</v>
      </c>
      <c r="C2" s="1">
        <f>E2/D2</f>
        <v>432.66666666666669</v>
      </c>
      <c r="D2">
        <v>6</v>
      </c>
      <c r="E2" s="1">
        <v>2596</v>
      </c>
      <c r="F2">
        <v>4.5999999999999996</v>
      </c>
      <c r="J2" t="s">
        <v>9</v>
      </c>
      <c r="K2" s="1">
        <f t="shared" ref="K2:K33" si="0">AVERAGEIF($A$2:$A$841,$J2,$C$2:$C$841)</f>
        <v>71.24166666666666</v>
      </c>
      <c r="L2" s="2">
        <f t="shared" ref="L2:L33" si="1">SUMIF($A$2:$A$841,$J2,$D$2:$D$841)</f>
        <v>61</v>
      </c>
      <c r="M2" s="2">
        <f t="shared" ref="M2:M33" si="2">AVERAGEIF($A$2:$A$841,$J2,$F$2:$F$841)</f>
        <v>8.879999999999999</v>
      </c>
      <c r="Q2" t="s">
        <v>51</v>
      </c>
      <c r="R2">
        <v>35.799999999999997</v>
      </c>
    </row>
    <row r="3" spans="1:18" x14ac:dyDescent="0.25">
      <c r="A3" t="s">
        <v>311</v>
      </c>
      <c r="B3" t="s">
        <v>311</v>
      </c>
      <c r="C3" s="1">
        <f>E3/D3</f>
        <v>432.66666666666669</v>
      </c>
      <c r="D3">
        <v>6</v>
      </c>
      <c r="E3" s="1">
        <v>2596</v>
      </c>
      <c r="F3">
        <v>2.6</v>
      </c>
      <c r="J3" t="s">
        <v>18</v>
      </c>
      <c r="K3" s="1">
        <f t="shared" si="0"/>
        <v>128.15060577415414</v>
      </c>
      <c r="L3" s="2">
        <f t="shared" si="1"/>
        <v>282</v>
      </c>
      <c r="M3" s="2">
        <f t="shared" si="2"/>
        <v>8.6642857142857128</v>
      </c>
      <c r="Q3" t="s">
        <v>51</v>
      </c>
      <c r="R3">
        <v>14</v>
      </c>
    </row>
    <row r="4" spans="1:18" x14ac:dyDescent="0.25">
      <c r="A4" t="s">
        <v>352</v>
      </c>
      <c r="B4" t="s">
        <v>352</v>
      </c>
      <c r="C4" s="1">
        <f>E4/D4</f>
        <v>432.66666666666669</v>
      </c>
      <c r="D4">
        <v>6</v>
      </c>
      <c r="E4" s="1">
        <v>2596</v>
      </c>
      <c r="F4">
        <v>4.2</v>
      </c>
      <c r="J4" t="s">
        <v>43</v>
      </c>
      <c r="K4" s="1">
        <f t="shared" si="0"/>
        <v>143.94182692307695</v>
      </c>
      <c r="L4" s="2">
        <f t="shared" si="1"/>
        <v>80</v>
      </c>
      <c r="M4" s="2">
        <f t="shared" si="2"/>
        <v>10.15</v>
      </c>
      <c r="Q4" t="s">
        <v>51</v>
      </c>
      <c r="R4">
        <v>28.6</v>
      </c>
    </row>
    <row r="5" spans="1:18" x14ac:dyDescent="0.25">
      <c r="A5" t="s">
        <v>185</v>
      </c>
      <c r="B5" t="s">
        <v>185</v>
      </c>
      <c r="C5" s="1">
        <f>E5/D5</f>
        <v>432.625</v>
      </c>
      <c r="D5">
        <v>8</v>
      </c>
      <c r="E5" s="1">
        <v>3461</v>
      </c>
      <c r="F5">
        <v>1.7</v>
      </c>
      <c r="J5" t="s">
        <v>50</v>
      </c>
      <c r="K5" s="1">
        <f t="shared" si="0"/>
        <v>130.77526881720431</v>
      </c>
      <c r="L5" s="2">
        <f t="shared" si="1"/>
        <v>56</v>
      </c>
      <c r="M5" s="2">
        <f t="shared" si="2"/>
        <v>13.35</v>
      </c>
      <c r="Q5" t="s">
        <v>51</v>
      </c>
      <c r="R5">
        <v>21.4</v>
      </c>
    </row>
    <row r="6" spans="1:18" x14ac:dyDescent="0.25">
      <c r="A6" t="s">
        <v>85</v>
      </c>
      <c r="B6" t="s">
        <v>86</v>
      </c>
      <c r="C6" s="1">
        <f>E6/D6</f>
        <v>432.6</v>
      </c>
      <c r="D6">
        <v>10</v>
      </c>
      <c r="E6" s="1">
        <v>4326</v>
      </c>
      <c r="F6">
        <v>5.9</v>
      </c>
      <c r="J6" t="s">
        <v>53</v>
      </c>
      <c r="K6" s="1">
        <f t="shared" si="0"/>
        <v>98</v>
      </c>
      <c r="L6" s="2">
        <f t="shared" si="1"/>
        <v>46</v>
      </c>
      <c r="M6" s="2">
        <f t="shared" si="2"/>
        <v>6.7249999999999996</v>
      </c>
      <c r="Q6" t="s">
        <v>51</v>
      </c>
      <c r="R6">
        <v>13.9</v>
      </c>
    </row>
    <row r="7" spans="1:18" x14ac:dyDescent="0.25">
      <c r="A7" t="s">
        <v>142</v>
      </c>
      <c r="B7" t="s">
        <v>142</v>
      </c>
      <c r="C7" s="1">
        <f>E7/D7</f>
        <v>432.6</v>
      </c>
      <c r="D7">
        <v>5</v>
      </c>
      <c r="E7" s="1">
        <v>2163</v>
      </c>
      <c r="F7">
        <v>2</v>
      </c>
      <c r="J7" t="s">
        <v>57</v>
      </c>
      <c r="K7" s="1">
        <f t="shared" si="0"/>
        <v>101.47037037037036</v>
      </c>
      <c r="L7" s="2">
        <f t="shared" si="1"/>
        <v>31</v>
      </c>
      <c r="M7" s="2">
        <f t="shared" si="2"/>
        <v>8.2666666666666675</v>
      </c>
      <c r="Q7" t="s">
        <v>19</v>
      </c>
      <c r="R7">
        <v>26.4</v>
      </c>
    </row>
    <row r="8" spans="1:18" x14ac:dyDescent="0.25">
      <c r="A8" t="s">
        <v>168</v>
      </c>
      <c r="B8" t="s">
        <v>168</v>
      </c>
      <c r="C8" s="1">
        <f>E8/D8</f>
        <v>432.6</v>
      </c>
      <c r="D8">
        <v>5</v>
      </c>
      <c r="E8" s="1">
        <v>2163</v>
      </c>
      <c r="F8">
        <v>5.0999999999999996</v>
      </c>
      <c r="J8" t="s">
        <v>59</v>
      </c>
      <c r="K8" s="1">
        <f t="shared" si="0"/>
        <v>107.97857142857141</v>
      </c>
      <c r="L8" s="2">
        <f t="shared" si="1"/>
        <v>130</v>
      </c>
      <c r="M8" s="2">
        <f t="shared" si="2"/>
        <v>8.6833333333333336</v>
      </c>
      <c r="Q8" t="s">
        <v>19</v>
      </c>
      <c r="R8">
        <v>28.6</v>
      </c>
    </row>
    <row r="9" spans="1:18" x14ac:dyDescent="0.25">
      <c r="A9" t="s">
        <v>250</v>
      </c>
      <c r="B9" t="s">
        <v>250</v>
      </c>
      <c r="C9" s="1">
        <f>E9/D9</f>
        <v>432.6</v>
      </c>
      <c r="D9">
        <v>10</v>
      </c>
      <c r="E9" s="1">
        <v>4326</v>
      </c>
      <c r="F9">
        <v>4.7</v>
      </c>
      <c r="J9" t="s">
        <v>61</v>
      </c>
      <c r="K9" s="1">
        <f t="shared" si="0"/>
        <v>142.19102371312897</v>
      </c>
      <c r="L9" s="2">
        <f t="shared" si="1"/>
        <v>214</v>
      </c>
      <c r="M9" s="2">
        <f t="shared" si="2"/>
        <v>14.7</v>
      </c>
      <c r="Q9" t="s">
        <v>19</v>
      </c>
      <c r="R9">
        <v>23.7</v>
      </c>
    </row>
    <row r="10" spans="1:18" x14ac:dyDescent="0.25">
      <c r="A10" t="s">
        <v>183</v>
      </c>
      <c r="B10" t="s">
        <v>183</v>
      </c>
      <c r="C10" s="1">
        <f>E10/D10</f>
        <v>432.59770114942529</v>
      </c>
      <c r="D10">
        <v>87</v>
      </c>
      <c r="E10" s="1">
        <v>37636</v>
      </c>
      <c r="F10">
        <v>3.7</v>
      </c>
      <c r="J10" t="s">
        <v>70</v>
      </c>
      <c r="K10" s="1">
        <f t="shared" si="0"/>
        <v>139.80055315728455</v>
      </c>
      <c r="L10" s="2">
        <f t="shared" si="1"/>
        <v>708</v>
      </c>
      <c r="M10" s="2">
        <f t="shared" si="2"/>
        <v>7.5818181818181811</v>
      </c>
      <c r="Q10" t="s">
        <v>19</v>
      </c>
      <c r="R10">
        <v>28.6</v>
      </c>
    </row>
    <row r="11" spans="1:18" x14ac:dyDescent="0.25">
      <c r="A11" t="s">
        <v>219</v>
      </c>
      <c r="B11" t="s">
        <v>220</v>
      </c>
      <c r="C11" s="1">
        <f>E11/D11</f>
        <v>432.58333333333331</v>
      </c>
      <c r="D11">
        <v>12</v>
      </c>
      <c r="E11" s="1">
        <v>5191</v>
      </c>
      <c r="F11">
        <v>2.7</v>
      </c>
      <c r="J11" t="s">
        <v>83</v>
      </c>
      <c r="K11" s="1">
        <f t="shared" si="0"/>
        <v>111.19047619047619</v>
      </c>
      <c r="L11" s="2">
        <f t="shared" si="1"/>
        <v>51</v>
      </c>
      <c r="M11" s="2">
        <f t="shared" si="2"/>
        <v>10.65</v>
      </c>
      <c r="Q11" t="s">
        <v>91</v>
      </c>
      <c r="R11">
        <v>11.6</v>
      </c>
    </row>
    <row r="12" spans="1:18" x14ac:dyDescent="0.25">
      <c r="A12" t="s">
        <v>301</v>
      </c>
      <c r="B12" t="s">
        <v>301</v>
      </c>
      <c r="C12" s="1">
        <f>E12/D12</f>
        <v>432.58333333333331</v>
      </c>
      <c r="D12">
        <v>12</v>
      </c>
      <c r="E12" s="1">
        <v>5191</v>
      </c>
      <c r="F12">
        <v>7.4</v>
      </c>
      <c r="J12" t="s">
        <v>85</v>
      </c>
      <c r="K12" s="1">
        <f t="shared" si="0"/>
        <v>145.82628628552209</v>
      </c>
      <c r="L12" s="2">
        <f t="shared" si="1"/>
        <v>541</v>
      </c>
      <c r="M12" s="2">
        <f t="shared" si="2"/>
        <v>10.984615384615385</v>
      </c>
      <c r="Q12" t="s">
        <v>91</v>
      </c>
      <c r="R12">
        <v>11.8</v>
      </c>
    </row>
    <row r="13" spans="1:18" x14ac:dyDescent="0.25">
      <c r="A13" t="s">
        <v>335</v>
      </c>
      <c r="B13" t="s">
        <v>335</v>
      </c>
      <c r="C13" s="1">
        <f>E13/D13</f>
        <v>432.57894736842104</v>
      </c>
      <c r="D13">
        <v>19</v>
      </c>
      <c r="E13" s="1">
        <v>8219</v>
      </c>
      <c r="F13">
        <v>7.5</v>
      </c>
      <c r="J13" t="s">
        <v>98</v>
      </c>
      <c r="K13" s="1">
        <f t="shared" si="0"/>
        <v>146.09612794612792</v>
      </c>
      <c r="L13" s="2">
        <f t="shared" si="1"/>
        <v>146</v>
      </c>
      <c r="M13" s="2">
        <f t="shared" si="2"/>
        <v>10.544444444444444</v>
      </c>
      <c r="Q13" t="s">
        <v>91</v>
      </c>
      <c r="R13">
        <v>8.6999999999999993</v>
      </c>
    </row>
    <row r="14" spans="1:18" x14ac:dyDescent="0.25">
      <c r="A14" t="s">
        <v>269</v>
      </c>
      <c r="B14" t="s">
        <v>269</v>
      </c>
      <c r="C14" s="1">
        <f>E14/D14</f>
        <v>432.57142857142856</v>
      </c>
      <c r="D14">
        <v>14</v>
      </c>
      <c r="E14" s="1">
        <v>6056</v>
      </c>
      <c r="F14">
        <v>5.2</v>
      </c>
      <c r="J14" t="s">
        <v>105</v>
      </c>
      <c r="K14" s="1">
        <f t="shared" si="0"/>
        <v>149.67736281431934</v>
      </c>
      <c r="L14" s="2">
        <f t="shared" si="1"/>
        <v>105</v>
      </c>
      <c r="M14" s="2">
        <f t="shared" si="2"/>
        <v>9.5666666666666647</v>
      </c>
      <c r="Q14" t="s">
        <v>91</v>
      </c>
      <c r="R14">
        <v>7.3</v>
      </c>
    </row>
    <row r="15" spans="1:18" x14ac:dyDescent="0.25">
      <c r="A15" t="s">
        <v>269</v>
      </c>
      <c r="B15" t="s">
        <v>279</v>
      </c>
      <c r="C15" s="1">
        <f>E15/D15</f>
        <v>320.16666666666669</v>
      </c>
      <c r="D15">
        <v>6</v>
      </c>
      <c r="E15" s="1">
        <v>1921</v>
      </c>
      <c r="J15" t="s">
        <v>108</v>
      </c>
      <c r="K15" s="1">
        <f t="shared" si="0"/>
        <v>129.66666666666666</v>
      </c>
      <c r="L15" s="2">
        <f t="shared" si="1"/>
        <v>41</v>
      </c>
      <c r="M15" s="2">
        <f t="shared" si="2"/>
        <v>17.7</v>
      </c>
      <c r="Q15" t="s">
        <v>10</v>
      </c>
      <c r="R15">
        <v>11.6</v>
      </c>
    </row>
    <row r="16" spans="1:18" x14ac:dyDescent="0.25">
      <c r="A16" t="s">
        <v>168</v>
      </c>
      <c r="B16" t="s">
        <v>168</v>
      </c>
      <c r="C16" s="1">
        <f>E16/D16</f>
        <v>316</v>
      </c>
      <c r="D16">
        <v>2</v>
      </c>
      <c r="E16" s="1">
        <v>632</v>
      </c>
      <c r="F16">
        <v>14.4</v>
      </c>
      <c r="J16" t="s">
        <v>109</v>
      </c>
      <c r="K16" s="1">
        <f t="shared" si="0"/>
        <v>129.69444444444446</v>
      </c>
      <c r="L16" s="2">
        <f t="shared" si="1"/>
        <v>17</v>
      </c>
      <c r="M16" s="2">
        <f t="shared" si="2"/>
        <v>28.799999999999997</v>
      </c>
      <c r="Q16" t="s">
        <v>10</v>
      </c>
      <c r="R16">
        <v>11</v>
      </c>
    </row>
    <row r="17" spans="1:18" x14ac:dyDescent="0.25">
      <c r="A17" t="s">
        <v>183</v>
      </c>
      <c r="B17" t="s">
        <v>183</v>
      </c>
      <c r="C17" s="1">
        <f>E17/D17</f>
        <v>316</v>
      </c>
      <c r="D17">
        <v>2</v>
      </c>
      <c r="E17" s="1">
        <v>632</v>
      </c>
      <c r="F17">
        <v>9.1999999999999993</v>
      </c>
      <c r="J17" t="s">
        <v>110</v>
      </c>
      <c r="K17" s="1">
        <f t="shared" si="0"/>
        <v>186.89285714285714</v>
      </c>
      <c r="L17" s="2">
        <f t="shared" si="1"/>
        <v>28</v>
      </c>
      <c r="M17" s="2">
        <f t="shared" si="2"/>
        <v>30.5</v>
      </c>
      <c r="Q17" t="s">
        <v>10</v>
      </c>
      <c r="R17">
        <v>12.7</v>
      </c>
    </row>
    <row r="18" spans="1:18" x14ac:dyDescent="0.25">
      <c r="A18" t="s">
        <v>185</v>
      </c>
      <c r="B18" t="s">
        <v>185</v>
      </c>
      <c r="C18" s="1">
        <f>E18/D18</f>
        <v>316</v>
      </c>
      <c r="D18">
        <v>1</v>
      </c>
      <c r="E18" s="1">
        <v>316</v>
      </c>
      <c r="F18">
        <v>17.7</v>
      </c>
      <c r="J18" t="s">
        <v>112</v>
      </c>
      <c r="K18" s="1">
        <f t="shared" si="0"/>
        <v>31.848484848484848</v>
      </c>
      <c r="L18" s="2">
        <f t="shared" si="1"/>
        <v>66</v>
      </c>
      <c r="M18" s="2">
        <f t="shared" si="2"/>
        <v>14.4</v>
      </c>
      <c r="Q18" t="s">
        <v>10</v>
      </c>
      <c r="R18">
        <v>8.4</v>
      </c>
    </row>
    <row r="19" spans="1:18" x14ac:dyDescent="0.25">
      <c r="A19" t="s">
        <v>200</v>
      </c>
      <c r="B19" t="s">
        <v>200</v>
      </c>
      <c r="C19" s="1">
        <f>E19/D19</f>
        <v>316</v>
      </c>
      <c r="D19">
        <v>2</v>
      </c>
      <c r="E19" s="1">
        <v>632</v>
      </c>
      <c r="F19">
        <v>22.8</v>
      </c>
      <c r="J19" t="s">
        <v>115</v>
      </c>
      <c r="K19" s="1">
        <f t="shared" si="0"/>
        <v>140.6</v>
      </c>
      <c r="L19" s="2">
        <f t="shared" si="1"/>
        <v>204</v>
      </c>
      <c r="M19" s="2">
        <f t="shared" si="2"/>
        <v>6.1888888888888891</v>
      </c>
      <c r="Q19" t="s">
        <v>10</v>
      </c>
      <c r="R19">
        <v>8.5</v>
      </c>
    </row>
    <row r="20" spans="1:18" x14ac:dyDescent="0.25">
      <c r="A20" t="s">
        <v>263</v>
      </c>
      <c r="B20" t="s">
        <v>263</v>
      </c>
      <c r="C20" s="1">
        <f>E20/D20</f>
        <v>316</v>
      </c>
      <c r="D20">
        <v>2</v>
      </c>
      <c r="E20" s="1">
        <v>632</v>
      </c>
      <c r="F20">
        <v>27.3</v>
      </c>
      <c r="J20" t="s">
        <v>124</v>
      </c>
      <c r="K20" s="1">
        <f t="shared" si="0"/>
        <v>46.255479340192721</v>
      </c>
      <c r="L20" s="2">
        <f t="shared" si="1"/>
        <v>225</v>
      </c>
      <c r="M20" s="2">
        <f t="shared" si="2"/>
        <v>8.8000000000000007</v>
      </c>
      <c r="Q20" t="s">
        <v>10</v>
      </c>
      <c r="R20">
        <v>18.899999999999999</v>
      </c>
    </row>
    <row r="21" spans="1:18" x14ac:dyDescent="0.25">
      <c r="A21" t="s">
        <v>283</v>
      </c>
      <c r="B21" t="s">
        <v>283</v>
      </c>
      <c r="C21" s="1">
        <f>E21/D21</f>
        <v>316</v>
      </c>
      <c r="D21">
        <v>2</v>
      </c>
      <c r="E21" s="1">
        <v>632</v>
      </c>
      <c r="F21">
        <v>10.7</v>
      </c>
      <c r="J21" t="s">
        <v>127</v>
      </c>
      <c r="K21" s="1">
        <f t="shared" si="0"/>
        <v>131.71233766233766</v>
      </c>
      <c r="L21" s="2">
        <f t="shared" si="1"/>
        <v>123</v>
      </c>
      <c r="M21" s="2">
        <f t="shared" si="2"/>
        <v>9.9714285714285698</v>
      </c>
      <c r="Q21" t="s">
        <v>10</v>
      </c>
      <c r="R21">
        <v>18.7</v>
      </c>
    </row>
    <row r="22" spans="1:18" x14ac:dyDescent="0.25">
      <c r="A22" t="s">
        <v>85</v>
      </c>
      <c r="B22" t="s">
        <v>90</v>
      </c>
      <c r="C22" s="1">
        <f>E22/D22</f>
        <v>316</v>
      </c>
      <c r="D22">
        <v>1</v>
      </c>
      <c r="E22" s="1">
        <v>316</v>
      </c>
      <c r="F22">
        <v>26.6</v>
      </c>
      <c r="J22" t="s">
        <v>130</v>
      </c>
      <c r="K22" s="1">
        <f t="shared" si="0"/>
        <v>137.4236683397813</v>
      </c>
      <c r="L22" s="2">
        <f t="shared" si="1"/>
        <v>264</v>
      </c>
      <c r="M22" s="2">
        <f t="shared" si="2"/>
        <v>9.7777777777777768</v>
      </c>
      <c r="Q22" t="s">
        <v>10</v>
      </c>
      <c r="R22">
        <v>18.600000000000001</v>
      </c>
    </row>
    <row r="23" spans="1:18" x14ac:dyDescent="0.25">
      <c r="A23" t="s">
        <v>322</v>
      </c>
      <c r="B23" t="s">
        <v>322</v>
      </c>
      <c r="C23" s="1">
        <f>E23/D23</f>
        <v>316</v>
      </c>
      <c r="D23">
        <v>1</v>
      </c>
      <c r="E23" s="1">
        <v>316</v>
      </c>
      <c r="F23">
        <v>23.9</v>
      </c>
      <c r="J23" t="s">
        <v>134</v>
      </c>
      <c r="K23" s="1">
        <f t="shared" si="0"/>
        <v>76.27205882352942</v>
      </c>
      <c r="L23" s="2">
        <f t="shared" si="1"/>
        <v>85</v>
      </c>
      <c r="M23" s="2">
        <f t="shared" si="2"/>
        <v>19.774999999999999</v>
      </c>
      <c r="Q23" t="s">
        <v>10</v>
      </c>
      <c r="R23">
        <v>10.5</v>
      </c>
    </row>
    <row r="24" spans="1:18" x14ac:dyDescent="0.25">
      <c r="A24" t="s">
        <v>171</v>
      </c>
      <c r="B24" t="s">
        <v>171</v>
      </c>
      <c r="C24" s="1">
        <f>E24/D24</f>
        <v>315.85714285714283</v>
      </c>
      <c r="D24">
        <v>7</v>
      </c>
      <c r="E24" s="1">
        <v>2211</v>
      </c>
      <c r="F24">
        <v>25.5</v>
      </c>
      <c r="J24" t="s">
        <v>135</v>
      </c>
      <c r="K24" s="1">
        <f t="shared" si="0"/>
        <v>89.547236580888523</v>
      </c>
      <c r="L24" s="2">
        <f t="shared" si="1"/>
        <v>1410</v>
      </c>
      <c r="M24" s="2">
        <f t="shared" si="2"/>
        <v>10.999999999999998</v>
      </c>
      <c r="Q24" t="s">
        <v>10</v>
      </c>
      <c r="R24">
        <v>14.1</v>
      </c>
    </row>
    <row r="25" spans="1:18" x14ac:dyDescent="0.25">
      <c r="A25" t="s">
        <v>180</v>
      </c>
      <c r="B25" t="s">
        <v>180</v>
      </c>
      <c r="C25" s="1">
        <f>E25/D25</f>
        <v>315.85714285714283</v>
      </c>
      <c r="D25">
        <v>7</v>
      </c>
      <c r="E25" s="1">
        <v>2211</v>
      </c>
      <c r="F25">
        <v>21.4</v>
      </c>
      <c r="J25" t="s">
        <v>142</v>
      </c>
      <c r="K25" s="1">
        <f t="shared" si="0"/>
        <v>201.06358789760966</v>
      </c>
      <c r="L25" s="2">
        <f t="shared" si="1"/>
        <v>104</v>
      </c>
      <c r="M25" s="2">
        <f t="shared" si="2"/>
        <v>10.379999999999999</v>
      </c>
      <c r="Q25" t="s">
        <v>10</v>
      </c>
      <c r="R25">
        <v>10.5</v>
      </c>
    </row>
    <row r="26" spans="1:18" x14ac:dyDescent="0.25">
      <c r="A26" t="s">
        <v>18</v>
      </c>
      <c r="B26" t="s">
        <v>20</v>
      </c>
      <c r="C26" s="1">
        <f>E26/D26</f>
        <v>315.85714285714283</v>
      </c>
      <c r="D26">
        <v>7</v>
      </c>
      <c r="E26" s="1">
        <v>2211</v>
      </c>
      <c r="F26">
        <v>16.7</v>
      </c>
      <c r="J26" t="s">
        <v>145</v>
      </c>
      <c r="K26" s="1">
        <f t="shared" si="0"/>
        <v>251.36624999999998</v>
      </c>
      <c r="L26" s="2">
        <f t="shared" si="1"/>
        <v>57</v>
      </c>
      <c r="M26" s="2">
        <f t="shared" si="2"/>
        <v>19.100000000000001</v>
      </c>
      <c r="Q26" t="s">
        <v>10</v>
      </c>
      <c r="R26">
        <v>16.2</v>
      </c>
    </row>
    <row r="27" spans="1:18" x14ac:dyDescent="0.25">
      <c r="A27" t="s">
        <v>301</v>
      </c>
      <c r="B27" t="s">
        <v>301</v>
      </c>
      <c r="C27" s="1">
        <f>E27/D27</f>
        <v>315.81818181818181</v>
      </c>
      <c r="D27">
        <v>11</v>
      </c>
      <c r="E27" s="1">
        <v>3474</v>
      </c>
      <c r="F27">
        <v>16.7</v>
      </c>
      <c r="J27" t="s">
        <v>146</v>
      </c>
      <c r="K27" s="1">
        <f t="shared" si="0"/>
        <v>115.99175213675213</v>
      </c>
      <c r="L27" s="2">
        <f t="shared" si="1"/>
        <v>243</v>
      </c>
      <c r="M27" s="2">
        <f t="shared" si="2"/>
        <v>8.4583333333333339</v>
      </c>
      <c r="Q27" t="s">
        <v>10</v>
      </c>
      <c r="R27">
        <v>8.5</v>
      </c>
    </row>
    <row r="28" spans="1:18" x14ac:dyDescent="0.25">
      <c r="A28" t="s">
        <v>145</v>
      </c>
      <c r="B28" t="s">
        <v>145</v>
      </c>
      <c r="C28" s="1">
        <f>E28/D28</f>
        <v>315.8125</v>
      </c>
      <c r="D28">
        <v>32</v>
      </c>
      <c r="E28" s="1">
        <v>10106</v>
      </c>
      <c r="F28">
        <v>14.1</v>
      </c>
      <c r="J28" t="s">
        <v>156</v>
      </c>
      <c r="K28" s="1">
        <f t="shared" si="0"/>
        <v>101.57567567567568</v>
      </c>
      <c r="L28" s="2">
        <f t="shared" si="1"/>
        <v>123</v>
      </c>
      <c r="M28" s="2">
        <f t="shared" si="2"/>
        <v>5.65</v>
      </c>
      <c r="Q28" t="s">
        <v>10</v>
      </c>
      <c r="R28">
        <v>14.6</v>
      </c>
    </row>
    <row r="29" spans="1:18" x14ac:dyDescent="0.25">
      <c r="A29" t="s">
        <v>269</v>
      </c>
      <c r="B29" t="s">
        <v>269</v>
      </c>
      <c r="C29" s="1">
        <f>E29/D29</f>
        <v>315.8125</v>
      </c>
      <c r="D29">
        <v>32</v>
      </c>
      <c r="E29" s="1">
        <v>10106</v>
      </c>
      <c r="F29">
        <v>9.1</v>
      </c>
      <c r="J29" t="s">
        <v>157</v>
      </c>
      <c r="K29" s="1">
        <f t="shared" si="0"/>
        <v>222.14083333333332</v>
      </c>
      <c r="L29" s="2">
        <f t="shared" si="1"/>
        <v>201</v>
      </c>
      <c r="M29" s="2">
        <f t="shared" si="2"/>
        <v>12.459999999999999</v>
      </c>
      <c r="Q29" t="s">
        <v>10</v>
      </c>
      <c r="R29">
        <v>6.5</v>
      </c>
    </row>
    <row r="30" spans="1:18" x14ac:dyDescent="0.25">
      <c r="A30" t="s">
        <v>219</v>
      </c>
      <c r="B30" t="s">
        <v>220</v>
      </c>
      <c r="C30" s="1">
        <f>E30/D30</f>
        <v>315.81081081081084</v>
      </c>
      <c r="D30">
        <v>37</v>
      </c>
      <c r="E30" s="1">
        <v>11685</v>
      </c>
      <c r="F30">
        <v>20.399999999999999</v>
      </c>
      <c r="J30" t="s">
        <v>160</v>
      </c>
      <c r="K30" s="1">
        <f t="shared" si="0"/>
        <v>112.42500000000001</v>
      </c>
      <c r="L30" s="2">
        <f t="shared" si="1"/>
        <v>57</v>
      </c>
      <c r="M30" s="2">
        <f t="shared" si="2"/>
        <v>6.0250000000000004</v>
      </c>
      <c r="Q30" t="s">
        <v>10</v>
      </c>
      <c r="R30">
        <v>9.6999999999999993</v>
      </c>
    </row>
    <row r="31" spans="1:18" x14ac:dyDescent="0.25">
      <c r="A31" t="s">
        <v>157</v>
      </c>
      <c r="B31" t="s">
        <v>157</v>
      </c>
      <c r="C31" s="1">
        <f>E31/D31</f>
        <v>315.8095238095238</v>
      </c>
      <c r="D31">
        <v>21</v>
      </c>
      <c r="E31" s="1">
        <v>6632</v>
      </c>
      <c r="F31">
        <v>5.9</v>
      </c>
      <c r="J31" t="s">
        <v>161</v>
      </c>
      <c r="K31" s="1">
        <f t="shared" si="0"/>
        <v>185.56296296296298</v>
      </c>
      <c r="L31" s="2">
        <f t="shared" si="1"/>
        <v>103</v>
      </c>
      <c r="M31" s="2">
        <f t="shared" si="2"/>
        <v>6.7333333333333325</v>
      </c>
      <c r="Q31" t="s">
        <v>10</v>
      </c>
      <c r="R31">
        <v>11.5</v>
      </c>
    </row>
    <row r="32" spans="1:18" x14ac:dyDescent="0.25">
      <c r="A32" t="s">
        <v>334</v>
      </c>
      <c r="B32" t="s">
        <v>334</v>
      </c>
      <c r="C32" s="1">
        <f>E32/D32</f>
        <v>315.8095238095238</v>
      </c>
      <c r="D32">
        <v>21</v>
      </c>
      <c r="E32" s="1">
        <v>6632</v>
      </c>
      <c r="F32">
        <v>16.8</v>
      </c>
      <c r="J32" t="s">
        <v>164</v>
      </c>
      <c r="K32" s="1">
        <f t="shared" si="0"/>
        <v>174.66827314814813</v>
      </c>
      <c r="L32" s="2">
        <f t="shared" si="1"/>
        <v>579</v>
      </c>
      <c r="M32" s="2">
        <f t="shared" si="2"/>
        <v>6.6083333333333343</v>
      </c>
      <c r="Q32" t="s">
        <v>10</v>
      </c>
      <c r="R32">
        <v>12.8</v>
      </c>
    </row>
    <row r="33" spans="1:18" x14ac:dyDescent="0.25">
      <c r="A33" t="s">
        <v>375</v>
      </c>
      <c r="B33" t="s">
        <v>375</v>
      </c>
      <c r="C33" s="1">
        <f>E33/D33</f>
        <v>315.8095238095238</v>
      </c>
      <c r="D33">
        <v>21</v>
      </c>
      <c r="E33" s="1">
        <v>6632</v>
      </c>
      <c r="F33">
        <v>21.2</v>
      </c>
      <c r="J33" t="s">
        <v>168</v>
      </c>
      <c r="K33" s="1">
        <f t="shared" si="0"/>
        <v>185.77073647249503</v>
      </c>
      <c r="L33" s="2">
        <f t="shared" si="1"/>
        <v>522</v>
      </c>
      <c r="M33" s="2">
        <f t="shared" si="2"/>
        <v>8.0181818181818176</v>
      </c>
      <c r="Q33" t="s">
        <v>10</v>
      </c>
      <c r="R33">
        <v>3.9</v>
      </c>
    </row>
    <row r="34" spans="1:18" x14ac:dyDescent="0.25">
      <c r="A34" t="s">
        <v>70</v>
      </c>
      <c r="B34" t="s">
        <v>70</v>
      </c>
      <c r="C34" s="1">
        <f>E34/D34</f>
        <v>315.8</v>
      </c>
      <c r="D34">
        <v>10</v>
      </c>
      <c r="E34" s="1">
        <v>3158</v>
      </c>
      <c r="F34">
        <v>7.5</v>
      </c>
      <c r="J34" t="s">
        <v>169</v>
      </c>
      <c r="K34" s="1">
        <f t="shared" ref="K34:K65" si="3">AVERAGEIF($A$2:$A$841,$J34,$C$2:$C$841)</f>
        <v>60.090643274853797</v>
      </c>
      <c r="L34" s="2">
        <f t="shared" ref="L34:L65" si="4">SUMIF($A$2:$A$841,$J34,$D$2:$D$841)</f>
        <v>98</v>
      </c>
      <c r="M34" s="2">
        <f t="shared" ref="M34:M65" si="5">AVERAGEIF($A$2:$A$841,$J34,$F$2:$F$841)</f>
        <v>10.600000000000001</v>
      </c>
      <c r="Q34" t="s">
        <v>10</v>
      </c>
      <c r="R34">
        <v>6.1</v>
      </c>
    </row>
    <row r="35" spans="1:18" x14ac:dyDescent="0.25">
      <c r="A35" t="s">
        <v>161</v>
      </c>
      <c r="B35" t="s">
        <v>161</v>
      </c>
      <c r="C35" s="1">
        <f>E35/D35</f>
        <v>315.8</v>
      </c>
      <c r="D35">
        <v>25</v>
      </c>
      <c r="E35" s="1">
        <v>7895</v>
      </c>
      <c r="F35">
        <v>13.6</v>
      </c>
      <c r="J35" t="s">
        <v>171</v>
      </c>
      <c r="K35" s="1">
        <f t="shared" si="3"/>
        <v>115.82366917922614</v>
      </c>
      <c r="L35" s="2">
        <f t="shared" si="4"/>
        <v>989</v>
      </c>
      <c r="M35" s="2">
        <f t="shared" si="5"/>
        <v>14.833333333333334</v>
      </c>
      <c r="Q35" t="s">
        <v>10</v>
      </c>
      <c r="R35">
        <v>12.8</v>
      </c>
    </row>
    <row r="36" spans="1:18" x14ac:dyDescent="0.25">
      <c r="A36" t="s">
        <v>85</v>
      </c>
      <c r="B36" t="s">
        <v>89</v>
      </c>
      <c r="C36" s="1">
        <f>E36/D36</f>
        <v>315.8</v>
      </c>
      <c r="D36">
        <v>20</v>
      </c>
      <c r="E36" s="1">
        <v>6316</v>
      </c>
      <c r="F36">
        <v>21.7</v>
      </c>
      <c r="J36" t="s">
        <v>174</v>
      </c>
      <c r="K36" s="1">
        <f t="shared" si="3"/>
        <v>93.809466848940531</v>
      </c>
      <c r="L36" s="2">
        <f t="shared" si="4"/>
        <v>260</v>
      </c>
      <c r="M36" s="2">
        <f t="shared" si="5"/>
        <v>5.9249999999999998</v>
      </c>
      <c r="Q36" t="s">
        <v>10</v>
      </c>
      <c r="R36">
        <v>8.6</v>
      </c>
    </row>
    <row r="37" spans="1:18" x14ac:dyDescent="0.25">
      <c r="A37" t="s">
        <v>352</v>
      </c>
      <c r="B37" t="s">
        <v>352</v>
      </c>
      <c r="C37" s="1">
        <f>E37/D37</f>
        <v>315.8</v>
      </c>
      <c r="D37">
        <v>10</v>
      </c>
      <c r="E37" s="1">
        <v>3158</v>
      </c>
      <c r="F37">
        <v>17.8</v>
      </c>
      <c r="J37" t="s">
        <v>176</v>
      </c>
      <c r="K37" s="1">
        <f t="shared" si="3"/>
        <v>129.15277777777777</v>
      </c>
      <c r="L37" s="2">
        <f t="shared" si="4"/>
        <v>73</v>
      </c>
      <c r="M37" s="2">
        <f t="shared" si="5"/>
        <v>13.725000000000001</v>
      </c>
      <c r="Q37" t="s">
        <v>10</v>
      </c>
      <c r="R37">
        <v>9.1999999999999993</v>
      </c>
    </row>
    <row r="38" spans="1:18" x14ac:dyDescent="0.25">
      <c r="A38" t="s">
        <v>250</v>
      </c>
      <c r="B38" t="s">
        <v>250</v>
      </c>
      <c r="C38" s="1">
        <f>E38/D38</f>
        <v>315.79411764705884</v>
      </c>
      <c r="D38">
        <v>34</v>
      </c>
      <c r="E38" s="1">
        <v>10737</v>
      </c>
      <c r="F38">
        <v>10.8</v>
      </c>
      <c r="J38" t="s">
        <v>180</v>
      </c>
      <c r="K38" s="1">
        <f t="shared" si="3"/>
        <v>169.86904761904762</v>
      </c>
      <c r="L38" s="2">
        <f t="shared" si="4"/>
        <v>49</v>
      </c>
      <c r="M38" s="2">
        <f t="shared" si="5"/>
        <v>15.9</v>
      </c>
      <c r="Q38" t="s">
        <v>10</v>
      </c>
      <c r="R38">
        <v>10.5</v>
      </c>
    </row>
    <row r="39" spans="1:18" x14ac:dyDescent="0.25">
      <c r="A39" t="s">
        <v>142</v>
      </c>
      <c r="B39" t="s">
        <v>142</v>
      </c>
      <c r="C39" s="1">
        <f>E39/D39</f>
        <v>315.78571428571428</v>
      </c>
      <c r="D39">
        <v>14</v>
      </c>
      <c r="E39" s="1">
        <v>4421</v>
      </c>
      <c r="F39">
        <v>20.9</v>
      </c>
      <c r="J39" t="s">
        <v>183</v>
      </c>
      <c r="K39" s="1">
        <f t="shared" si="3"/>
        <v>283.28621774018654</v>
      </c>
      <c r="L39" s="2">
        <f t="shared" si="4"/>
        <v>249</v>
      </c>
      <c r="M39" s="2">
        <f t="shared" si="5"/>
        <v>6.1499999999999995</v>
      </c>
      <c r="Q39" t="s">
        <v>10</v>
      </c>
      <c r="R39">
        <v>4.0999999999999996</v>
      </c>
    </row>
    <row r="40" spans="1:18" x14ac:dyDescent="0.25">
      <c r="A40" t="s">
        <v>186</v>
      </c>
      <c r="B40" t="s">
        <v>186</v>
      </c>
      <c r="C40" s="1">
        <f>E40/D40</f>
        <v>315.77777777777777</v>
      </c>
      <c r="D40">
        <v>9</v>
      </c>
      <c r="E40" s="1">
        <v>2842</v>
      </c>
      <c r="F40">
        <v>19</v>
      </c>
      <c r="J40" t="s">
        <v>184</v>
      </c>
      <c r="K40" s="1">
        <f t="shared" si="3"/>
        <v>176.63789682539684</v>
      </c>
      <c r="L40" s="2">
        <f t="shared" si="4"/>
        <v>82</v>
      </c>
      <c r="M40" s="2">
        <f t="shared" si="5"/>
        <v>7.8999999999999995</v>
      </c>
      <c r="Q40" t="s">
        <v>10</v>
      </c>
      <c r="R40">
        <v>10.6</v>
      </c>
    </row>
    <row r="41" spans="1:18" x14ac:dyDescent="0.25">
      <c r="A41" t="s">
        <v>335</v>
      </c>
      <c r="B41" t="s">
        <v>337</v>
      </c>
      <c r="C41" s="1">
        <f>E41/D41</f>
        <v>315.77777777777777</v>
      </c>
      <c r="D41">
        <v>9</v>
      </c>
      <c r="E41" s="1">
        <v>2842</v>
      </c>
      <c r="F41">
        <v>14.4</v>
      </c>
      <c r="J41" t="s">
        <v>185</v>
      </c>
      <c r="K41" s="1">
        <f t="shared" si="3"/>
        <v>229.58796296296293</v>
      </c>
      <c r="L41" s="2">
        <f t="shared" si="4"/>
        <v>124</v>
      </c>
      <c r="M41" s="2">
        <f t="shared" si="5"/>
        <v>7.3222222222222211</v>
      </c>
      <c r="Q41" t="s">
        <v>10</v>
      </c>
      <c r="R41">
        <v>14.8</v>
      </c>
    </row>
    <row r="42" spans="1:18" x14ac:dyDescent="0.25">
      <c r="A42" t="s">
        <v>376</v>
      </c>
      <c r="B42" t="s">
        <v>377</v>
      </c>
      <c r="C42" s="1">
        <f>E42/D42</f>
        <v>315.76923076923077</v>
      </c>
      <c r="D42">
        <v>13</v>
      </c>
      <c r="E42" s="1">
        <v>4105</v>
      </c>
      <c r="F42">
        <v>15</v>
      </c>
      <c r="J42" t="s">
        <v>186</v>
      </c>
      <c r="K42" s="1">
        <f t="shared" si="3"/>
        <v>160.6165022716747</v>
      </c>
      <c r="L42" s="2">
        <f t="shared" si="4"/>
        <v>87</v>
      </c>
      <c r="M42" s="2">
        <f t="shared" si="5"/>
        <v>5.6857142857142851</v>
      </c>
      <c r="Q42" t="s">
        <v>10</v>
      </c>
      <c r="R42">
        <v>9.6</v>
      </c>
    </row>
    <row r="43" spans="1:18" x14ac:dyDescent="0.25">
      <c r="A43" t="s">
        <v>392</v>
      </c>
      <c r="B43" t="s">
        <v>392</v>
      </c>
      <c r="C43" s="1">
        <f>E43/D43</f>
        <v>315.75</v>
      </c>
      <c r="D43">
        <v>8</v>
      </c>
      <c r="E43" s="1">
        <v>2526</v>
      </c>
      <c r="F43">
        <v>17.100000000000001</v>
      </c>
      <c r="J43" t="s">
        <v>188</v>
      </c>
      <c r="K43" s="1">
        <f t="shared" si="3"/>
        <v>99.347366936212438</v>
      </c>
      <c r="L43" s="2">
        <f t="shared" si="4"/>
        <v>696</v>
      </c>
      <c r="M43" s="2">
        <f t="shared" si="5"/>
        <v>21.324999999999999</v>
      </c>
      <c r="Q43" t="s">
        <v>10</v>
      </c>
      <c r="R43">
        <v>5.5</v>
      </c>
    </row>
    <row r="44" spans="1:18" x14ac:dyDescent="0.25">
      <c r="A44" t="s">
        <v>70</v>
      </c>
      <c r="B44" t="s">
        <v>78</v>
      </c>
      <c r="C44" s="1">
        <f>E44/D44</f>
        <v>315.66666666666669</v>
      </c>
      <c r="D44">
        <v>3</v>
      </c>
      <c r="E44" s="1">
        <v>947</v>
      </c>
      <c r="F44">
        <v>14.5</v>
      </c>
      <c r="J44" t="s">
        <v>193</v>
      </c>
      <c r="K44" s="1">
        <f t="shared" si="3"/>
        <v>145.28724747474749</v>
      </c>
      <c r="L44" s="2">
        <f t="shared" si="4"/>
        <v>71</v>
      </c>
      <c r="M44" s="2">
        <f t="shared" si="5"/>
        <v>9.1374999999999993</v>
      </c>
      <c r="Q44" t="s">
        <v>10</v>
      </c>
      <c r="R44">
        <v>5.3</v>
      </c>
    </row>
    <row r="45" spans="1:18" x14ac:dyDescent="0.25">
      <c r="A45" t="s">
        <v>157</v>
      </c>
      <c r="B45" t="s">
        <v>158</v>
      </c>
      <c r="C45" s="1">
        <f>E45/D45</f>
        <v>315.66666666666669</v>
      </c>
      <c r="D45">
        <v>3</v>
      </c>
      <c r="E45" s="1">
        <v>947</v>
      </c>
      <c r="F45">
        <v>25.8</v>
      </c>
      <c r="J45" t="s">
        <v>195</v>
      </c>
      <c r="K45" s="1">
        <f t="shared" si="3"/>
        <v>21.671212121212122</v>
      </c>
      <c r="L45" s="2">
        <f t="shared" si="4"/>
        <v>102</v>
      </c>
      <c r="M45" s="2">
        <f t="shared" si="5"/>
        <v>16.899999999999999</v>
      </c>
      <c r="Q45" t="s">
        <v>10</v>
      </c>
      <c r="R45">
        <v>13.7</v>
      </c>
    </row>
    <row r="46" spans="1:18" x14ac:dyDescent="0.25">
      <c r="A46" t="s">
        <v>98</v>
      </c>
      <c r="B46" t="s">
        <v>98</v>
      </c>
      <c r="C46" s="1">
        <f>E46/D46</f>
        <v>315.66666666666669</v>
      </c>
      <c r="D46">
        <v>3</v>
      </c>
      <c r="E46" s="1">
        <v>947</v>
      </c>
      <c r="F46">
        <v>21</v>
      </c>
      <c r="J46" t="s">
        <v>198</v>
      </c>
      <c r="K46" s="1">
        <f t="shared" si="3"/>
        <v>73.982142857142861</v>
      </c>
      <c r="L46" s="2">
        <f t="shared" si="4"/>
        <v>56</v>
      </c>
      <c r="M46" s="2">
        <f t="shared" si="5"/>
        <v>3.8</v>
      </c>
      <c r="Q46" t="s">
        <v>10</v>
      </c>
      <c r="R46">
        <v>15.5</v>
      </c>
    </row>
    <row r="47" spans="1:18" x14ac:dyDescent="0.25">
      <c r="A47" t="s">
        <v>164</v>
      </c>
      <c r="B47" t="s">
        <v>167</v>
      </c>
      <c r="C47" s="1">
        <f>E47/D47</f>
        <v>315.66666666666669</v>
      </c>
      <c r="D47">
        <v>3</v>
      </c>
      <c r="E47" s="1">
        <v>947</v>
      </c>
      <c r="F47">
        <v>13.2</v>
      </c>
      <c r="J47" t="s">
        <v>199</v>
      </c>
      <c r="K47" s="1">
        <f t="shared" si="3"/>
        <v>100.84392419175026</v>
      </c>
      <c r="L47" s="2">
        <f t="shared" si="4"/>
        <v>64</v>
      </c>
      <c r="M47" s="2">
        <f t="shared" si="5"/>
        <v>6.1000000000000005</v>
      </c>
      <c r="Q47" t="s">
        <v>10</v>
      </c>
      <c r="R47">
        <v>11.9</v>
      </c>
    </row>
    <row r="48" spans="1:18" x14ac:dyDescent="0.25">
      <c r="A48" t="s">
        <v>301</v>
      </c>
      <c r="B48" t="s">
        <v>306</v>
      </c>
      <c r="C48" s="1">
        <f>E48/D48</f>
        <v>315.66666666666669</v>
      </c>
      <c r="D48">
        <v>3</v>
      </c>
      <c r="E48" s="1">
        <v>947</v>
      </c>
      <c r="J48" t="s">
        <v>200</v>
      </c>
      <c r="K48" s="1">
        <f t="shared" si="3"/>
        <v>145.9649774774775</v>
      </c>
      <c r="L48" s="2">
        <f t="shared" si="4"/>
        <v>188</v>
      </c>
      <c r="M48" s="2">
        <f t="shared" si="5"/>
        <v>8.2875000000000014</v>
      </c>
      <c r="Q48" t="s">
        <v>10</v>
      </c>
      <c r="R48">
        <v>8.6</v>
      </c>
    </row>
    <row r="49" spans="1:18" x14ac:dyDescent="0.25">
      <c r="A49" t="s">
        <v>157</v>
      </c>
      <c r="B49" t="s">
        <v>157</v>
      </c>
      <c r="C49" s="1">
        <f>E49/D49</f>
        <v>312</v>
      </c>
      <c r="D49">
        <v>9</v>
      </c>
      <c r="E49" s="1">
        <v>2808</v>
      </c>
      <c r="F49">
        <v>0.3</v>
      </c>
      <c r="J49" t="s">
        <v>202</v>
      </c>
      <c r="K49" s="1">
        <f t="shared" si="3"/>
        <v>73.983870967741936</v>
      </c>
      <c r="L49" s="2">
        <f t="shared" si="4"/>
        <v>124</v>
      </c>
      <c r="M49" s="2">
        <f t="shared" si="5"/>
        <v>8.1</v>
      </c>
      <c r="Q49" t="s">
        <v>10</v>
      </c>
      <c r="R49">
        <v>11</v>
      </c>
    </row>
    <row r="50" spans="1:18" x14ac:dyDescent="0.25">
      <c r="A50" t="s">
        <v>161</v>
      </c>
      <c r="B50" t="s">
        <v>161</v>
      </c>
      <c r="C50" s="1">
        <f>E50/D50</f>
        <v>312</v>
      </c>
      <c r="D50">
        <v>2</v>
      </c>
      <c r="E50" s="1">
        <v>624</v>
      </c>
      <c r="F50">
        <v>0.2</v>
      </c>
      <c r="J50" t="s">
        <v>203</v>
      </c>
      <c r="K50" s="1">
        <f t="shared" si="3"/>
        <v>108.57887756227944</v>
      </c>
      <c r="L50" s="2">
        <f t="shared" si="4"/>
        <v>140</v>
      </c>
      <c r="M50" s="2">
        <f t="shared" si="5"/>
        <v>8.4714285714285715</v>
      </c>
      <c r="Q50" t="s">
        <v>10</v>
      </c>
      <c r="R50">
        <v>15</v>
      </c>
    </row>
    <row r="51" spans="1:18" x14ac:dyDescent="0.25">
      <c r="A51" t="s">
        <v>184</v>
      </c>
      <c r="B51" t="s">
        <v>184</v>
      </c>
      <c r="C51" s="1">
        <f>E51/D51</f>
        <v>312</v>
      </c>
      <c r="D51">
        <v>2</v>
      </c>
      <c r="E51" s="1">
        <v>624</v>
      </c>
      <c r="F51">
        <v>0.4</v>
      </c>
      <c r="J51" t="s">
        <v>207</v>
      </c>
      <c r="K51" s="1">
        <f t="shared" si="3"/>
        <v>150.94444444444443</v>
      </c>
      <c r="L51" s="2">
        <f t="shared" si="4"/>
        <v>28</v>
      </c>
      <c r="M51" s="2">
        <f t="shared" si="5"/>
        <v>9.2666666666666675</v>
      </c>
      <c r="Q51" t="s">
        <v>10</v>
      </c>
      <c r="R51">
        <v>11.4</v>
      </c>
    </row>
    <row r="52" spans="1:18" x14ac:dyDescent="0.25">
      <c r="A52" t="s">
        <v>193</v>
      </c>
      <c r="B52" t="s">
        <v>193</v>
      </c>
      <c r="C52" s="1">
        <f>E52/D52</f>
        <v>312</v>
      </c>
      <c r="D52">
        <v>7</v>
      </c>
      <c r="E52" s="1">
        <v>2184</v>
      </c>
      <c r="F52">
        <v>0.9</v>
      </c>
      <c r="J52" t="s">
        <v>208</v>
      </c>
      <c r="K52" s="1">
        <f t="shared" si="3"/>
        <v>129.58596749950135</v>
      </c>
      <c r="L52" s="2">
        <f t="shared" si="4"/>
        <v>290</v>
      </c>
      <c r="M52" s="2">
        <f t="shared" si="5"/>
        <v>6.4846153846153847</v>
      </c>
      <c r="Q52" t="s">
        <v>10</v>
      </c>
      <c r="R52">
        <v>9.6</v>
      </c>
    </row>
    <row r="53" spans="1:18" x14ac:dyDescent="0.25">
      <c r="A53" t="s">
        <v>255</v>
      </c>
      <c r="B53" t="s">
        <v>256</v>
      </c>
      <c r="C53" s="1">
        <f>E53/D53</f>
        <v>312</v>
      </c>
      <c r="D53">
        <v>6</v>
      </c>
      <c r="E53" s="1">
        <v>1872</v>
      </c>
      <c r="F53">
        <v>0.5</v>
      </c>
      <c r="J53" t="s">
        <v>218</v>
      </c>
      <c r="K53" s="1">
        <f t="shared" si="3"/>
        <v>121.46875</v>
      </c>
      <c r="L53" s="2">
        <f t="shared" si="4"/>
        <v>52</v>
      </c>
      <c r="M53" s="2">
        <f t="shared" si="5"/>
        <v>12.266666666666666</v>
      </c>
      <c r="Q53" t="s">
        <v>10</v>
      </c>
      <c r="R53">
        <v>9.1</v>
      </c>
    </row>
    <row r="54" spans="1:18" x14ac:dyDescent="0.25">
      <c r="A54" t="s">
        <v>311</v>
      </c>
      <c r="B54" t="s">
        <v>311</v>
      </c>
      <c r="C54" s="1">
        <f>E54/D54</f>
        <v>312</v>
      </c>
      <c r="D54">
        <v>12</v>
      </c>
      <c r="E54" s="1">
        <v>3744</v>
      </c>
      <c r="F54">
        <v>1.2</v>
      </c>
      <c r="J54" t="s">
        <v>219</v>
      </c>
      <c r="K54" s="1">
        <f t="shared" si="3"/>
        <v>126.98816541790127</v>
      </c>
      <c r="L54" s="2">
        <f t="shared" si="4"/>
        <v>608</v>
      </c>
      <c r="M54" s="2">
        <f t="shared" si="5"/>
        <v>11.436363636363637</v>
      </c>
      <c r="Q54" t="s">
        <v>10</v>
      </c>
      <c r="R54">
        <v>9.6999999999999993</v>
      </c>
    </row>
    <row r="55" spans="1:18" x14ac:dyDescent="0.25">
      <c r="A55" t="s">
        <v>335</v>
      </c>
      <c r="B55" t="s">
        <v>335</v>
      </c>
      <c r="C55" s="1">
        <f>E55/D55</f>
        <v>312</v>
      </c>
      <c r="D55">
        <v>8</v>
      </c>
      <c r="E55" s="1">
        <v>2496</v>
      </c>
      <c r="F55">
        <v>0.4</v>
      </c>
      <c r="J55" t="s">
        <v>229</v>
      </c>
      <c r="K55" s="1">
        <f t="shared" si="3"/>
        <v>129.75</v>
      </c>
      <c r="L55" s="2">
        <f t="shared" si="4"/>
        <v>32</v>
      </c>
      <c r="M55" s="2">
        <f t="shared" si="5"/>
        <v>19.75</v>
      </c>
      <c r="Q55" t="s">
        <v>10</v>
      </c>
      <c r="R55">
        <v>7</v>
      </c>
    </row>
    <row r="56" spans="1:18" x14ac:dyDescent="0.25">
      <c r="A56" t="s">
        <v>352</v>
      </c>
      <c r="B56" t="s">
        <v>352</v>
      </c>
      <c r="C56" s="1">
        <f>E56/D56</f>
        <v>312</v>
      </c>
      <c r="D56">
        <v>2</v>
      </c>
      <c r="E56" s="1">
        <v>624</v>
      </c>
      <c r="F56">
        <v>0.3</v>
      </c>
      <c r="J56" t="s">
        <v>230</v>
      </c>
      <c r="K56" s="1">
        <f t="shared" si="3"/>
        <v>98</v>
      </c>
      <c r="L56" s="2">
        <f t="shared" si="4"/>
        <v>124</v>
      </c>
      <c r="M56" s="2">
        <f t="shared" si="5"/>
        <v>5.2</v>
      </c>
      <c r="Q56" t="s">
        <v>10</v>
      </c>
      <c r="R56">
        <v>11.2</v>
      </c>
    </row>
    <row r="57" spans="1:18" x14ac:dyDescent="0.25">
      <c r="A57" t="s">
        <v>387</v>
      </c>
      <c r="B57" t="s">
        <v>387</v>
      </c>
      <c r="C57" s="1">
        <f>E57/D57</f>
        <v>312</v>
      </c>
      <c r="D57">
        <v>5</v>
      </c>
      <c r="E57" s="1">
        <v>1560</v>
      </c>
      <c r="F57">
        <v>1.1000000000000001</v>
      </c>
      <c r="J57" t="s">
        <v>231</v>
      </c>
      <c r="K57" s="1">
        <f t="shared" si="3"/>
        <v>80.166666666666671</v>
      </c>
      <c r="L57" s="2">
        <f t="shared" si="4"/>
        <v>70</v>
      </c>
      <c r="M57" s="2">
        <f t="shared" si="5"/>
        <v>3.8333333333333335</v>
      </c>
      <c r="Q57" t="s">
        <v>10</v>
      </c>
      <c r="R57">
        <v>12</v>
      </c>
    </row>
    <row r="58" spans="1:18" x14ac:dyDescent="0.25">
      <c r="A58" t="s">
        <v>269</v>
      </c>
      <c r="B58" t="s">
        <v>270</v>
      </c>
      <c r="C58" s="1">
        <f>E58/D58</f>
        <v>294.60000000000002</v>
      </c>
      <c r="D58">
        <v>5</v>
      </c>
      <c r="E58" s="1">
        <v>1473</v>
      </c>
      <c r="F58">
        <v>16.2</v>
      </c>
      <c r="J58" t="s">
        <v>232</v>
      </c>
      <c r="K58" s="1">
        <f t="shared" si="3"/>
        <v>96.24894779793263</v>
      </c>
      <c r="L58" s="2">
        <f t="shared" si="4"/>
        <v>223</v>
      </c>
      <c r="M58" s="2">
        <f t="shared" si="5"/>
        <v>11.018181818181818</v>
      </c>
      <c r="Q58" t="s">
        <v>10</v>
      </c>
      <c r="R58">
        <v>12.6</v>
      </c>
    </row>
    <row r="59" spans="1:18" x14ac:dyDescent="0.25">
      <c r="A59" t="s">
        <v>161</v>
      </c>
      <c r="B59" t="s">
        <v>161</v>
      </c>
      <c r="C59" s="1">
        <f>E59/D59</f>
        <v>294.60000000000002</v>
      </c>
      <c r="D59">
        <v>10</v>
      </c>
      <c r="E59" s="1">
        <v>2946</v>
      </c>
      <c r="F59">
        <v>1.6</v>
      </c>
      <c r="J59" t="s">
        <v>239</v>
      </c>
      <c r="K59" s="1">
        <f t="shared" si="3"/>
        <v>33.865676876315177</v>
      </c>
      <c r="L59" s="2">
        <f t="shared" si="4"/>
        <v>116</v>
      </c>
      <c r="M59" s="2">
        <f t="shared" si="5"/>
        <v>13.800000000000002</v>
      </c>
      <c r="Q59" t="s">
        <v>10</v>
      </c>
      <c r="R59">
        <v>12.6</v>
      </c>
    </row>
    <row r="60" spans="1:18" x14ac:dyDescent="0.25">
      <c r="A60" t="s">
        <v>200</v>
      </c>
      <c r="B60" t="s">
        <v>200</v>
      </c>
      <c r="C60" s="1">
        <f>E60/D60</f>
        <v>294.60000000000002</v>
      </c>
      <c r="D60">
        <v>10</v>
      </c>
      <c r="E60" s="1">
        <v>2946</v>
      </c>
      <c r="F60">
        <v>2.2999999999999998</v>
      </c>
      <c r="J60" t="s">
        <v>243</v>
      </c>
      <c r="K60" s="1">
        <f t="shared" si="3"/>
        <v>157.65454822954823</v>
      </c>
      <c r="L60" s="2">
        <f t="shared" si="4"/>
        <v>103</v>
      </c>
      <c r="M60" s="2">
        <f t="shared" si="5"/>
        <v>7.7750000000000004</v>
      </c>
      <c r="Q60" t="s">
        <v>10</v>
      </c>
      <c r="R60">
        <v>10.8</v>
      </c>
    </row>
    <row r="61" spans="1:18" x14ac:dyDescent="0.25">
      <c r="A61" t="s">
        <v>255</v>
      </c>
      <c r="B61" t="s">
        <v>256</v>
      </c>
      <c r="C61" s="1">
        <f>E61/D61</f>
        <v>294.60000000000002</v>
      </c>
      <c r="D61">
        <v>10</v>
      </c>
      <c r="E61" s="1">
        <v>2946</v>
      </c>
      <c r="F61">
        <v>5.7</v>
      </c>
      <c r="J61" t="s">
        <v>244</v>
      </c>
      <c r="K61" s="1">
        <f t="shared" si="3"/>
        <v>73.262727272727275</v>
      </c>
      <c r="L61" s="2">
        <f t="shared" si="4"/>
        <v>61</v>
      </c>
      <c r="M61" s="2">
        <f t="shared" si="5"/>
        <v>22.8</v>
      </c>
      <c r="Q61" t="s">
        <v>10</v>
      </c>
      <c r="R61">
        <v>14.9</v>
      </c>
    </row>
    <row r="62" spans="1:18" x14ac:dyDescent="0.25">
      <c r="A62" t="s">
        <v>269</v>
      </c>
      <c r="B62" t="s">
        <v>281</v>
      </c>
      <c r="C62" s="1">
        <f>E62/D62</f>
        <v>294.60000000000002</v>
      </c>
      <c r="D62">
        <v>5</v>
      </c>
      <c r="E62" s="1">
        <v>1473</v>
      </c>
      <c r="F62">
        <v>2.7</v>
      </c>
      <c r="J62" t="s">
        <v>245</v>
      </c>
      <c r="K62" s="1">
        <f t="shared" si="3"/>
        <v>86.371428571428567</v>
      </c>
      <c r="L62" s="2">
        <f t="shared" si="4"/>
        <v>225</v>
      </c>
      <c r="M62" s="2">
        <f t="shared" si="5"/>
        <v>7.0333333333333341</v>
      </c>
      <c r="Q62" t="s">
        <v>10</v>
      </c>
      <c r="R62">
        <v>20</v>
      </c>
    </row>
    <row r="63" spans="1:18" x14ac:dyDescent="0.25">
      <c r="A63" t="s">
        <v>393</v>
      </c>
      <c r="B63" t="s">
        <v>393</v>
      </c>
      <c r="C63" s="1">
        <f>E63/D63</f>
        <v>294.60000000000002</v>
      </c>
      <c r="D63">
        <v>5</v>
      </c>
      <c r="E63" s="1">
        <v>1473</v>
      </c>
      <c r="F63">
        <v>7.4</v>
      </c>
      <c r="J63" t="s">
        <v>247</v>
      </c>
      <c r="K63" s="1">
        <f t="shared" si="3"/>
        <v>106.44444444444444</v>
      </c>
      <c r="L63" s="2">
        <f t="shared" si="4"/>
        <v>59</v>
      </c>
      <c r="M63" s="2">
        <f t="shared" si="5"/>
        <v>3.3</v>
      </c>
      <c r="Q63" t="s">
        <v>10</v>
      </c>
      <c r="R63">
        <v>13.4</v>
      </c>
    </row>
    <row r="64" spans="1:18" x14ac:dyDescent="0.25">
      <c r="A64" t="s">
        <v>185</v>
      </c>
      <c r="B64" t="s">
        <v>185</v>
      </c>
      <c r="C64" s="1">
        <f>E64/D64</f>
        <v>294.56666666666666</v>
      </c>
      <c r="D64">
        <v>30</v>
      </c>
      <c r="E64" s="1">
        <v>8837</v>
      </c>
      <c r="F64">
        <v>6.2</v>
      </c>
      <c r="J64" t="s">
        <v>248</v>
      </c>
      <c r="K64" s="1">
        <f t="shared" si="3"/>
        <v>98.068571428571431</v>
      </c>
      <c r="L64" s="2">
        <f t="shared" si="4"/>
        <v>37</v>
      </c>
      <c r="M64" s="2">
        <f t="shared" si="5"/>
        <v>9.879999999999999</v>
      </c>
      <c r="Q64" t="s">
        <v>10</v>
      </c>
      <c r="R64">
        <v>8.1</v>
      </c>
    </row>
    <row r="65" spans="1:18" x14ac:dyDescent="0.25">
      <c r="A65" t="s">
        <v>164</v>
      </c>
      <c r="B65" t="s">
        <v>164</v>
      </c>
      <c r="C65" s="1">
        <f>E65/D65</f>
        <v>294.5625</v>
      </c>
      <c r="D65">
        <v>16</v>
      </c>
      <c r="E65" s="1">
        <v>4713</v>
      </c>
      <c r="F65">
        <v>1.2</v>
      </c>
      <c r="J65" t="s">
        <v>250</v>
      </c>
      <c r="K65" s="1">
        <f t="shared" si="3"/>
        <v>246.4872549019608</v>
      </c>
      <c r="L65" s="2">
        <f t="shared" si="4"/>
        <v>183</v>
      </c>
      <c r="M65" s="2">
        <f t="shared" si="5"/>
        <v>9.5</v>
      </c>
      <c r="Q65" t="s">
        <v>10</v>
      </c>
      <c r="R65">
        <v>14.6</v>
      </c>
    </row>
    <row r="66" spans="1:18" x14ac:dyDescent="0.25">
      <c r="A66" t="s">
        <v>184</v>
      </c>
      <c r="B66" t="s">
        <v>184</v>
      </c>
      <c r="C66" s="1">
        <f>E66/D66</f>
        <v>294.5625</v>
      </c>
      <c r="D66">
        <v>16</v>
      </c>
      <c r="E66" s="1">
        <v>4713</v>
      </c>
      <c r="F66">
        <v>3.6</v>
      </c>
      <c r="J66" t="s">
        <v>255</v>
      </c>
      <c r="K66" s="1">
        <f t="shared" ref="K66:K97" si="6">AVERAGEIF($A$2:$A$841,$J66,$C$2:$C$841)</f>
        <v>168.2517287589948</v>
      </c>
      <c r="L66" s="2">
        <f t="shared" ref="L66:L97" si="7">SUMIF($A$2:$A$841,$J66,$D$2:$D$841)</f>
        <v>347</v>
      </c>
      <c r="M66" s="2">
        <f t="shared" ref="M66:M97" si="8">AVERAGEIF($A$2:$A$841,$J66,$F$2:$F$841)</f>
        <v>7.655555555555555</v>
      </c>
      <c r="Q66" t="s">
        <v>10</v>
      </c>
      <c r="R66">
        <v>9.8000000000000007</v>
      </c>
    </row>
    <row r="67" spans="1:18" x14ac:dyDescent="0.25">
      <c r="A67" t="s">
        <v>352</v>
      </c>
      <c r="B67" t="s">
        <v>352</v>
      </c>
      <c r="C67" s="1">
        <f>E67/D67</f>
        <v>294.5625</v>
      </c>
      <c r="D67">
        <v>32</v>
      </c>
      <c r="E67" s="1">
        <v>9426</v>
      </c>
      <c r="F67">
        <v>10.1</v>
      </c>
      <c r="J67" t="s">
        <v>263</v>
      </c>
      <c r="K67" s="1">
        <f t="shared" si="6"/>
        <v>110.46716896635198</v>
      </c>
      <c r="L67" s="2">
        <f t="shared" si="7"/>
        <v>270</v>
      </c>
      <c r="M67" s="2">
        <f t="shared" si="8"/>
        <v>5.1888888888888891</v>
      </c>
      <c r="Q67" t="s">
        <v>10</v>
      </c>
      <c r="R67">
        <v>12.2</v>
      </c>
    </row>
    <row r="68" spans="1:18" x14ac:dyDescent="0.25">
      <c r="A68" t="s">
        <v>373</v>
      </c>
      <c r="B68" t="s">
        <v>373</v>
      </c>
      <c r="C68" s="1">
        <f>E68/D68</f>
        <v>294.5625</v>
      </c>
      <c r="D68">
        <v>32</v>
      </c>
      <c r="E68" s="1">
        <v>9426</v>
      </c>
      <c r="F68">
        <v>3.2</v>
      </c>
      <c r="J68" t="s">
        <v>268</v>
      </c>
      <c r="K68" s="1">
        <f t="shared" si="6"/>
        <v>91.071111111111122</v>
      </c>
      <c r="L68" s="2">
        <f t="shared" si="7"/>
        <v>43</v>
      </c>
      <c r="M68" s="2">
        <f t="shared" si="8"/>
        <v>8.52</v>
      </c>
      <c r="Q68" t="s">
        <v>10</v>
      </c>
      <c r="R68">
        <v>8.3000000000000007</v>
      </c>
    </row>
    <row r="69" spans="1:18" x14ac:dyDescent="0.25">
      <c r="A69" t="s">
        <v>61</v>
      </c>
      <c r="B69" t="s">
        <v>61</v>
      </c>
      <c r="C69" s="1">
        <f>E69/D69</f>
        <v>294.56</v>
      </c>
      <c r="D69">
        <v>25</v>
      </c>
      <c r="E69" s="1">
        <v>7364</v>
      </c>
      <c r="F69">
        <v>7.1</v>
      </c>
      <c r="J69" t="s">
        <v>269</v>
      </c>
      <c r="K69" s="1">
        <f t="shared" si="6"/>
        <v>130.81527628613455</v>
      </c>
      <c r="L69" s="2">
        <f t="shared" si="7"/>
        <v>737</v>
      </c>
      <c r="M69" s="2">
        <f t="shared" si="8"/>
        <v>12.188000000000002</v>
      </c>
      <c r="Q69" t="s">
        <v>10</v>
      </c>
      <c r="R69">
        <v>11.9</v>
      </c>
    </row>
    <row r="70" spans="1:18" x14ac:dyDescent="0.25">
      <c r="A70" t="s">
        <v>311</v>
      </c>
      <c r="B70" t="s">
        <v>311</v>
      </c>
      <c r="C70" s="1">
        <f>E70/D70</f>
        <v>294.55813953488371</v>
      </c>
      <c r="D70">
        <v>43</v>
      </c>
      <c r="E70" s="1">
        <v>12666</v>
      </c>
      <c r="F70">
        <v>5.2</v>
      </c>
      <c r="J70" t="s">
        <v>283</v>
      </c>
      <c r="K70" s="1">
        <f t="shared" si="6"/>
        <v>184.47016178266179</v>
      </c>
      <c r="L70" s="2">
        <f t="shared" si="7"/>
        <v>116</v>
      </c>
      <c r="M70" s="2">
        <f t="shared" si="8"/>
        <v>5.9833333333333334</v>
      </c>
      <c r="Q70" t="s">
        <v>10</v>
      </c>
      <c r="R70">
        <v>10.5</v>
      </c>
    </row>
    <row r="71" spans="1:18" x14ac:dyDescent="0.25">
      <c r="A71" t="s">
        <v>85</v>
      </c>
      <c r="B71" t="s">
        <v>86</v>
      </c>
      <c r="C71" s="1">
        <f>E71/D71</f>
        <v>294.55714285714288</v>
      </c>
      <c r="D71">
        <v>70</v>
      </c>
      <c r="E71" s="1">
        <v>20619</v>
      </c>
      <c r="F71">
        <v>11.2</v>
      </c>
      <c r="J71" t="s">
        <v>288</v>
      </c>
      <c r="K71" s="1">
        <f t="shared" si="6"/>
        <v>39.427083333333336</v>
      </c>
      <c r="L71" s="2">
        <f t="shared" si="7"/>
        <v>133</v>
      </c>
      <c r="M71" s="2">
        <f t="shared" si="8"/>
        <v>11.9</v>
      </c>
      <c r="Q71" t="s">
        <v>10</v>
      </c>
      <c r="R71">
        <v>17.5</v>
      </c>
    </row>
    <row r="72" spans="1:18" x14ac:dyDescent="0.25">
      <c r="A72" t="s">
        <v>157</v>
      </c>
      <c r="B72" t="s">
        <v>157</v>
      </c>
      <c r="C72" s="1">
        <f>E72/D72</f>
        <v>294.55714285714288</v>
      </c>
      <c r="D72">
        <v>70</v>
      </c>
      <c r="E72" s="1">
        <v>20619</v>
      </c>
      <c r="F72">
        <v>8</v>
      </c>
      <c r="J72" t="s">
        <v>290</v>
      </c>
      <c r="K72" s="1">
        <f t="shared" si="6"/>
        <v>106.46000000000001</v>
      </c>
      <c r="L72" s="2">
        <f t="shared" si="7"/>
        <v>34</v>
      </c>
      <c r="M72" s="2">
        <f t="shared" si="8"/>
        <v>12.05</v>
      </c>
      <c r="Q72" t="s">
        <v>10</v>
      </c>
      <c r="R72">
        <v>15.5</v>
      </c>
    </row>
    <row r="73" spans="1:18" x14ac:dyDescent="0.25">
      <c r="A73" t="s">
        <v>171</v>
      </c>
      <c r="B73" t="s">
        <v>171</v>
      </c>
      <c r="C73" s="1">
        <f>E73/D73</f>
        <v>294.55555555555554</v>
      </c>
      <c r="D73">
        <v>18</v>
      </c>
      <c r="E73" s="1">
        <v>5302</v>
      </c>
      <c r="F73">
        <v>11.9</v>
      </c>
      <c r="J73" t="s">
        <v>291</v>
      </c>
      <c r="K73" s="1">
        <f t="shared" si="6"/>
        <v>141.67395617667356</v>
      </c>
      <c r="L73" s="2">
        <f t="shared" si="7"/>
        <v>117</v>
      </c>
      <c r="M73" s="2">
        <f t="shared" si="8"/>
        <v>2.7399999999999998</v>
      </c>
      <c r="Q73" t="s">
        <v>10</v>
      </c>
      <c r="R73">
        <v>8.6999999999999993</v>
      </c>
    </row>
    <row r="74" spans="1:18" x14ac:dyDescent="0.25">
      <c r="A74" t="s">
        <v>176</v>
      </c>
      <c r="B74" t="s">
        <v>176</v>
      </c>
      <c r="C74" s="1">
        <f>E74/D74</f>
        <v>294.55555555555554</v>
      </c>
      <c r="D74">
        <v>9</v>
      </c>
      <c r="E74" s="1">
        <v>2651</v>
      </c>
      <c r="F74">
        <v>9.6999999999999993</v>
      </c>
      <c r="J74" t="s">
        <v>295</v>
      </c>
      <c r="K74" s="1">
        <f t="shared" si="6"/>
        <v>154.42887931034483</v>
      </c>
      <c r="L74" s="2">
        <f t="shared" si="7"/>
        <v>47</v>
      </c>
      <c r="M74" s="2">
        <f t="shared" si="8"/>
        <v>4.2249999999999996</v>
      </c>
      <c r="Q74" t="s">
        <v>10</v>
      </c>
      <c r="R74">
        <v>16.5</v>
      </c>
    </row>
    <row r="75" spans="1:18" x14ac:dyDescent="0.25">
      <c r="A75" t="s">
        <v>188</v>
      </c>
      <c r="B75" t="s">
        <v>188</v>
      </c>
      <c r="C75" s="1">
        <f>E75/D75</f>
        <v>294.55555555555554</v>
      </c>
      <c r="D75">
        <v>27</v>
      </c>
      <c r="E75" s="1">
        <v>7953</v>
      </c>
      <c r="F75">
        <v>5.3</v>
      </c>
      <c r="J75" t="s">
        <v>296</v>
      </c>
      <c r="K75" s="1">
        <f t="shared" si="6"/>
        <v>145.92909090909092</v>
      </c>
      <c r="L75" s="2">
        <f t="shared" si="7"/>
        <v>37</v>
      </c>
      <c r="M75" s="2">
        <f t="shared" si="8"/>
        <v>11</v>
      </c>
      <c r="Q75" t="s">
        <v>10</v>
      </c>
      <c r="R75">
        <v>9.1999999999999993</v>
      </c>
    </row>
    <row r="76" spans="1:18" x14ac:dyDescent="0.25">
      <c r="A76" t="s">
        <v>243</v>
      </c>
      <c r="B76" t="s">
        <v>243</v>
      </c>
      <c r="C76" s="1">
        <f>E76/D76</f>
        <v>294.55555555555554</v>
      </c>
      <c r="D76">
        <v>9</v>
      </c>
      <c r="E76" s="1">
        <v>2651</v>
      </c>
      <c r="F76">
        <v>9.3000000000000007</v>
      </c>
      <c r="J76" t="s">
        <v>297</v>
      </c>
      <c r="K76" s="1">
        <f t="shared" si="6"/>
        <v>85.991379310344826</v>
      </c>
      <c r="L76" s="2">
        <f t="shared" si="7"/>
        <v>75</v>
      </c>
      <c r="M76" s="2">
        <f t="shared" si="8"/>
        <v>4.25</v>
      </c>
      <c r="Q76" t="s">
        <v>10</v>
      </c>
      <c r="R76">
        <v>9.6999999999999993</v>
      </c>
    </row>
    <row r="77" spans="1:18" x14ac:dyDescent="0.25">
      <c r="A77" t="s">
        <v>85</v>
      </c>
      <c r="B77" t="s">
        <v>89</v>
      </c>
      <c r="C77" s="1">
        <f>E77/D77</f>
        <v>294.55555555555554</v>
      </c>
      <c r="D77">
        <v>27</v>
      </c>
      <c r="E77" s="1">
        <v>7953</v>
      </c>
      <c r="F77">
        <v>8.6999999999999993</v>
      </c>
      <c r="J77" t="s">
        <v>298</v>
      </c>
      <c r="K77" s="1">
        <f t="shared" si="6"/>
        <v>156.03571428571425</v>
      </c>
      <c r="L77" s="2">
        <f t="shared" si="7"/>
        <v>81</v>
      </c>
      <c r="M77" s="2">
        <f t="shared" si="8"/>
        <v>7.2571428571428571</v>
      </c>
      <c r="Q77" t="s">
        <v>12</v>
      </c>
      <c r="R77">
        <v>7.5</v>
      </c>
    </row>
    <row r="78" spans="1:18" x14ac:dyDescent="0.25">
      <c r="A78" t="s">
        <v>334</v>
      </c>
      <c r="B78" t="s">
        <v>334</v>
      </c>
      <c r="C78" s="1">
        <f>E78/D78</f>
        <v>294.55555555555554</v>
      </c>
      <c r="D78">
        <v>54</v>
      </c>
      <c r="E78" s="1">
        <v>15906</v>
      </c>
      <c r="F78">
        <v>8.9</v>
      </c>
      <c r="J78" t="s">
        <v>301</v>
      </c>
      <c r="K78" s="1">
        <f t="shared" si="6"/>
        <v>118.8841012714815</v>
      </c>
      <c r="L78" s="2">
        <f t="shared" si="7"/>
        <v>367</v>
      </c>
      <c r="M78" s="2">
        <f t="shared" si="8"/>
        <v>12.658823529411762</v>
      </c>
      <c r="Q78" t="s">
        <v>12</v>
      </c>
      <c r="R78">
        <v>5.7</v>
      </c>
    </row>
    <row r="79" spans="1:18" x14ac:dyDescent="0.25">
      <c r="A79" t="s">
        <v>335</v>
      </c>
      <c r="B79" t="s">
        <v>335</v>
      </c>
      <c r="C79" s="1">
        <f>E79/D79</f>
        <v>294.55555555555554</v>
      </c>
      <c r="D79">
        <v>54</v>
      </c>
      <c r="E79" s="1">
        <v>15906</v>
      </c>
      <c r="F79">
        <v>10.6</v>
      </c>
      <c r="J79" t="s">
        <v>311</v>
      </c>
      <c r="K79" s="1">
        <f t="shared" si="6"/>
        <v>182.71324546335447</v>
      </c>
      <c r="L79" s="2">
        <f t="shared" si="7"/>
        <v>199</v>
      </c>
      <c r="M79" s="2">
        <f t="shared" si="8"/>
        <v>5.8833333333333329</v>
      </c>
      <c r="Q79" t="s">
        <v>12</v>
      </c>
      <c r="R79">
        <v>15.2</v>
      </c>
    </row>
    <row r="80" spans="1:18" x14ac:dyDescent="0.25">
      <c r="A80" t="s">
        <v>375</v>
      </c>
      <c r="B80" t="s">
        <v>375</v>
      </c>
      <c r="C80" s="1">
        <f>E80/D80</f>
        <v>294.55405405405406</v>
      </c>
      <c r="D80">
        <v>74</v>
      </c>
      <c r="E80" s="1">
        <v>21797</v>
      </c>
      <c r="F80">
        <v>17.5</v>
      </c>
      <c r="J80" t="s">
        <v>320</v>
      </c>
      <c r="K80" s="1">
        <f t="shared" si="6"/>
        <v>38.703389830508478</v>
      </c>
      <c r="L80" s="2">
        <f t="shared" si="7"/>
        <v>118</v>
      </c>
      <c r="M80" s="2">
        <f t="shared" si="8"/>
        <v>6</v>
      </c>
      <c r="Q80" t="s">
        <v>12</v>
      </c>
      <c r="R80">
        <v>2.9</v>
      </c>
    </row>
    <row r="81" spans="1:18" x14ac:dyDescent="0.25">
      <c r="A81" t="s">
        <v>135</v>
      </c>
      <c r="B81" t="s">
        <v>135</v>
      </c>
      <c r="C81" s="1">
        <f>E81/D81</f>
        <v>294.55223880597015</v>
      </c>
      <c r="D81">
        <v>67</v>
      </c>
      <c r="E81" s="1">
        <v>19735</v>
      </c>
      <c r="F81">
        <v>12.1</v>
      </c>
      <c r="J81" t="s">
        <v>322</v>
      </c>
      <c r="K81" s="1">
        <f t="shared" si="6"/>
        <v>144.46042471042469</v>
      </c>
      <c r="L81" s="2">
        <f t="shared" si="7"/>
        <v>57</v>
      </c>
      <c r="M81" s="2">
        <f t="shared" si="8"/>
        <v>10.442857142857141</v>
      </c>
      <c r="Q81" t="s">
        <v>12</v>
      </c>
      <c r="R81">
        <v>9.6</v>
      </c>
    </row>
    <row r="82" spans="1:18" x14ac:dyDescent="0.25">
      <c r="A82" t="s">
        <v>70</v>
      </c>
      <c r="B82" t="s">
        <v>70</v>
      </c>
      <c r="C82" s="1">
        <f>E82/D82</f>
        <v>294.55172413793105</v>
      </c>
      <c r="D82">
        <v>29</v>
      </c>
      <c r="E82" s="1">
        <v>8542</v>
      </c>
      <c r="F82">
        <v>6.2</v>
      </c>
      <c r="J82" t="s">
        <v>325</v>
      </c>
      <c r="K82" s="1">
        <f t="shared" si="6"/>
        <v>118.37037037037038</v>
      </c>
      <c r="L82" s="2">
        <f t="shared" si="7"/>
        <v>28</v>
      </c>
      <c r="M82" s="2">
        <f t="shared" si="8"/>
        <v>10.533333333333333</v>
      </c>
      <c r="Q82" t="s">
        <v>12</v>
      </c>
      <c r="R82">
        <v>10</v>
      </c>
    </row>
    <row r="83" spans="1:18" x14ac:dyDescent="0.25">
      <c r="A83" t="s">
        <v>219</v>
      </c>
      <c r="B83" t="s">
        <v>220</v>
      </c>
      <c r="C83" s="1">
        <f>E83/D83</f>
        <v>294.55172413793105</v>
      </c>
      <c r="D83">
        <v>58</v>
      </c>
      <c r="E83" s="1">
        <v>17084</v>
      </c>
      <c r="F83">
        <v>14.4</v>
      </c>
      <c r="J83" t="s">
        <v>327</v>
      </c>
      <c r="K83" s="1">
        <f t="shared" si="6"/>
        <v>73.980874316939889</v>
      </c>
      <c r="L83" s="2">
        <f t="shared" si="7"/>
        <v>366</v>
      </c>
      <c r="M83" s="2">
        <f t="shared" si="8"/>
        <v>6.6</v>
      </c>
      <c r="Q83" t="s">
        <v>12</v>
      </c>
      <c r="R83">
        <v>4.4000000000000004</v>
      </c>
    </row>
    <row r="84" spans="1:18" x14ac:dyDescent="0.25">
      <c r="A84" t="s">
        <v>186</v>
      </c>
      <c r="B84" t="s">
        <v>186</v>
      </c>
      <c r="C84" s="1">
        <f>E84/D84</f>
        <v>294.55172413793105</v>
      </c>
      <c r="D84">
        <v>29</v>
      </c>
      <c r="E84" s="1">
        <v>8542</v>
      </c>
      <c r="F84">
        <v>5.3</v>
      </c>
      <c r="J84" t="s">
        <v>329</v>
      </c>
      <c r="K84" s="1">
        <f t="shared" si="6"/>
        <v>112.68245614035087</v>
      </c>
      <c r="L84" s="2">
        <f t="shared" si="7"/>
        <v>65</v>
      </c>
      <c r="M84" s="2">
        <f t="shared" si="8"/>
        <v>11.5</v>
      </c>
      <c r="Q84" t="s">
        <v>12</v>
      </c>
      <c r="R84">
        <v>3.6</v>
      </c>
    </row>
    <row r="85" spans="1:18" x14ac:dyDescent="0.25">
      <c r="A85" t="s">
        <v>232</v>
      </c>
      <c r="B85" t="s">
        <v>232</v>
      </c>
      <c r="C85" s="1">
        <f>E85/D85</f>
        <v>294.55</v>
      </c>
      <c r="D85">
        <v>40</v>
      </c>
      <c r="E85" s="1">
        <v>11782</v>
      </c>
      <c r="F85">
        <v>13.4</v>
      </c>
      <c r="J85" t="s">
        <v>330</v>
      </c>
      <c r="K85" s="1">
        <f t="shared" si="6"/>
        <v>109.31869353922198</v>
      </c>
      <c r="L85" s="2">
        <f t="shared" si="7"/>
        <v>206</v>
      </c>
      <c r="M85" s="2">
        <f t="shared" si="8"/>
        <v>12.172727272727274</v>
      </c>
      <c r="Q85" t="s">
        <v>12</v>
      </c>
      <c r="R85">
        <v>7.6</v>
      </c>
    </row>
    <row r="86" spans="1:18" x14ac:dyDescent="0.25">
      <c r="A86" t="s">
        <v>183</v>
      </c>
      <c r="B86" t="s">
        <v>183</v>
      </c>
      <c r="C86" s="1">
        <f>E86/D86</f>
        <v>294.54716981132077</v>
      </c>
      <c r="D86">
        <v>159</v>
      </c>
      <c r="E86" s="1">
        <v>46833</v>
      </c>
      <c r="F86">
        <v>6.4</v>
      </c>
      <c r="J86" t="s">
        <v>334</v>
      </c>
      <c r="K86" s="1">
        <f t="shared" si="6"/>
        <v>182.07896825396824</v>
      </c>
      <c r="L86" s="2">
        <f t="shared" si="7"/>
        <v>177</v>
      </c>
      <c r="M86" s="2">
        <f t="shared" si="8"/>
        <v>8.3375000000000004</v>
      </c>
      <c r="Q86" t="s">
        <v>12</v>
      </c>
      <c r="R86">
        <v>23.3</v>
      </c>
    </row>
    <row r="87" spans="1:18" x14ac:dyDescent="0.25">
      <c r="A87" t="s">
        <v>127</v>
      </c>
      <c r="B87" t="s">
        <v>127</v>
      </c>
      <c r="C87" s="1">
        <f>E87/D87</f>
        <v>294.54545454545456</v>
      </c>
      <c r="D87">
        <v>11</v>
      </c>
      <c r="E87" s="1">
        <v>3240</v>
      </c>
      <c r="F87">
        <v>13.6</v>
      </c>
      <c r="J87" t="s">
        <v>335</v>
      </c>
      <c r="K87" s="1">
        <f t="shared" si="6"/>
        <v>232.07236842105263</v>
      </c>
      <c r="L87" s="2">
        <f t="shared" si="7"/>
        <v>147</v>
      </c>
      <c r="M87" s="2">
        <f t="shared" si="8"/>
        <v>6.7874999999999996</v>
      </c>
      <c r="Q87" t="s">
        <v>12</v>
      </c>
      <c r="R87">
        <v>4.5999999999999996</v>
      </c>
    </row>
    <row r="88" spans="1:18" x14ac:dyDescent="0.25">
      <c r="A88" t="s">
        <v>130</v>
      </c>
      <c r="B88" t="s">
        <v>130</v>
      </c>
      <c r="C88" s="1">
        <f>E88/D88</f>
        <v>294.54545454545456</v>
      </c>
      <c r="D88">
        <v>55</v>
      </c>
      <c r="E88" s="1">
        <v>16200</v>
      </c>
      <c r="F88">
        <v>12</v>
      </c>
      <c r="J88" t="s">
        <v>338</v>
      </c>
      <c r="K88" s="1">
        <f t="shared" si="6"/>
        <v>73.961538461538467</v>
      </c>
      <c r="L88" s="2">
        <f t="shared" si="7"/>
        <v>26</v>
      </c>
      <c r="M88" s="2">
        <f t="shared" si="8"/>
        <v>5.7</v>
      </c>
      <c r="Q88" t="s">
        <v>12</v>
      </c>
      <c r="R88">
        <v>3.9</v>
      </c>
    </row>
    <row r="89" spans="1:18" x14ac:dyDescent="0.25">
      <c r="A89" t="s">
        <v>142</v>
      </c>
      <c r="B89" t="s">
        <v>142</v>
      </c>
      <c r="C89" s="1">
        <f>E89/D89</f>
        <v>294.54545454545456</v>
      </c>
      <c r="D89">
        <v>11</v>
      </c>
      <c r="E89" s="1">
        <v>3240</v>
      </c>
      <c r="F89">
        <v>10.1</v>
      </c>
      <c r="J89" t="s">
        <v>339</v>
      </c>
      <c r="K89" s="1">
        <f t="shared" si="6"/>
        <v>41.898734177215189</v>
      </c>
      <c r="L89" s="2">
        <f t="shared" si="7"/>
        <v>209</v>
      </c>
      <c r="M89" s="2">
        <f t="shared" si="8"/>
        <v>7.333333333333333</v>
      </c>
      <c r="Q89" t="s">
        <v>12</v>
      </c>
      <c r="R89">
        <v>5.3</v>
      </c>
    </row>
    <row r="90" spans="1:18" x14ac:dyDescent="0.25">
      <c r="A90" t="s">
        <v>296</v>
      </c>
      <c r="B90" t="s">
        <v>296</v>
      </c>
      <c r="C90" s="1">
        <f>E90/D90</f>
        <v>294.54545454545456</v>
      </c>
      <c r="D90">
        <v>11</v>
      </c>
      <c r="E90" s="1">
        <v>3240</v>
      </c>
      <c r="F90">
        <v>11.2</v>
      </c>
      <c r="J90" t="s">
        <v>341</v>
      </c>
      <c r="K90" s="1">
        <f t="shared" si="6"/>
        <v>31.849397590361445</v>
      </c>
      <c r="L90" s="2">
        <f t="shared" si="7"/>
        <v>166</v>
      </c>
      <c r="M90" s="2">
        <f t="shared" si="8"/>
        <v>14.5</v>
      </c>
      <c r="Q90" t="s">
        <v>12</v>
      </c>
      <c r="R90">
        <v>9.1999999999999993</v>
      </c>
    </row>
    <row r="91" spans="1:18" x14ac:dyDescent="0.25">
      <c r="A91" t="s">
        <v>311</v>
      </c>
      <c r="B91" t="s">
        <v>312</v>
      </c>
      <c r="C91" s="1">
        <f>E91/D91</f>
        <v>294.54545454545456</v>
      </c>
      <c r="D91">
        <v>11</v>
      </c>
      <c r="E91" s="1">
        <v>3240</v>
      </c>
      <c r="F91">
        <v>3.2</v>
      </c>
      <c r="J91" t="s">
        <v>342</v>
      </c>
      <c r="K91" s="1">
        <f t="shared" si="6"/>
        <v>131.85906862745097</v>
      </c>
      <c r="L91" s="2">
        <f t="shared" si="7"/>
        <v>64</v>
      </c>
      <c r="M91" s="2">
        <f t="shared" si="8"/>
        <v>11</v>
      </c>
      <c r="Q91" t="s">
        <v>12</v>
      </c>
      <c r="R91">
        <v>17.7</v>
      </c>
    </row>
    <row r="92" spans="1:18" x14ac:dyDescent="0.25">
      <c r="A92" t="s">
        <v>250</v>
      </c>
      <c r="B92" t="s">
        <v>250</v>
      </c>
      <c r="C92" s="1">
        <f>E92/D92</f>
        <v>294.54166666666669</v>
      </c>
      <c r="D92">
        <v>48</v>
      </c>
      <c r="E92" s="1">
        <v>14138</v>
      </c>
      <c r="F92">
        <v>7.5</v>
      </c>
      <c r="J92" t="s">
        <v>344</v>
      </c>
      <c r="K92" s="1">
        <f t="shared" si="6"/>
        <v>73.98050139275766</v>
      </c>
      <c r="L92" s="2">
        <f t="shared" si="7"/>
        <v>718</v>
      </c>
      <c r="M92" s="2">
        <f t="shared" si="8"/>
        <v>11.7</v>
      </c>
      <c r="Q92" t="s">
        <v>12</v>
      </c>
      <c r="R92">
        <v>7</v>
      </c>
    </row>
    <row r="93" spans="1:18" x14ac:dyDescent="0.25">
      <c r="A93" t="s">
        <v>168</v>
      </c>
      <c r="B93" t="s">
        <v>168</v>
      </c>
      <c r="C93" s="1">
        <f>E93/D93</f>
        <v>294.53846153846155</v>
      </c>
      <c r="D93">
        <v>26</v>
      </c>
      <c r="E93" s="1">
        <v>7658</v>
      </c>
      <c r="F93">
        <v>5.9</v>
      </c>
      <c r="J93" t="s">
        <v>345</v>
      </c>
      <c r="K93" s="1">
        <f t="shared" si="6"/>
        <v>52.621031746031747</v>
      </c>
      <c r="L93" s="2">
        <f t="shared" si="7"/>
        <v>46</v>
      </c>
      <c r="M93" s="2">
        <f t="shared" si="8"/>
        <v>6.05</v>
      </c>
      <c r="Q93" t="s">
        <v>12</v>
      </c>
      <c r="R93">
        <v>6.2</v>
      </c>
    </row>
    <row r="94" spans="1:18" x14ac:dyDescent="0.25">
      <c r="A94" t="s">
        <v>18</v>
      </c>
      <c r="B94" t="s">
        <v>18</v>
      </c>
      <c r="C94" s="1">
        <f>E94/D94</f>
        <v>294.53333333333336</v>
      </c>
      <c r="D94">
        <v>15</v>
      </c>
      <c r="E94" s="1">
        <v>4418</v>
      </c>
      <c r="F94">
        <v>2.5</v>
      </c>
      <c r="J94" t="s">
        <v>346</v>
      </c>
      <c r="K94" s="1">
        <f t="shared" si="6"/>
        <v>100.82040229885058</v>
      </c>
      <c r="L94" s="2">
        <f t="shared" si="7"/>
        <v>94</v>
      </c>
      <c r="M94" s="2">
        <f t="shared" si="8"/>
        <v>5.2333333333333334</v>
      </c>
      <c r="Q94" t="s">
        <v>12</v>
      </c>
      <c r="R94">
        <v>6.6</v>
      </c>
    </row>
    <row r="95" spans="1:18" x14ac:dyDescent="0.25">
      <c r="A95" t="s">
        <v>98</v>
      </c>
      <c r="B95" t="s">
        <v>98</v>
      </c>
      <c r="C95" s="1">
        <f>E95/D95</f>
        <v>294.53333333333336</v>
      </c>
      <c r="D95">
        <v>15</v>
      </c>
      <c r="E95" s="1">
        <v>4418</v>
      </c>
      <c r="F95">
        <v>7.7</v>
      </c>
      <c r="J95" t="s">
        <v>347</v>
      </c>
      <c r="K95" s="1">
        <f t="shared" si="6"/>
        <v>98</v>
      </c>
      <c r="L95" s="2">
        <f t="shared" si="7"/>
        <v>65</v>
      </c>
      <c r="M95" s="2">
        <f t="shared" si="8"/>
        <v>3.7</v>
      </c>
      <c r="Q95" t="s">
        <v>12</v>
      </c>
      <c r="R95">
        <v>1.1000000000000001</v>
      </c>
    </row>
    <row r="96" spans="1:18" x14ac:dyDescent="0.25">
      <c r="A96" t="s">
        <v>105</v>
      </c>
      <c r="B96" t="s">
        <v>105</v>
      </c>
      <c r="C96" s="1">
        <f>E96/D96</f>
        <v>294.53333333333336</v>
      </c>
      <c r="D96">
        <v>15</v>
      </c>
      <c r="E96" s="1">
        <v>4418</v>
      </c>
      <c r="F96">
        <v>7.9</v>
      </c>
      <c r="J96" t="s">
        <v>348</v>
      </c>
      <c r="K96" s="1">
        <f t="shared" si="6"/>
        <v>129.32679738562092</v>
      </c>
      <c r="L96" s="2">
        <f t="shared" si="7"/>
        <v>73</v>
      </c>
      <c r="M96" s="2">
        <f t="shared" si="8"/>
        <v>11.05</v>
      </c>
      <c r="Q96" t="s">
        <v>12</v>
      </c>
      <c r="R96">
        <v>6</v>
      </c>
    </row>
    <row r="97" spans="1:18" x14ac:dyDescent="0.25">
      <c r="A97" t="s">
        <v>203</v>
      </c>
      <c r="B97" t="s">
        <v>205</v>
      </c>
      <c r="C97" s="1">
        <f>E97/D97</f>
        <v>294.5</v>
      </c>
      <c r="D97">
        <v>4</v>
      </c>
      <c r="E97" s="1">
        <v>1178</v>
      </c>
      <c r="F97">
        <v>12.9</v>
      </c>
      <c r="J97" t="s">
        <v>350</v>
      </c>
      <c r="K97" s="1">
        <f t="shared" si="6"/>
        <v>118.06660997732425</v>
      </c>
      <c r="L97" s="2">
        <f t="shared" si="7"/>
        <v>80</v>
      </c>
      <c r="M97" s="2">
        <f t="shared" si="8"/>
        <v>12.671428571428573</v>
      </c>
      <c r="Q97" t="s">
        <v>12</v>
      </c>
      <c r="R97">
        <v>7.6</v>
      </c>
    </row>
    <row r="98" spans="1:18" x14ac:dyDescent="0.25">
      <c r="A98" t="s">
        <v>70</v>
      </c>
      <c r="B98" t="s">
        <v>78</v>
      </c>
      <c r="C98" s="1">
        <f>E98/D98</f>
        <v>294.5</v>
      </c>
      <c r="D98">
        <v>8</v>
      </c>
      <c r="E98" s="1">
        <v>2356</v>
      </c>
      <c r="F98">
        <v>2.2999999999999998</v>
      </c>
      <c r="J98" t="s">
        <v>352</v>
      </c>
      <c r="K98" s="1">
        <f t="shared" ref="K98:K114" si="9">AVERAGEIF($A$2:$A$841,$J98,$C$2:$C$841)</f>
        <v>196.31325757575758</v>
      </c>
      <c r="L98" s="2">
        <f t="shared" ref="L98:L114" si="10">SUMIF($A$2:$A$841,$J98,$D$2:$D$841)</f>
        <v>128</v>
      </c>
      <c r="M98" s="2">
        <f t="shared" ref="M98:M114" si="11">AVERAGEIF($A$2:$A$841,$J98,$F$2:$F$841)</f>
        <v>7.9727272727272718</v>
      </c>
      <c r="Q98" t="s">
        <v>12</v>
      </c>
      <c r="R98">
        <v>5</v>
      </c>
    </row>
    <row r="99" spans="1:18" x14ac:dyDescent="0.25">
      <c r="A99" t="s">
        <v>164</v>
      </c>
      <c r="B99" t="s">
        <v>167</v>
      </c>
      <c r="C99" s="1">
        <f>E99/D99</f>
        <v>294.5</v>
      </c>
      <c r="D99">
        <v>6</v>
      </c>
      <c r="E99" s="1">
        <v>1767</v>
      </c>
      <c r="F99">
        <v>6.2</v>
      </c>
      <c r="J99" t="s">
        <v>355</v>
      </c>
      <c r="K99" s="1">
        <f t="shared" si="9"/>
        <v>139.95912420912421</v>
      </c>
      <c r="L99" s="2">
        <f t="shared" si="10"/>
        <v>95</v>
      </c>
      <c r="M99" s="2">
        <f t="shared" si="11"/>
        <v>13.981818181818182</v>
      </c>
      <c r="Q99" t="s">
        <v>12</v>
      </c>
      <c r="R99">
        <v>9.9</v>
      </c>
    </row>
    <row r="100" spans="1:18" x14ac:dyDescent="0.25">
      <c r="A100" t="s">
        <v>180</v>
      </c>
      <c r="B100" t="s">
        <v>180</v>
      </c>
      <c r="C100" s="1">
        <f>E100/D100</f>
        <v>294.5</v>
      </c>
      <c r="D100">
        <v>6</v>
      </c>
      <c r="E100" s="1">
        <v>1767</v>
      </c>
      <c r="F100">
        <v>13.5</v>
      </c>
      <c r="J100" t="s">
        <v>359</v>
      </c>
      <c r="K100" s="1">
        <f t="shared" si="9"/>
        <v>91.331213450292395</v>
      </c>
      <c r="L100" s="2">
        <f t="shared" si="10"/>
        <v>104</v>
      </c>
      <c r="M100" s="2">
        <f t="shared" si="11"/>
        <v>5.9000000000000012</v>
      </c>
      <c r="Q100" t="s">
        <v>12</v>
      </c>
      <c r="R100">
        <v>21.2</v>
      </c>
    </row>
    <row r="101" spans="1:18" x14ac:dyDescent="0.25">
      <c r="A101" t="s">
        <v>250</v>
      </c>
      <c r="B101" t="s">
        <v>252</v>
      </c>
      <c r="C101" s="1">
        <f>E101/D101</f>
        <v>294.5</v>
      </c>
      <c r="D101">
        <v>4</v>
      </c>
      <c r="E101" s="1">
        <v>1178</v>
      </c>
      <c r="F101">
        <v>10.7</v>
      </c>
      <c r="J101" t="s">
        <v>361</v>
      </c>
      <c r="K101" s="1">
        <f t="shared" si="9"/>
        <v>36.323387096774191</v>
      </c>
      <c r="L101" s="2">
        <f t="shared" si="10"/>
        <v>170</v>
      </c>
      <c r="M101" s="2">
        <f t="shared" si="11"/>
        <v>10.375</v>
      </c>
      <c r="Q101" t="s">
        <v>12</v>
      </c>
      <c r="R101">
        <v>2</v>
      </c>
    </row>
    <row r="102" spans="1:18" x14ac:dyDescent="0.25">
      <c r="A102" t="s">
        <v>255</v>
      </c>
      <c r="B102" t="s">
        <v>262</v>
      </c>
      <c r="C102" s="1">
        <f>E102/D102</f>
        <v>294.5</v>
      </c>
      <c r="D102">
        <v>2</v>
      </c>
      <c r="E102" s="1">
        <v>589</v>
      </c>
      <c r="F102">
        <v>7.6</v>
      </c>
      <c r="J102" t="s">
        <v>365</v>
      </c>
      <c r="K102" s="1">
        <f t="shared" si="9"/>
        <v>147.92464646464649</v>
      </c>
      <c r="L102" s="2">
        <f t="shared" si="10"/>
        <v>132</v>
      </c>
      <c r="M102" s="2">
        <f t="shared" si="11"/>
        <v>10.133333333333333</v>
      </c>
      <c r="Q102" t="s">
        <v>12</v>
      </c>
      <c r="R102">
        <v>17.100000000000001</v>
      </c>
    </row>
    <row r="103" spans="1:18" x14ac:dyDescent="0.25">
      <c r="A103" t="s">
        <v>298</v>
      </c>
      <c r="B103" t="s">
        <v>298</v>
      </c>
      <c r="C103" s="1">
        <f>E103/D103</f>
        <v>294.5</v>
      </c>
      <c r="D103">
        <v>8</v>
      </c>
      <c r="E103" s="1">
        <v>2356</v>
      </c>
      <c r="F103">
        <v>3.7</v>
      </c>
      <c r="J103" t="s">
        <v>371</v>
      </c>
      <c r="K103" s="1">
        <f t="shared" si="9"/>
        <v>94.916666666666671</v>
      </c>
      <c r="L103" s="2">
        <f t="shared" si="10"/>
        <v>34</v>
      </c>
      <c r="M103" s="2">
        <f t="shared" si="11"/>
        <v>12.366666666666667</v>
      </c>
      <c r="Q103" t="s">
        <v>12</v>
      </c>
      <c r="R103">
        <v>15.5</v>
      </c>
    </row>
    <row r="104" spans="1:18" x14ac:dyDescent="0.25">
      <c r="A104" t="s">
        <v>18</v>
      </c>
      <c r="B104" t="s">
        <v>20</v>
      </c>
      <c r="C104" s="1">
        <f>E104/D104</f>
        <v>294.5</v>
      </c>
      <c r="D104">
        <v>6</v>
      </c>
      <c r="E104" s="1">
        <v>1767</v>
      </c>
      <c r="F104">
        <v>17.7</v>
      </c>
      <c r="J104" t="s">
        <v>373</v>
      </c>
      <c r="K104" s="1">
        <f t="shared" si="9"/>
        <v>150.05958963377842</v>
      </c>
      <c r="L104" s="2">
        <f t="shared" si="10"/>
        <v>329</v>
      </c>
      <c r="M104" s="2">
        <f t="shared" si="11"/>
        <v>8.6875</v>
      </c>
      <c r="Q104" t="s">
        <v>12</v>
      </c>
      <c r="R104">
        <v>10.9</v>
      </c>
    </row>
    <row r="105" spans="1:18" x14ac:dyDescent="0.25">
      <c r="A105" t="s">
        <v>269</v>
      </c>
      <c r="B105" t="s">
        <v>273</v>
      </c>
      <c r="C105" s="1">
        <f>E105/D105</f>
        <v>294.5</v>
      </c>
      <c r="D105">
        <v>6</v>
      </c>
      <c r="E105" s="1">
        <v>1767</v>
      </c>
      <c r="F105">
        <v>0.7</v>
      </c>
      <c r="J105" t="s">
        <v>375</v>
      </c>
      <c r="K105" s="1">
        <f t="shared" si="9"/>
        <v>174.55582011307288</v>
      </c>
      <c r="L105" s="2">
        <f t="shared" si="10"/>
        <v>730</v>
      </c>
      <c r="M105" s="2">
        <f t="shared" si="11"/>
        <v>15.5625</v>
      </c>
      <c r="Q105" t="s">
        <v>12</v>
      </c>
      <c r="R105">
        <v>9.3000000000000007</v>
      </c>
    </row>
    <row r="106" spans="1:18" x14ac:dyDescent="0.25">
      <c r="A106" t="s">
        <v>387</v>
      </c>
      <c r="B106" t="s">
        <v>387</v>
      </c>
      <c r="C106" s="1">
        <f>E106/D106</f>
        <v>294.5</v>
      </c>
      <c r="D106">
        <v>4</v>
      </c>
      <c r="E106" s="1">
        <v>1178</v>
      </c>
      <c r="F106">
        <v>12.8</v>
      </c>
      <c r="J106" t="s">
        <v>376</v>
      </c>
      <c r="K106" s="1">
        <f t="shared" si="9"/>
        <v>165.03484050412865</v>
      </c>
      <c r="L106" s="2">
        <f t="shared" si="10"/>
        <v>236</v>
      </c>
      <c r="M106" s="2">
        <f t="shared" si="11"/>
        <v>17.64</v>
      </c>
      <c r="Q106" t="s">
        <v>12</v>
      </c>
      <c r="R106">
        <v>5</v>
      </c>
    </row>
    <row r="107" spans="1:18" x14ac:dyDescent="0.25">
      <c r="A107" t="s">
        <v>322</v>
      </c>
      <c r="B107" t="s">
        <v>322</v>
      </c>
      <c r="C107" s="1">
        <f>E107/D107</f>
        <v>265.2</v>
      </c>
      <c r="D107">
        <v>5</v>
      </c>
      <c r="E107" s="1">
        <v>1326</v>
      </c>
      <c r="F107">
        <v>0.9</v>
      </c>
      <c r="J107" t="s">
        <v>378</v>
      </c>
      <c r="K107" s="1">
        <f t="shared" si="9"/>
        <v>43.974882564244275</v>
      </c>
      <c r="L107" s="2">
        <f t="shared" si="10"/>
        <v>90</v>
      </c>
      <c r="M107" s="2">
        <f t="shared" si="11"/>
        <v>12.966666666666667</v>
      </c>
      <c r="Q107" t="s">
        <v>12</v>
      </c>
      <c r="R107">
        <v>2.5</v>
      </c>
    </row>
    <row r="108" spans="1:18" x14ac:dyDescent="0.25">
      <c r="A108" t="s">
        <v>268</v>
      </c>
      <c r="B108" t="s">
        <v>268</v>
      </c>
      <c r="C108" s="1">
        <f>E108/D108</f>
        <v>265.16666666666669</v>
      </c>
      <c r="D108">
        <v>6</v>
      </c>
      <c r="E108" s="1">
        <v>1591</v>
      </c>
      <c r="F108">
        <v>3.6</v>
      </c>
      <c r="J108" t="s">
        <v>387</v>
      </c>
      <c r="K108" s="1">
        <f t="shared" si="9"/>
        <v>158.1492857142857</v>
      </c>
      <c r="L108" s="2">
        <f t="shared" si="10"/>
        <v>106</v>
      </c>
      <c r="M108" s="2">
        <f t="shared" si="11"/>
        <v>6.3199999999999994</v>
      </c>
      <c r="Q108" t="s">
        <v>12</v>
      </c>
      <c r="R108">
        <v>6.8</v>
      </c>
    </row>
    <row r="109" spans="1:18" x14ac:dyDescent="0.25">
      <c r="A109" t="s">
        <v>325</v>
      </c>
      <c r="B109" t="s">
        <v>325</v>
      </c>
      <c r="C109" s="1">
        <f>E109/D109</f>
        <v>265.16666666666669</v>
      </c>
      <c r="D109">
        <v>6</v>
      </c>
      <c r="E109" s="1">
        <v>1591</v>
      </c>
      <c r="F109">
        <v>1.9</v>
      </c>
      <c r="J109" t="s">
        <v>391</v>
      </c>
      <c r="K109" s="1">
        <f t="shared" si="9"/>
        <v>93.8</v>
      </c>
      <c r="L109" s="2">
        <f t="shared" si="10"/>
        <v>63</v>
      </c>
      <c r="M109" s="2">
        <f t="shared" si="11"/>
        <v>7.75</v>
      </c>
      <c r="Q109" t="s">
        <v>12</v>
      </c>
      <c r="R109">
        <v>8.9</v>
      </c>
    </row>
    <row r="110" spans="1:18" x14ac:dyDescent="0.25">
      <c r="A110" t="s">
        <v>352</v>
      </c>
      <c r="B110" t="s">
        <v>352</v>
      </c>
      <c r="C110" s="1">
        <f>E110/D110</f>
        <v>265.16666666666669</v>
      </c>
      <c r="D110">
        <v>6</v>
      </c>
      <c r="E110" s="1">
        <v>1591</v>
      </c>
      <c r="F110">
        <v>2</v>
      </c>
      <c r="J110" t="s">
        <v>392</v>
      </c>
      <c r="K110" s="1">
        <f t="shared" si="9"/>
        <v>259.08173076923077</v>
      </c>
      <c r="L110" s="2">
        <f t="shared" si="10"/>
        <v>39</v>
      </c>
      <c r="M110" s="2">
        <f t="shared" si="11"/>
        <v>8.5</v>
      </c>
      <c r="Q110" t="s">
        <v>12</v>
      </c>
      <c r="R110">
        <v>12.2</v>
      </c>
    </row>
    <row r="111" spans="1:18" x14ac:dyDescent="0.25">
      <c r="A111" t="s">
        <v>70</v>
      </c>
      <c r="B111" t="s">
        <v>70</v>
      </c>
      <c r="C111" s="1">
        <f>E111/D111</f>
        <v>265.14285714285717</v>
      </c>
      <c r="D111">
        <v>7</v>
      </c>
      <c r="E111" s="1">
        <v>1856</v>
      </c>
      <c r="F111">
        <v>0.4</v>
      </c>
      <c r="J111" t="s">
        <v>393</v>
      </c>
      <c r="K111" s="1">
        <f t="shared" si="9"/>
        <v>104.08888644688645</v>
      </c>
      <c r="L111" s="2">
        <f t="shared" si="10"/>
        <v>147</v>
      </c>
      <c r="M111" s="2">
        <f t="shared" si="11"/>
        <v>9.8200000000000021</v>
      </c>
      <c r="Q111" t="s">
        <v>12</v>
      </c>
      <c r="R111">
        <v>0.1</v>
      </c>
    </row>
    <row r="112" spans="1:18" x14ac:dyDescent="0.25">
      <c r="A112" t="s">
        <v>248</v>
      </c>
      <c r="B112" t="s">
        <v>248</v>
      </c>
      <c r="C112" s="1">
        <f>E112/D112</f>
        <v>265.14285714285717</v>
      </c>
      <c r="D112">
        <v>7</v>
      </c>
      <c r="E112" s="1">
        <v>1856</v>
      </c>
      <c r="F112">
        <v>2.4</v>
      </c>
      <c r="J112" t="s">
        <v>397</v>
      </c>
      <c r="K112" s="1">
        <f t="shared" si="9"/>
        <v>100.82962962962962</v>
      </c>
      <c r="L112" s="2">
        <f t="shared" si="10"/>
        <v>68</v>
      </c>
      <c r="M112" s="2">
        <f t="shared" si="11"/>
        <v>4.5333333333333332</v>
      </c>
      <c r="Q112" t="s">
        <v>12</v>
      </c>
      <c r="R112">
        <v>11.6</v>
      </c>
    </row>
    <row r="113" spans="1:18" x14ac:dyDescent="0.25">
      <c r="A113" t="s">
        <v>184</v>
      </c>
      <c r="B113" t="s">
        <v>184</v>
      </c>
      <c r="C113" s="1">
        <f>E113/D113</f>
        <v>265.125</v>
      </c>
      <c r="D113">
        <v>16</v>
      </c>
      <c r="E113" s="1">
        <v>4242</v>
      </c>
      <c r="F113">
        <v>2.5</v>
      </c>
      <c r="J113" t="s">
        <v>398</v>
      </c>
      <c r="K113" s="1">
        <f t="shared" si="9"/>
        <v>97.428495481127072</v>
      </c>
      <c r="L113" s="2">
        <f t="shared" si="10"/>
        <v>151</v>
      </c>
      <c r="M113" s="2">
        <f t="shared" si="11"/>
        <v>11.6</v>
      </c>
      <c r="Q113" t="s">
        <v>12</v>
      </c>
      <c r="R113">
        <v>4.4000000000000004</v>
      </c>
    </row>
    <row r="114" spans="1:18" x14ac:dyDescent="0.25">
      <c r="A114" t="s">
        <v>85</v>
      </c>
      <c r="B114" t="s">
        <v>89</v>
      </c>
      <c r="C114" s="1">
        <f>E114/D114</f>
        <v>265.125</v>
      </c>
      <c r="D114">
        <v>8</v>
      </c>
      <c r="E114" s="1">
        <v>2121</v>
      </c>
      <c r="F114">
        <v>0.7</v>
      </c>
      <c r="J114" t="s">
        <v>400</v>
      </c>
      <c r="K114" s="1">
        <f t="shared" si="9"/>
        <v>106.45454545454545</v>
      </c>
      <c r="L114" s="2">
        <f t="shared" si="10"/>
        <v>74</v>
      </c>
      <c r="M114" s="2">
        <f t="shared" si="11"/>
        <v>2.8499999999999996</v>
      </c>
      <c r="Q114" t="s">
        <v>12</v>
      </c>
      <c r="R114">
        <v>2.2999999999999998</v>
      </c>
    </row>
    <row r="115" spans="1:18" x14ac:dyDescent="0.25">
      <c r="A115" t="s">
        <v>105</v>
      </c>
      <c r="B115" t="s">
        <v>105</v>
      </c>
      <c r="C115" s="1">
        <f>E115/D115</f>
        <v>265.11111111111109</v>
      </c>
      <c r="D115">
        <v>9</v>
      </c>
      <c r="E115" s="1">
        <v>2386</v>
      </c>
      <c r="F115">
        <v>1.7</v>
      </c>
      <c r="K115" s="1"/>
      <c r="L115" s="2"/>
      <c r="Q115" t="s">
        <v>12</v>
      </c>
      <c r="R115">
        <v>6.8</v>
      </c>
    </row>
    <row r="116" spans="1:18" x14ac:dyDescent="0.25">
      <c r="A116" t="s">
        <v>146</v>
      </c>
      <c r="B116" t="s">
        <v>146</v>
      </c>
      <c r="C116" s="1">
        <f>E116/D116</f>
        <v>265.11111111111109</v>
      </c>
      <c r="D116">
        <v>9</v>
      </c>
      <c r="E116" s="1">
        <v>2386</v>
      </c>
      <c r="F116">
        <v>1.5</v>
      </c>
      <c r="Q116" t="s">
        <v>12</v>
      </c>
      <c r="R116">
        <v>7.3</v>
      </c>
    </row>
    <row r="117" spans="1:18" x14ac:dyDescent="0.25">
      <c r="A117" t="s">
        <v>208</v>
      </c>
      <c r="B117" t="s">
        <v>208</v>
      </c>
      <c r="C117" s="1">
        <f>E117/D117</f>
        <v>265.11111111111109</v>
      </c>
      <c r="D117">
        <v>18</v>
      </c>
      <c r="E117" s="1">
        <v>4772</v>
      </c>
      <c r="F117">
        <v>1.8</v>
      </c>
      <c r="Q117" t="s">
        <v>12</v>
      </c>
      <c r="R117">
        <v>21.8</v>
      </c>
    </row>
    <row r="118" spans="1:18" x14ac:dyDescent="0.25">
      <c r="A118" t="s">
        <v>130</v>
      </c>
      <c r="B118" t="s">
        <v>130</v>
      </c>
      <c r="C118" s="1">
        <f>E118/D118</f>
        <v>265.10714285714283</v>
      </c>
      <c r="D118">
        <v>56</v>
      </c>
      <c r="E118" s="1">
        <v>14846</v>
      </c>
      <c r="F118">
        <v>2.6</v>
      </c>
      <c r="Q118" t="s">
        <v>12</v>
      </c>
      <c r="R118">
        <v>3.6</v>
      </c>
    </row>
    <row r="119" spans="1:18" x14ac:dyDescent="0.25">
      <c r="A119" t="s">
        <v>135</v>
      </c>
      <c r="B119" t="s">
        <v>135</v>
      </c>
      <c r="C119" s="1">
        <f>E119/D119</f>
        <v>265.10000000000002</v>
      </c>
      <c r="D119">
        <v>20</v>
      </c>
      <c r="E119" s="1">
        <v>5302</v>
      </c>
      <c r="F119">
        <v>1.2</v>
      </c>
      <c r="Q119" t="s">
        <v>12</v>
      </c>
      <c r="R119">
        <v>5</v>
      </c>
    </row>
    <row r="120" spans="1:18" x14ac:dyDescent="0.25">
      <c r="A120" t="s">
        <v>168</v>
      </c>
      <c r="B120" t="s">
        <v>168</v>
      </c>
      <c r="C120" s="1">
        <f>E120/D120</f>
        <v>265.10000000000002</v>
      </c>
      <c r="D120">
        <v>10</v>
      </c>
      <c r="E120" s="1">
        <v>2651</v>
      </c>
      <c r="F120">
        <v>3.3</v>
      </c>
      <c r="Q120" t="s">
        <v>12</v>
      </c>
      <c r="R120">
        <v>9.1</v>
      </c>
    </row>
    <row r="121" spans="1:18" x14ac:dyDescent="0.25">
      <c r="A121" t="s">
        <v>185</v>
      </c>
      <c r="B121" t="s">
        <v>185</v>
      </c>
      <c r="C121" s="1">
        <f>E121/D121</f>
        <v>265.10000000000002</v>
      </c>
      <c r="D121">
        <v>10</v>
      </c>
      <c r="E121" s="1">
        <v>2651</v>
      </c>
      <c r="F121">
        <v>1.1000000000000001</v>
      </c>
      <c r="Q121" t="s">
        <v>12</v>
      </c>
      <c r="R121">
        <v>17.100000000000001</v>
      </c>
    </row>
    <row r="122" spans="1:18" x14ac:dyDescent="0.25">
      <c r="A122" t="s">
        <v>311</v>
      </c>
      <c r="B122" t="s">
        <v>311</v>
      </c>
      <c r="C122" s="1">
        <f>E122/D122</f>
        <v>265.10000000000002</v>
      </c>
      <c r="D122">
        <v>30</v>
      </c>
      <c r="E122" s="1">
        <v>7953</v>
      </c>
      <c r="F122">
        <v>2.4</v>
      </c>
      <c r="Q122" t="s">
        <v>12</v>
      </c>
      <c r="R122">
        <v>6.6</v>
      </c>
    </row>
    <row r="123" spans="1:18" x14ac:dyDescent="0.25">
      <c r="A123" t="s">
        <v>365</v>
      </c>
      <c r="B123" t="s">
        <v>366</v>
      </c>
      <c r="C123" s="1">
        <f>E123/D123</f>
        <v>265.10000000000002</v>
      </c>
      <c r="D123">
        <v>10</v>
      </c>
      <c r="E123" s="1">
        <v>2651</v>
      </c>
      <c r="F123">
        <v>2.5</v>
      </c>
      <c r="Q123" t="s">
        <v>12</v>
      </c>
      <c r="R123">
        <v>14.4</v>
      </c>
    </row>
    <row r="124" spans="1:18" x14ac:dyDescent="0.25">
      <c r="A124" t="s">
        <v>375</v>
      </c>
      <c r="B124" t="s">
        <v>375</v>
      </c>
      <c r="C124" s="1">
        <f>E124/D124</f>
        <v>265.10000000000002</v>
      </c>
      <c r="D124">
        <v>30</v>
      </c>
      <c r="E124" s="1">
        <v>7953</v>
      </c>
      <c r="F124">
        <v>2.2000000000000002</v>
      </c>
      <c r="Q124" t="s">
        <v>12</v>
      </c>
      <c r="R124">
        <v>5.7</v>
      </c>
    </row>
    <row r="125" spans="1:18" x14ac:dyDescent="0.25">
      <c r="A125" t="s">
        <v>387</v>
      </c>
      <c r="B125" t="s">
        <v>387</v>
      </c>
      <c r="C125" s="1">
        <f>E125/D125</f>
        <v>265.10000000000002</v>
      </c>
      <c r="D125">
        <v>10</v>
      </c>
      <c r="E125" s="1">
        <v>2651</v>
      </c>
      <c r="F125">
        <v>0.9</v>
      </c>
      <c r="Q125" t="s">
        <v>12</v>
      </c>
      <c r="R125">
        <v>4.5999999999999996</v>
      </c>
    </row>
    <row r="126" spans="1:18" x14ac:dyDescent="0.25">
      <c r="A126" t="s">
        <v>232</v>
      </c>
      <c r="B126" t="s">
        <v>232</v>
      </c>
      <c r="C126" s="1">
        <f>E126/D126</f>
        <v>265.09677419354841</v>
      </c>
      <c r="D126">
        <v>31</v>
      </c>
      <c r="E126" s="1">
        <v>8218</v>
      </c>
      <c r="F126">
        <v>2.6</v>
      </c>
      <c r="Q126" t="s">
        <v>12</v>
      </c>
      <c r="R126">
        <v>6.2</v>
      </c>
    </row>
    <row r="127" spans="1:18" x14ac:dyDescent="0.25">
      <c r="A127" t="s">
        <v>61</v>
      </c>
      <c r="B127" t="s">
        <v>61</v>
      </c>
      <c r="C127" s="1">
        <f>E127/D127</f>
        <v>265.09523809523807</v>
      </c>
      <c r="D127">
        <v>21</v>
      </c>
      <c r="E127" s="1">
        <v>5567</v>
      </c>
      <c r="F127">
        <v>1.4</v>
      </c>
      <c r="Q127" t="s">
        <v>12</v>
      </c>
      <c r="R127">
        <v>3.8</v>
      </c>
    </row>
    <row r="128" spans="1:18" x14ac:dyDescent="0.25">
      <c r="A128" t="s">
        <v>98</v>
      </c>
      <c r="B128" t="s">
        <v>98</v>
      </c>
      <c r="C128" s="1">
        <f>E128/D128</f>
        <v>265.09090909090907</v>
      </c>
      <c r="D128">
        <v>22</v>
      </c>
      <c r="E128" s="1">
        <v>5832</v>
      </c>
      <c r="F128">
        <v>3.1</v>
      </c>
      <c r="Q128" t="s">
        <v>12</v>
      </c>
      <c r="R128">
        <v>4</v>
      </c>
    </row>
    <row r="129" spans="1:18" x14ac:dyDescent="0.25">
      <c r="A129" t="s">
        <v>301</v>
      </c>
      <c r="B129" t="s">
        <v>302</v>
      </c>
      <c r="C129" s="1">
        <f>E129/D129</f>
        <v>265.09090909090907</v>
      </c>
      <c r="D129">
        <v>11</v>
      </c>
      <c r="E129" s="1">
        <v>2916</v>
      </c>
      <c r="F129">
        <v>2.4</v>
      </c>
      <c r="Q129" t="s">
        <v>12</v>
      </c>
      <c r="R129">
        <v>10.9</v>
      </c>
    </row>
    <row r="130" spans="1:18" x14ac:dyDescent="0.25">
      <c r="A130" t="s">
        <v>255</v>
      </c>
      <c r="B130" t="s">
        <v>255</v>
      </c>
      <c r="C130" s="1">
        <f>E130/D130</f>
        <v>265.09090909090907</v>
      </c>
      <c r="D130">
        <v>22</v>
      </c>
      <c r="E130" s="1">
        <v>5832</v>
      </c>
      <c r="F130">
        <v>2</v>
      </c>
      <c r="Q130" t="s">
        <v>12</v>
      </c>
      <c r="R130">
        <v>10.5</v>
      </c>
    </row>
    <row r="131" spans="1:18" x14ac:dyDescent="0.25">
      <c r="A131" t="s">
        <v>219</v>
      </c>
      <c r="B131" t="s">
        <v>220</v>
      </c>
      <c r="C131" s="1">
        <f>E131/D131</f>
        <v>265.08695652173913</v>
      </c>
      <c r="D131">
        <v>23</v>
      </c>
      <c r="E131" s="1">
        <v>6097</v>
      </c>
      <c r="F131">
        <v>1.6</v>
      </c>
      <c r="Q131" t="s">
        <v>12</v>
      </c>
      <c r="R131">
        <v>10</v>
      </c>
    </row>
    <row r="132" spans="1:18" x14ac:dyDescent="0.25">
      <c r="A132" t="s">
        <v>203</v>
      </c>
      <c r="B132" t="s">
        <v>205</v>
      </c>
      <c r="C132" s="1">
        <f>E132/D132</f>
        <v>265.08333333333331</v>
      </c>
      <c r="D132">
        <v>12</v>
      </c>
      <c r="E132" s="1">
        <v>3181</v>
      </c>
      <c r="F132">
        <v>1.9</v>
      </c>
      <c r="Q132" t="s">
        <v>12</v>
      </c>
      <c r="R132">
        <v>13</v>
      </c>
    </row>
    <row r="133" spans="1:18" x14ac:dyDescent="0.25">
      <c r="A133" t="s">
        <v>291</v>
      </c>
      <c r="B133" t="s">
        <v>294</v>
      </c>
      <c r="C133" s="1">
        <f>E133/D133</f>
        <v>265.08333333333331</v>
      </c>
      <c r="D133">
        <v>12</v>
      </c>
      <c r="E133" s="1">
        <v>3181</v>
      </c>
      <c r="F133">
        <v>2.2000000000000002</v>
      </c>
      <c r="Q133" t="s">
        <v>12</v>
      </c>
      <c r="R133">
        <v>7.2</v>
      </c>
    </row>
    <row r="134" spans="1:18" x14ac:dyDescent="0.25">
      <c r="A134" t="s">
        <v>392</v>
      </c>
      <c r="B134" t="s">
        <v>392</v>
      </c>
      <c r="C134" s="1">
        <f>E134/D134</f>
        <v>265.07692307692309</v>
      </c>
      <c r="D134">
        <v>13</v>
      </c>
      <c r="E134" s="1">
        <v>3446</v>
      </c>
      <c r="F134">
        <v>1.3</v>
      </c>
      <c r="Q134" t="s">
        <v>12</v>
      </c>
      <c r="R134">
        <v>5.2</v>
      </c>
    </row>
    <row r="135" spans="1:18" x14ac:dyDescent="0.25">
      <c r="A135" t="s">
        <v>83</v>
      </c>
      <c r="B135" t="s">
        <v>83</v>
      </c>
      <c r="C135" s="1">
        <f>E135/D135</f>
        <v>265</v>
      </c>
      <c r="D135">
        <v>3</v>
      </c>
      <c r="E135" s="1">
        <v>795</v>
      </c>
      <c r="F135">
        <v>0.5</v>
      </c>
      <c r="Q135" t="s">
        <v>12</v>
      </c>
      <c r="R135">
        <v>8.5</v>
      </c>
    </row>
    <row r="136" spans="1:18" x14ac:dyDescent="0.25">
      <c r="A136" t="s">
        <v>85</v>
      </c>
      <c r="B136" t="s">
        <v>86</v>
      </c>
      <c r="C136" s="1">
        <f>E136/D136</f>
        <v>265</v>
      </c>
      <c r="D136">
        <v>1</v>
      </c>
      <c r="E136" s="1">
        <v>265</v>
      </c>
      <c r="F136">
        <v>0.1</v>
      </c>
      <c r="Q136" t="s">
        <v>12</v>
      </c>
      <c r="R136">
        <v>11.3</v>
      </c>
    </row>
    <row r="137" spans="1:18" x14ac:dyDescent="0.25">
      <c r="A137" t="s">
        <v>255</v>
      </c>
      <c r="B137" t="s">
        <v>258</v>
      </c>
      <c r="C137" s="1">
        <f>E137/D137</f>
        <v>265</v>
      </c>
      <c r="D137">
        <v>3</v>
      </c>
      <c r="E137" s="1">
        <v>795</v>
      </c>
      <c r="Q137" t="s">
        <v>12</v>
      </c>
      <c r="R137">
        <v>5.2</v>
      </c>
    </row>
    <row r="138" spans="1:18" x14ac:dyDescent="0.25">
      <c r="A138" t="s">
        <v>291</v>
      </c>
      <c r="B138" t="s">
        <v>292</v>
      </c>
      <c r="C138" s="1">
        <f>E138/D138</f>
        <v>265</v>
      </c>
      <c r="D138">
        <v>1</v>
      </c>
      <c r="E138" s="1">
        <v>265</v>
      </c>
      <c r="F138">
        <v>0.5</v>
      </c>
      <c r="Q138" t="s">
        <v>12</v>
      </c>
      <c r="R138">
        <v>14.6</v>
      </c>
    </row>
    <row r="139" spans="1:18" x14ac:dyDescent="0.25">
      <c r="A139" t="s">
        <v>295</v>
      </c>
      <c r="B139" t="s">
        <v>295</v>
      </c>
      <c r="C139" s="1">
        <f>E139/D139</f>
        <v>265</v>
      </c>
      <c r="D139">
        <v>4</v>
      </c>
      <c r="E139" s="1">
        <v>1060</v>
      </c>
      <c r="F139">
        <v>1.4</v>
      </c>
      <c r="Q139" t="s">
        <v>12</v>
      </c>
      <c r="R139">
        <v>10</v>
      </c>
    </row>
    <row r="140" spans="1:18" x14ac:dyDescent="0.25">
      <c r="A140" t="s">
        <v>334</v>
      </c>
      <c r="B140" t="s">
        <v>334</v>
      </c>
      <c r="C140" s="1">
        <f>E140/D140</f>
        <v>265</v>
      </c>
      <c r="D140">
        <v>4</v>
      </c>
      <c r="E140" s="1">
        <v>1060</v>
      </c>
      <c r="F140">
        <v>0.9</v>
      </c>
      <c r="Q140" t="s">
        <v>12</v>
      </c>
      <c r="R140">
        <v>4.8</v>
      </c>
    </row>
    <row r="141" spans="1:18" x14ac:dyDescent="0.25">
      <c r="A141" t="s">
        <v>365</v>
      </c>
      <c r="B141" t="s">
        <v>368</v>
      </c>
      <c r="C141" s="1">
        <f>E141/D141</f>
        <v>265</v>
      </c>
      <c r="D141">
        <v>1</v>
      </c>
      <c r="E141" s="1">
        <v>265</v>
      </c>
      <c r="F141">
        <v>3.1</v>
      </c>
      <c r="Q141" t="s">
        <v>12</v>
      </c>
      <c r="R141">
        <v>1.1000000000000001</v>
      </c>
    </row>
    <row r="142" spans="1:18" x14ac:dyDescent="0.25">
      <c r="A142" t="s">
        <v>365</v>
      </c>
      <c r="B142" t="s">
        <v>367</v>
      </c>
      <c r="C142" s="1">
        <f>E142/D142</f>
        <v>265</v>
      </c>
      <c r="D142">
        <v>3</v>
      </c>
      <c r="E142" s="1">
        <v>795</v>
      </c>
      <c r="F142">
        <v>2.1</v>
      </c>
      <c r="Q142" t="s">
        <v>12</v>
      </c>
      <c r="R142">
        <v>14.8</v>
      </c>
    </row>
    <row r="143" spans="1:18" x14ac:dyDescent="0.25">
      <c r="A143" t="s">
        <v>219</v>
      </c>
      <c r="B143" t="s">
        <v>223</v>
      </c>
      <c r="C143" s="1">
        <f>E143/D143</f>
        <v>240</v>
      </c>
      <c r="D143">
        <v>10</v>
      </c>
      <c r="E143" s="1">
        <v>2400</v>
      </c>
      <c r="F143">
        <v>9.1999999999999993</v>
      </c>
      <c r="Q143" t="s">
        <v>12</v>
      </c>
      <c r="R143">
        <v>13.1</v>
      </c>
    </row>
    <row r="144" spans="1:18" x14ac:dyDescent="0.25">
      <c r="A144" t="s">
        <v>18</v>
      </c>
      <c r="B144" t="s">
        <v>18</v>
      </c>
      <c r="C144" s="1">
        <f>E144/D144</f>
        <v>240</v>
      </c>
      <c r="D144">
        <v>22</v>
      </c>
      <c r="E144" s="1">
        <v>5280</v>
      </c>
      <c r="F144">
        <v>5.9</v>
      </c>
      <c r="Q144" t="s">
        <v>12</v>
      </c>
      <c r="R144">
        <v>13.1</v>
      </c>
    </row>
    <row r="145" spans="1:18" x14ac:dyDescent="0.25">
      <c r="A145" t="s">
        <v>43</v>
      </c>
      <c r="B145" t="s">
        <v>43</v>
      </c>
      <c r="C145" s="1">
        <f>E145/D145</f>
        <v>240</v>
      </c>
      <c r="D145">
        <v>9</v>
      </c>
      <c r="E145" s="1">
        <v>2160</v>
      </c>
      <c r="F145">
        <v>9.3000000000000007</v>
      </c>
      <c r="Q145" t="s">
        <v>12</v>
      </c>
      <c r="R145">
        <v>15.7</v>
      </c>
    </row>
    <row r="146" spans="1:18" x14ac:dyDescent="0.25">
      <c r="A146" t="s">
        <v>50</v>
      </c>
      <c r="B146" t="s">
        <v>50</v>
      </c>
      <c r="C146" s="1">
        <f>E146/D146</f>
        <v>240</v>
      </c>
      <c r="D146">
        <v>8</v>
      </c>
      <c r="E146" s="1">
        <v>1920</v>
      </c>
      <c r="F146">
        <v>8.1</v>
      </c>
      <c r="Q146" t="s">
        <v>12</v>
      </c>
      <c r="R146">
        <v>1.3</v>
      </c>
    </row>
    <row r="147" spans="1:18" x14ac:dyDescent="0.25">
      <c r="A147" t="s">
        <v>59</v>
      </c>
      <c r="B147" t="s">
        <v>59</v>
      </c>
      <c r="C147" s="1">
        <f>E147/D147</f>
        <v>240</v>
      </c>
      <c r="D147">
        <v>15</v>
      </c>
      <c r="E147" s="1">
        <v>3600</v>
      </c>
      <c r="F147">
        <v>13.1</v>
      </c>
      <c r="Q147" t="s">
        <v>12</v>
      </c>
      <c r="R147">
        <v>0.7</v>
      </c>
    </row>
    <row r="148" spans="1:18" x14ac:dyDescent="0.25">
      <c r="A148" t="s">
        <v>61</v>
      </c>
      <c r="B148" t="s">
        <v>61</v>
      </c>
      <c r="C148" s="1">
        <f>E148/D148</f>
        <v>240</v>
      </c>
      <c r="D148">
        <v>8</v>
      </c>
      <c r="E148" s="1">
        <v>1920</v>
      </c>
      <c r="F148">
        <v>16.3</v>
      </c>
      <c r="Q148" t="s">
        <v>12</v>
      </c>
      <c r="R148">
        <v>25.4</v>
      </c>
    </row>
    <row r="149" spans="1:18" x14ac:dyDescent="0.25">
      <c r="A149" t="s">
        <v>70</v>
      </c>
      <c r="B149" t="s">
        <v>70</v>
      </c>
      <c r="C149" s="1">
        <f>E149/D149</f>
        <v>240</v>
      </c>
      <c r="D149">
        <v>54</v>
      </c>
      <c r="E149" s="1">
        <v>12960</v>
      </c>
      <c r="F149">
        <v>5.8</v>
      </c>
      <c r="Q149" t="s">
        <v>12</v>
      </c>
      <c r="R149">
        <v>9.3000000000000007</v>
      </c>
    </row>
    <row r="150" spans="1:18" x14ac:dyDescent="0.25">
      <c r="A150" t="s">
        <v>83</v>
      </c>
      <c r="B150" t="s">
        <v>83</v>
      </c>
      <c r="C150" s="1">
        <f>E150/D150</f>
        <v>240</v>
      </c>
      <c r="D150">
        <v>15</v>
      </c>
      <c r="E150" s="1">
        <v>3600</v>
      </c>
      <c r="F150">
        <v>10.4</v>
      </c>
      <c r="Q150" t="s">
        <v>12</v>
      </c>
      <c r="R150">
        <v>16.600000000000001</v>
      </c>
    </row>
    <row r="151" spans="1:18" x14ac:dyDescent="0.25">
      <c r="A151" t="s">
        <v>85</v>
      </c>
      <c r="B151" t="s">
        <v>86</v>
      </c>
      <c r="C151" s="1">
        <f>E151/D151</f>
        <v>240</v>
      </c>
      <c r="D151">
        <v>15</v>
      </c>
      <c r="E151" s="1">
        <v>3600</v>
      </c>
      <c r="F151">
        <v>14.1</v>
      </c>
      <c r="Q151" t="s">
        <v>12</v>
      </c>
      <c r="R151">
        <v>12.3</v>
      </c>
    </row>
    <row r="152" spans="1:18" x14ac:dyDescent="0.25">
      <c r="A152" t="s">
        <v>330</v>
      </c>
      <c r="B152" t="s">
        <v>332</v>
      </c>
      <c r="C152" s="1">
        <f>E152/D152</f>
        <v>240</v>
      </c>
      <c r="D152">
        <v>1</v>
      </c>
      <c r="E152" s="1">
        <v>240</v>
      </c>
      <c r="F152">
        <v>18.3</v>
      </c>
      <c r="Q152" t="s">
        <v>12</v>
      </c>
      <c r="R152">
        <v>10.9</v>
      </c>
    </row>
    <row r="153" spans="1:18" x14ac:dyDescent="0.25">
      <c r="A153" t="s">
        <v>108</v>
      </c>
      <c r="B153" t="s">
        <v>108</v>
      </c>
      <c r="C153" s="1">
        <f>E153/D153</f>
        <v>240</v>
      </c>
      <c r="D153">
        <v>14</v>
      </c>
      <c r="E153" s="1">
        <v>3360</v>
      </c>
      <c r="F153">
        <v>15.8</v>
      </c>
      <c r="Q153" t="s">
        <v>12</v>
      </c>
      <c r="R153">
        <v>2.1</v>
      </c>
    </row>
    <row r="154" spans="1:18" x14ac:dyDescent="0.25">
      <c r="A154" t="s">
        <v>115</v>
      </c>
      <c r="B154" t="s">
        <v>122</v>
      </c>
      <c r="C154" s="1">
        <f>E154/D154</f>
        <v>240</v>
      </c>
      <c r="D154">
        <v>22</v>
      </c>
      <c r="E154" s="1">
        <v>5280</v>
      </c>
      <c r="F154">
        <v>4</v>
      </c>
      <c r="Q154" t="s">
        <v>12</v>
      </c>
      <c r="R154">
        <v>6.4</v>
      </c>
    </row>
    <row r="155" spans="1:18" x14ac:dyDescent="0.25">
      <c r="A155" t="s">
        <v>127</v>
      </c>
      <c r="B155" t="s">
        <v>127</v>
      </c>
      <c r="C155" s="1">
        <f>E155/D155</f>
        <v>240</v>
      </c>
      <c r="D155">
        <v>14</v>
      </c>
      <c r="E155" s="1">
        <v>3360</v>
      </c>
      <c r="F155">
        <v>7.6</v>
      </c>
      <c r="Q155" t="s">
        <v>12</v>
      </c>
      <c r="R155">
        <v>6.9</v>
      </c>
    </row>
    <row r="156" spans="1:18" x14ac:dyDescent="0.25">
      <c r="A156" t="s">
        <v>135</v>
      </c>
      <c r="B156" t="s">
        <v>135</v>
      </c>
      <c r="C156" s="1">
        <f>E156/D156</f>
        <v>240</v>
      </c>
      <c r="D156">
        <v>24</v>
      </c>
      <c r="E156" s="1">
        <v>5760</v>
      </c>
      <c r="F156">
        <v>9.3000000000000007</v>
      </c>
      <c r="Q156" t="s">
        <v>12</v>
      </c>
      <c r="R156">
        <v>7.2</v>
      </c>
    </row>
    <row r="157" spans="1:18" x14ac:dyDescent="0.25">
      <c r="A157" t="s">
        <v>142</v>
      </c>
      <c r="B157" t="s">
        <v>142</v>
      </c>
      <c r="C157" s="1">
        <f>E157/D157</f>
        <v>240</v>
      </c>
      <c r="D157">
        <v>15</v>
      </c>
      <c r="E157" s="1">
        <v>3600</v>
      </c>
      <c r="F157">
        <v>7.3</v>
      </c>
      <c r="Q157" t="s">
        <v>12</v>
      </c>
      <c r="R157">
        <v>1.4</v>
      </c>
    </row>
    <row r="158" spans="1:18" x14ac:dyDescent="0.25">
      <c r="A158" t="s">
        <v>146</v>
      </c>
      <c r="B158" t="s">
        <v>146</v>
      </c>
      <c r="C158" s="1">
        <f>E158/D158</f>
        <v>240</v>
      </c>
      <c r="D158">
        <v>8</v>
      </c>
      <c r="E158" s="1">
        <v>1920</v>
      </c>
      <c r="F158">
        <v>5.6</v>
      </c>
      <c r="Q158" t="s">
        <v>12</v>
      </c>
      <c r="R158">
        <v>7.4</v>
      </c>
    </row>
    <row r="159" spans="1:18" x14ac:dyDescent="0.25">
      <c r="A159" t="s">
        <v>146</v>
      </c>
      <c r="B159" t="s">
        <v>152</v>
      </c>
      <c r="C159" s="1">
        <f>E159/D159</f>
        <v>240</v>
      </c>
      <c r="D159">
        <v>6</v>
      </c>
      <c r="E159" s="1">
        <v>1440</v>
      </c>
      <c r="F159">
        <v>3.3</v>
      </c>
      <c r="Q159" t="s">
        <v>12</v>
      </c>
      <c r="R159">
        <v>14.8</v>
      </c>
    </row>
    <row r="160" spans="1:18" x14ac:dyDescent="0.25">
      <c r="A160" t="s">
        <v>146</v>
      </c>
      <c r="B160" t="s">
        <v>151</v>
      </c>
      <c r="C160" s="1">
        <f>E160/D160</f>
        <v>240</v>
      </c>
      <c r="D160">
        <v>1</v>
      </c>
      <c r="E160" s="1">
        <v>240</v>
      </c>
      <c r="Q160" t="s">
        <v>12</v>
      </c>
      <c r="R160">
        <v>5.8</v>
      </c>
    </row>
    <row r="161" spans="1:18" x14ac:dyDescent="0.25">
      <c r="A161" t="s">
        <v>146</v>
      </c>
      <c r="B161" t="s">
        <v>150</v>
      </c>
      <c r="C161" s="1">
        <f>E161/D161</f>
        <v>240</v>
      </c>
      <c r="D161">
        <v>2</v>
      </c>
      <c r="E161" s="1">
        <v>480</v>
      </c>
      <c r="F161">
        <v>5</v>
      </c>
      <c r="Q161" t="s">
        <v>12</v>
      </c>
      <c r="R161">
        <v>21</v>
      </c>
    </row>
    <row r="162" spans="1:18" x14ac:dyDescent="0.25">
      <c r="A162" t="s">
        <v>156</v>
      </c>
      <c r="B162" t="s">
        <v>156</v>
      </c>
      <c r="C162" s="1">
        <f>E162/D162</f>
        <v>240</v>
      </c>
      <c r="D162">
        <v>5</v>
      </c>
      <c r="E162" s="1">
        <v>1200</v>
      </c>
      <c r="F162">
        <v>14.1</v>
      </c>
      <c r="Q162" t="s">
        <v>12</v>
      </c>
      <c r="R162">
        <v>6.1</v>
      </c>
    </row>
    <row r="163" spans="1:18" x14ac:dyDescent="0.25">
      <c r="A163" t="s">
        <v>269</v>
      </c>
      <c r="B163" t="s">
        <v>271</v>
      </c>
      <c r="C163" s="1">
        <f>E163/D163</f>
        <v>240</v>
      </c>
      <c r="D163">
        <v>9</v>
      </c>
      <c r="E163" s="1">
        <v>2160</v>
      </c>
      <c r="F163">
        <v>19.3</v>
      </c>
      <c r="Q163" t="s">
        <v>12</v>
      </c>
      <c r="R163">
        <v>8.9</v>
      </c>
    </row>
    <row r="164" spans="1:18" x14ac:dyDescent="0.25">
      <c r="A164" t="s">
        <v>269</v>
      </c>
      <c r="B164" t="s">
        <v>271</v>
      </c>
      <c r="C164" s="1">
        <f>E164/D164</f>
        <v>240</v>
      </c>
      <c r="D164">
        <v>9</v>
      </c>
      <c r="E164" s="1">
        <v>2160</v>
      </c>
      <c r="F164">
        <v>19.3</v>
      </c>
      <c r="Q164" t="s">
        <v>12</v>
      </c>
      <c r="R164">
        <v>6.4</v>
      </c>
    </row>
    <row r="165" spans="1:18" x14ac:dyDescent="0.25">
      <c r="A165" t="s">
        <v>208</v>
      </c>
      <c r="B165" t="s">
        <v>210</v>
      </c>
      <c r="C165" s="1">
        <f>E165/D165</f>
        <v>240</v>
      </c>
      <c r="D165">
        <v>4</v>
      </c>
      <c r="E165" s="1">
        <v>960</v>
      </c>
      <c r="F165">
        <v>7.5</v>
      </c>
      <c r="Q165" t="s">
        <v>12</v>
      </c>
      <c r="R165">
        <v>6.7</v>
      </c>
    </row>
    <row r="166" spans="1:18" x14ac:dyDescent="0.25">
      <c r="A166" t="s">
        <v>157</v>
      </c>
      <c r="B166" t="s">
        <v>159</v>
      </c>
      <c r="C166" s="1">
        <f>E166/D166</f>
        <v>240</v>
      </c>
      <c r="D166">
        <v>19</v>
      </c>
      <c r="E166" s="1">
        <v>4560</v>
      </c>
      <c r="F166">
        <v>16.899999999999999</v>
      </c>
      <c r="Q166" t="s">
        <v>12</v>
      </c>
      <c r="R166">
        <v>3</v>
      </c>
    </row>
    <row r="167" spans="1:18" x14ac:dyDescent="0.25">
      <c r="A167" t="s">
        <v>157</v>
      </c>
      <c r="B167" t="s">
        <v>157</v>
      </c>
      <c r="C167" s="1">
        <f>E167/D167</f>
        <v>240</v>
      </c>
      <c r="D167">
        <v>42</v>
      </c>
      <c r="E167" s="1">
        <v>10080</v>
      </c>
      <c r="F167">
        <v>8.9</v>
      </c>
      <c r="Q167" t="s">
        <v>12</v>
      </c>
      <c r="R167">
        <v>3.1</v>
      </c>
    </row>
    <row r="168" spans="1:18" x14ac:dyDescent="0.25">
      <c r="A168" t="s">
        <v>160</v>
      </c>
      <c r="B168" t="s">
        <v>160</v>
      </c>
      <c r="C168" s="1">
        <f>E168/D168</f>
        <v>240</v>
      </c>
      <c r="D168">
        <v>6</v>
      </c>
      <c r="E168" s="1">
        <v>1440</v>
      </c>
      <c r="F168">
        <v>2.8</v>
      </c>
      <c r="Q168" t="s">
        <v>12</v>
      </c>
      <c r="R168">
        <v>3.7</v>
      </c>
    </row>
    <row r="169" spans="1:18" x14ac:dyDescent="0.25">
      <c r="A169" t="s">
        <v>161</v>
      </c>
      <c r="B169" t="s">
        <v>161</v>
      </c>
      <c r="C169" s="1">
        <f>E169/D169</f>
        <v>240</v>
      </c>
      <c r="D169">
        <v>24</v>
      </c>
      <c r="E169" s="1">
        <v>5760</v>
      </c>
      <c r="F169">
        <v>9</v>
      </c>
      <c r="Q169" t="s">
        <v>12</v>
      </c>
      <c r="R169">
        <v>12.8</v>
      </c>
    </row>
    <row r="170" spans="1:18" x14ac:dyDescent="0.25">
      <c r="A170" t="s">
        <v>164</v>
      </c>
      <c r="B170" t="s">
        <v>164</v>
      </c>
      <c r="C170" s="1">
        <f>E170/D170</f>
        <v>240</v>
      </c>
      <c r="D170">
        <v>45</v>
      </c>
      <c r="E170" s="1">
        <v>10800</v>
      </c>
      <c r="F170">
        <v>5.6</v>
      </c>
      <c r="Q170" t="s">
        <v>12</v>
      </c>
      <c r="R170">
        <v>3</v>
      </c>
    </row>
    <row r="171" spans="1:18" x14ac:dyDescent="0.25">
      <c r="A171" t="s">
        <v>168</v>
      </c>
      <c r="B171" t="s">
        <v>168</v>
      </c>
      <c r="C171" s="1">
        <f>E171/D171</f>
        <v>240</v>
      </c>
      <c r="D171">
        <v>38</v>
      </c>
      <c r="E171" s="1">
        <v>9120</v>
      </c>
      <c r="F171">
        <v>5.8</v>
      </c>
      <c r="Q171" t="s">
        <v>12</v>
      </c>
      <c r="R171">
        <v>17.8</v>
      </c>
    </row>
    <row r="172" spans="1:18" x14ac:dyDescent="0.25">
      <c r="A172" t="s">
        <v>171</v>
      </c>
      <c r="B172" t="s">
        <v>171</v>
      </c>
      <c r="C172" s="1">
        <f>E172/D172</f>
        <v>240</v>
      </c>
      <c r="D172">
        <v>40</v>
      </c>
      <c r="E172" s="1">
        <v>9600</v>
      </c>
      <c r="F172">
        <v>9.4</v>
      </c>
      <c r="Q172" t="s">
        <v>12</v>
      </c>
      <c r="R172">
        <v>14.7</v>
      </c>
    </row>
    <row r="173" spans="1:18" x14ac:dyDescent="0.25">
      <c r="A173" t="s">
        <v>269</v>
      </c>
      <c r="B173" t="s">
        <v>276</v>
      </c>
      <c r="C173" s="1">
        <f>E173/D173</f>
        <v>240</v>
      </c>
      <c r="D173">
        <v>2</v>
      </c>
      <c r="E173" s="1">
        <v>480</v>
      </c>
      <c r="F173">
        <v>3.4</v>
      </c>
      <c r="Q173" t="s">
        <v>12</v>
      </c>
      <c r="R173">
        <v>2.5</v>
      </c>
    </row>
    <row r="174" spans="1:18" x14ac:dyDescent="0.25">
      <c r="A174" t="s">
        <v>176</v>
      </c>
      <c r="B174" t="s">
        <v>176</v>
      </c>
      <c r="C174" s="1">
        <f>E174/D174</f>
        <v>240</v>
      </c>
      <c r="D174">
        <v>11</v>
      </c>
      <c r="E174" s="1">
        <v>2640</v>
      </c>
      <c r="F174">
        <v>9.5</v>
      </c>
      <c r="Q174" t="s">
        <v>12</v>
      </c>
      <c r="R174">
        <v>3.7</v>
      </c>
    </row>
    <row r="175" spans="1:18" x14ac:dyDescent="0.25">
      <c r="A175" t="s">
        <v>185</v>
      </c>
      <c r="B175" t="s">
        <v>185</v>
      </c>
      <c r="C175" s="1">
        <f>E175/D175</f>
        <v>240</v>
      </c>
      <c r="D175">
        <v>30</v>
      </c>
      <c r="E175" s="1">
        <v>7200</v>
      </c>
      <c r="F175">
        <v>8.1</v>
      </c>
      <c r="Q175" t="s">
        <v>12</v>
      </c>
      <c r="R175">
        <v>15.7</v>
      </c>
    </row>
    <row r="176" spans="1:18" x14ac:dyDescent="0.25">
      <c r="A176" t="s">
        <v>269</v>
      </c>
      <c r="B176" t="s">
        <v>274</v>
      </c>
      <c r="C176" s="1">
        <f>E176/D176</f>
        <v>240</v>
      </c>
      <c r="D176">
        <v>6</v>
      </c>
      <c r="E176" s="1">
        <v>1440</v>
      </c>
      <c r="F176">
        <v>12.7</v>
      </c>
      <c r="Q176" t="s">
        <v>12</v>
      </c>
      <c r="R176">
        <v>9.6999999999999993</v>
      </c>
    </row>
    <row r="177" spans="1:18" x14ac:dyDescent="0.25">
      <c r="A177" t="s">
        <v>186</v>
      </c>
      <c r="B177" t="s">
        <v>186</v>
      </c>
      <c r="C177" s="1">
        <f>E177/D177</f>
        <v>240</v>
      </c>
      <c r="D177">
        <v>10</v>
      </c>
      <c r="E177" s="1">
        <v>2400</v>
      </c>
      <c r="F177">
        <v>7.5</v>
      </c>
      <c r="Q177" t="s">
        <v>12</v>
      </c>
      <c r="R177">
        <v>18.600000000000001</v>
      </c>
    </row>
    <row r="178" spans="1:18" x14ac:dyDescent="0.25">
      <c r="A178" t="s">
        <v>193</v>
      </c>
      <c r="B178" t="s">
        <v>193</v>
      </c>
      <c r="C178" s="1">
        <f>E178/D178</f>
        <v>240</v>
      </c>
      <c r="D178">
        <v>8</v>
      </c>
      <c r="E178" s="1">
        <v>1920</v>
      </c>
      <c r="F178">
        <v>7.2</v>
      </c>
      <c r="Q178" t="s">
        <v>12</v>
      </c>
      <c r="R178">
        <v>0.1</v>
      </c>
    </row>
    <row r="179" spans="1:18" x14ac:dyDescent="0.25">
      <c r="A179" t="s">
        <v>200</v>
      </c>
      <c r="B179" t="s">
        <v>200</v>
      </c>
      <c r="C179" s="1">
        <f>E179/D179</f>
        <v>240</v>
      </c>
      <c r="D179">
        <v>24</v>
      </c>
      <c r="E179" s="1">
        <v>5760</v>
      </c>
      <c r="F179">
        <v>7.1</v>
      </c>
      <c r="Q179" t="s">
        <v>12</v>
      </c>
      <c r="R179">
        <v>7</v>
      </c>
    </row>
    <row r="180" spans="1:18" x14ac:dyDescent="0.25">
      <c r="A180" t="s">
        <v>207</v>
      </c>
      <c r="B180" t="s">
        <v>207</v>
      </c>
      <c r="C180" s="1">
        <f>E180/D180</f>
        <v>240</v>
      </c>
      <c r="D180">
        <v>6</v>
      </c>
      <c r="E180" s="1">
        <v>1440</v>
      </c>
      <c r="F180">
        <v>17.2</v>
      </c>
      <c r="Q180" t="s">
        <v>12</v>
      </c>
      <c r="R180">
        <v>6.3</v>
      </c>
    </row>
    <row r="181" spans="1:18" x14ac:dyDescent="0.25">
      <c r="A181" t="s">
        <v>208</v>
      </c>
      <c r="B181" t="s">
        <v>208</v>
      </c>
      <c r="C181" s="1">
        <f>E181/D181</f>
        <v>240</v>
      </c>
      <c r="D181">
        <v>22</v>
      </c>
      <c r="E181" s="1">
        <v>5280</v>
      </c>
      <c r="F181">
        <v>4.2</v>
      </c>
      <c r="Q181" t="s">
        <v>12</v>
      </c>
      <c r="R181">
        <v>7.2</v>
      </c>
    </row>
    <row r="182" spans="1:18" x14ac:dyDescent="0.25">
      <c r="A182" t="s">
        <v>218</v>
      </c>
      <c r="B182" t="s">
        <v>218</v>
      </c>
      <c r="C182" s="1">
        <f>E182/D182</f>
        <v>240</v>
      </c>
      <c r="D182">
        <v>23</v>
      </c>
      <c r="E182" s="1">
        <v>5520</v>
      </c>
      <c r="F182">
        <v>3.7</v>
      </c>
      <c r="Q182" t="s">
        <v>12</v>
      </c>
      <c r="R182">
        <v>18.8</v>
      </c>
    </row>
    <row r="183" spans="1:18" x14ac:dyDescent="0.25">
      <c r="A183" t="s">
        <v>219</v>
      </c>
      <c r="B183" t="s">
        <v>221</v>
      </c>
      <c r="C183" s="1">
        <f>E183/D183</f>
        <v>240</v>
      </c>
      <c r="D183">
        <v>17</v>
      </c>
      <c r="E183" s="1">
        <v>4080</v>
      </c>
      <c r="F183">
        <v>1.9</v>
      </c>
      <c r="Q183" t="s">
        <v>12</v>
      </c>
      <c r="R183">
        <v>3.3</v>
      </c>
    </row>
    <row r="184" spans="1:18" x14ac:dyDescent="0.25">
      <c r="A184" t="s">
        <v>115</v>
      </c>
      <c r="B184" t="s">
        <v>120</v>
      </c>
      <c r="C184" s="1">
        <f>E184/D184</f>
        <v>240</v>
      </c>
      <c r="D184">
        <v>2</v>
      </c>
      <c r="E184" s="1">
        <v>480</v>
      </c>
      <c r="F184">
        <v>11.4</v>
      </c>
      <c r="Q184" t="s">
        <v>12</v>
      </c>
      <c r="R184">
        <v>5.0999999999999996</v>
      </c>
    </row>
    <row r="185" spans="1:18" x14ac:dyDescent="0.25">
      <c r="A185" t="s">
        <v>243</v>
      </c>
      <c r="B185" t="s">
        <v>243</v>
      </c>
      <c r="C185" s="1">
        <f>E185/D185</f>
        <v>240</v>
      </c>
      <c r="D185">
        <v>11</v>
      </c>
      <c r="E185" s="1">
        <v>2640</v>
      </c>
      <c r="F185">
        <v>7</v>
      </c>
      <c r="Q185" t="s">
        <v>13</v>
      </c>
      <c r="R185">
        <v>10.3</v>
      </c>
    </row>
    <row r="186" spans="1:18" x14ac:dyDescent="0.25">
      <c r="A186" t="s">
        <v>85</v>
      </c>
      <c r="B186" t="s">
        <v>89</v>
      </c>
      <c r="C186" s="1">
        <f>E186/D186</f>
        <v>240</v>
      </c>
      <c r="D186">
        <v>13</v>
      </c>
      <c r="E186" s="1">
        <v>3120</v>
      </c>
      <c r="F186">
        <v>7.7</v>
      </c>
      <c r="Q186" t="s">
        <v>13</v>
      </c>
      <c r="R186">
        <v>3.6</v>
      </c>
    </row>
    <row r="187" spans="1:18" x14ac:dyDescent="0.25">
      <c r="A187" t="s">
        <v>250</v>
      </c>
      <c r="B187" t="s">
        <v>250</v>
      </c>
      <c r="C187" s="1">
        <f>E187/D187</f>
        <v>240</v>
      </c>
      <c r="D187">
        <v>29</v>
      </c>
      <c r="E187" s="1">
        <v>6960</v>
      </c>
      <c r="F187">
        <v>12</v>
      </c>
      <c r="Q187" t="s">
        <v>13</v>
      </c>
      <c r="R187">
        <v>10.6</v>
      </c>
    </row>
    <row r="188" spans="1:18" x14ac:dyDescent="0.25">
      <c r="A188" t="s">
        <v>263</v>
      </c>
      <c r="B188" t="s">
        <v>263</v>
      </c>
      <c r="C188" s="1">
        <f>E188/D188</f>
        <v>240</v>
      </c>
      <c r="D188">
        <v>3</v>
      </c>
      <c r="E188" s="1">
        <v>720</v>
      </c>
      <c r="F188">
        <v>1.1000000000000001</v>
      </c>
      <c r="Q188" t="s">
        <v>13</v>
      </c>
      <c r="R188">
        <v>6</v>
      </c>
    </row>
    <row r="189" spans="1:18" x14ac:dyDescent="0.25">
      <c r="A189" t="s">
        <v>269</v>
      </c>
      <c r="B189" t="s">
        <v>269</v>
      </c>
      <c r="C189" s="1">
        <f>E189/D189</f>
        <v>240</v>
      </c>
      <c r="D189">
        <v>19</v>
      </c>
      <c r="E189" s="1">
        <v>4560</v>
      </c>
      <c r="F189">
        <v>9.6</v>
      </c>
      <c r="Q189" t="s">
        <v>13</v>
      </c>
      <c r="R189">
        <v>13.7</v>
      </c>
    </row>
    <row r="190" spans="1:18" x14ac:dyDescent="0.25">
      <c r="A190" t="s">
        <v>283</v>
      </c>
      <c r="B190" t="s">
        <v>283</v>
      </c>
      <c r="C190" s="1">
        <f>E190/D190</f>
        <v>240</v>
      </c>
      <c r="D190">
        <v>18</v>
      </c>
      <c r="E190" s="1">
        <v>4320</v>
      </c>
      <c r="F190">
        <v>4.5999999999999996</v>
      </c>
      <c r="Q190" t="s">
        <v>13</v>
      </c>
      <c r="R190">
        <v>1</v>
      </c>
    </row>
    <row r="191" spans="1:18" x14ac:dyDescent="0.25">
      <c r="A191" t="s">
        <v>295</v>
      </c>
      <c r="B191" t="s">
        <v>295</v>
      </c>
      <c r="C191" s="1">
        <f>E191/D191</f>
        <v>240</v>
      </c>
      <c r="D191">
        <v>10</v>
      </c>
      <c r="E191" s="1">
        <v>2400</v>
      </c>
      <c r="F191">
        <v>5.4</v>
      </c>
      <c r="Q191" t="s">
        <v>13</v>
      </c>
      <c r="R191">
        <v>5.3</v>
      </c>
    </row>
    <row r="192" spans="1:18" x14ac:dyDescent="0.25">
      <c r="A192" t="s">
        <v>296</v>
      </c>
      <c r="B192" t="s">
        <v>296</v>
      </c>
      <c r="C192" s="1">
        <f>E192/D192</f>
        <v>240</v>
      </c>
      <c r="D192">
        <v>1</v>
      </c>
      <c r="E192" s="1">
        <v>240</v>
      </c>
      <c r="F192">
        <v>1.9</v>
      </c>
      <c r="Q192" t="s">
        <v>13</v>
      </c>
      <c r="R192">
        <v>6.1</v>
      </c>
    </row>
    <row r="193" spans="1:18" x14ac:dyDescent="0.25">
      <c r="A193" t="s">
        <v>298</v>
      </c>
      <c r="B193" t="s">
        <v>298</v>
      </c>
      <c r="C193" s="1">
        <f>E193/D193</f>
        <v>240</v>
      </c>
      <c r="D193">
        <v>15</v>
      </c>
      <c r="E193" s="1">
        <v>3600</v>
      </c>
      <c r="F193">
        <v>2.8</v>
      </c>
      <c r="Q193" t="s">
        <v>13</v>
      </c>
      <c r="R193">
        <v>14.1</v>
      </c>
    </row>
    <row r="194" spans="1:18" x14ac:dyDescent="0.25">
      <c r="A194" t="s">
        <v>301</v>
      </c>
      <c r="B194" t="s">
        <v>301</v>
      </c>
      <c r="C194" s="1">
        <f>E194/D194</f>
        <v>240</v>
      </c>
      <c r="D194">
        <v>28</v>
      </c>
      <c r="E194" s="1">
        <v>6720</v>
      </c>
      <c r="F194">
        <v>10</v>
      </c>
      <c r="Q194" t="s">
        <v>13</v>
      </c>
      <c r="R194">
        <v>8.1</v>
      </c>
    </row>
    <row r="195" spans="1:18" x14ac:dyDescent="0.25">
      <c r="A195" t="s">
        <v>311</v>
      </c>
      <c r="B195" t="s">
        <v>311</v>
      </c>
      <c r="C195" s="1">
        <f>E195/D195</f>
        <v>240</v>
      </c>
      <c r="D195">
        <v>26</v>
      </c>
      <c r="E195" s="1">
        <v>6240</v>
      </c>
      <c r="F195">
        <v>11.3</v>
      </c>
      <c r="Q195" t="s">
        <v>13</v>
      </c>
      <c r="R195">
        <v>19.399999999999999</v>
      </c>
    </row>
    <row r="196" spans="1:18" x14ac:dyDescent="0.25">
      <c r="A196" t="s">
        <v>311</v>
      </c>
      <c r="B196" t="s">
        <v>312</v>
      </c>
      <c r="C196" s="1">
        <f>E196/D196</f>
        <v>240</v>
      </c>
      <c r="D196">
        <v>8</v>
      </c>
      <c r="E196" s="1">
        <v>1920</v>
      </c>
      <c r="F196">
        <v>2.5</v>
      </c>
      <c r="Q196" t="s">
        <v>13</v>
      </c>
      <c r="R196">
        <v>0.1</v>
      </c>
    </row>
    <row r="197" spans="1:18" x14ac:dyDescent="0.25">
      <c r="A197" t="s">
        <v>325</v>
      </c>
      <c r="B197" t="s">
        <v>325</v>
      </c>
      <c r="C197" s="1">
        <f>E197/D197</f>
        <v>240</v>
      </c>
      <c r="D197">
        <v>2</v>
      </c>
      <c r="E197" s="1">
        <v>480</v>
      </c>
      <c r="F197">
        <v>7.8</v>
      </c>
      <c r="Q197" t="s">
        <v>13</v>
      </c>
      <c r="R197">
        <v>4.9000000000000004</v>
      </c>
    </row>
    <row r="198" spans="1:18" x14ac:dyDescent="0.25">
      <c r="A198" t="s">
        <v>334</v>
      </c>
      <c r="B198" t="s">
        <v>334</v>
      </c>
      <c r="C198" s="1">
        <f>E198/D198</f>
        <v>240</v>
      </c>
      <c r="D198">
        <v>28</v>
      </c>
      <c r="E198" s="1">
        <v>6720</v>
      </c>
      <c r="F198">
        <v>6.1</v>
      </c>
      <c r="Q198" t="s">
        <v>13</v>
      </c>
      <c r="R198">
        <v>13.5</v>
      </c>
    </row>
    <row r="199" spans="1:18" x14ac:dyDescent="0.25">
      <c r="A199" t="s">
        <v>330</v>
      </c>
      <c r="B199" t="s">
        <v>331</v>
      </c>
      <c r="C199" s="1">
        <f>E199/D199</f>
        <v>240</v>
      </c>
      <c r="D199">
        <v>8</v>
      </c>
      <c r="E199" s="1">
        <v>1920</v>
      </c>
      <c r="F199">
        <v>7.5</v>
      </c>
      <c r="Q199" t="s">
        <v>13</v>
      </c>
      <c r="R199">
        <v>3.8</v>
      </c>
    </row>
    <row r="200" spans="1:18" x14ac:dyDescent="0.25">
      <c r="A200" t="s">
        <v>164</v>
      </c>
      <c r="B200" t="s">
        <v>166</v>
      </c>
      <c r="C200" s="1">
        <f>E200/D200</f>
        <v>240</v>
      </c>
      <c r="D200">
        <v>6</v>
      </c>
      <c r="E200" s="1">
        <v>1440</v>
      </c>
      <c r="F200">
        <v>7</v>
      </c>
      <c r="Q200" t="s">
        <v>13</v>
      </c>
      <c r="R200">
        <v>5.7</v>
      </c>
    </row>
    <row r="201" spans="1:18" x14ac:dyDescent="0.25">
      <c r="A201" t="s">
        <v>335</v>
      </c>
      <c r="B201" t="s">
        <v>335</v>
      </c>
      <c r="C201" s="1">
        <f>E201/D201</f>
        <v>240</v>
      </c>
      <c r="D201">
        <v>26</v>
      </c>
      <c r="E201" s="1">
        <v>6240</v>
      </c>
      <c r="F201">
        <v>4.5999999999999996</v>
      </c>
      <c r="Q201" t="s">
        <v>13</v>
      </c>
      <c r="R201">
        <v>2.1</v>
      </c>
    </row>
    <row r="202" spans="1:18" x14ac:dyDescent="0.25">
      <c r="A202" t="s">
        <v>342</v>
      </c>
      <c r="B202" t="s">
        <v>342</v>
      </c>
      <c r="C202" s="1">
        <f>E202/D202</f>
        <v>240</v>
      </c>
      <c r="D202">
        <v>8</v>
      </c>
      <c r="E202" s="1">
        <v>1920</v>
      </c>
      <c r="F202">
        <v>4.2</v>
      </c>
      <c r="Q202" t="s">
        <v>13</v>
      </c>
      <c r="R202">
        <v>9.3000000000000007</v>
      </c>
    </row>
    <row r="203" spans="1:18" x14ac:dyDescent="0.25">
      <c r="A203" t="s">
        <v>348</v>
      </c>
      <c r="B203" t="s">
        <v>349</v>
      </c>
      <c r="C203" s="1">
        <f>E203/D203</f>
        <v>240</v>
      </c>
      <c r="D203">
        <v>6</v>
      </c>
      <c r="E203" s="1">
        <v>1440</v>
      </c>
      <c r="Q203" t="s">
        <v>13</v>
      </c>
      <c r="R203">
        <v>14.2</v>
      </c>
    </row>
    <row r="204" spans="1:18" x14ac:dyDescent="0.25">
      <c r="A204" t="s">
        <v>269</v>
      </c>
      <c r="B204" t="s">
        <v>273</v>
      </c>
      <c r="C204" s="1">
        <f>E204/D204</f>
        <v>240</v>
      </c>
      <c r="D204">
        <v>14</v>
      </c>
      <c r="E204" s="1">
        <v>3360</v>
      </c>
      <c r="F204">
        <v>6.2</v>
      </c>
      <c r="Q204" t="s">
        <v>13</v>
      </c>
      <c r="R204">
        <v>4.2</v>
      </c>
    </row>
    <row r="205" spans="1:18" x14ac:dyDescent="0.25">
      <c r="A205" t="s">
        <v>350</v>
      </c>
      <c r="B205" t="s">
        <v>350</v>
      </c>
      <c r="C205" s="1">
        <f>E205/D205</f>
        <v>240</v>
      </c>
      <c r="D205">
        <v>16</v>
      </c>
      <c r="E205" s="1">
        <v>3840</v>
      </c>
      <c r="F205">
        <v>14.4</v>
      </c>
      <c r="Q205" t="s">
        <v>13</v>
      </c>
      <c r="R205">
        <v>6.5</v>
      </c>
    </row>
    <row r="206" spans="1:18" x14ac:dyDescent="0.25">
      <c r="A206" t="s">
        <v>115</v>
      </c>
      <c r="B206" t="s">
        <v>123</v>
      </c>
      <c r="C206" s="1">
        <f>E206/D206</f>
        <v>240</v>
      </c>
      <c r="D206">
        <v>6</v>
      </c>
      <c r="E206" s="1">
        <v>1440</v>
      </c>
      <c r="F206">
        <v>7.8</v>
      </c>
      <c r="Q206" t="s">
        <v>13</v>
      </c>
      <c r="R206">
        <v>0.4</v>
      </c>
    </row>
    <row r="207" spans="1:18" x14ac:dyDescent="0.25">
      <c r="A207" t="s">
        <v>352</v>
      </c>
      <c r="B207" t="s">
        <v>352</v>
      </c>
      <c r="C207" s="1">
        <f>E207/D207</f>
        <v>240</v>
      </c>
      <c r="D207">
        <v>17</v>
      </c>
      <c r="E207" s="1">
        <v>4080</v>
      </c>
      <c r="F207">
        <v>7.5</v>
      </c>
      <c r="Q207" t="s">
        <v>13</v>
      </c>
      <c r="R207">
        <v>19.399999999999999</v>
      </c>
    </row>
    <row r="208" spans="1:18" x14ac:dyDescent="0.25">
      <c r="A208" t="s">
        <v>355</v>
      </c>
      <c r="B208" t="s">
        <v>355</v>
      </c>
      <c r="C208" s="1">
        <f>E208/D208</f>
        <v>240</v>
      </c>
      <c r="D208">
        <v>7</v>
      </c>
      <c r="E208" s="1">
        <v>1680</v>
      </c>
      <c r="F208">
        <v>12.5</v>
      </c>
      <c r="Q208" t="s">
        <v>13</v>
      </c>
      <c r="R208">
        <v>1.8</v>
      </c>
    </row>
    <row r="209" spans="1:18" x14ac:dyDescent="0.25">
      <c r="A209" t="s">
        <v>355</v>
      </c>
      <c r="B209" t="s">
        <v>358</v>
      </c>
      <c r="C209" s="1">
        <f>E209/D209</f>
        <v>240</v>
      </c>
      <c r="D209">
        <v>4</v>
      </c>
      <c r="E209" s="1">
        <v>960</v>
      </c>
      <c r="F209">
        <v>16.600000000000001</v>
      </c>
      <c r="Q209" t="s">
        <v>13</v>
      </c>
      <c r="R209">
        <v>2</v>
      </c>
    </row>
    <row r="210" spans="1:18" x14ac:dyDescent="0.25">
      <c r="A210" t="s">
        <v>359</v>
      </c>
      <c r="B210" t="s">
        <v>359</v>
      </c>
      <c r="C210" s="1">
        <f>E210/D210</f>
        <v>240</v>
      </c>
      <c r="D210">
        <v>1</v>
      </c>
      <c r="E210" s="1">
        <v>240</v>
      </c>
      <c r="F210">
        <v>8.8000000000000007</v>
      </c>
      <c r="Q210" t="s">
        <v>13</v>
      </c>
      <c r="R210">
        <v>2.7</v>
      </c>
    </row>
    <row r="211" spans="1:18" x14ac:dyDescent="0.25">
      <c r="A211" t="s">
        <v>371</v>
      </c>
      <c r="B211" t="s">
        <v>371</v>
      </c>
      <c r="C211" s="1">
        <f>E211/D211</f>
        <v>240</v>
      </c>
      <c r="D211">
        <v>2</v>
      </c>
      <c r="E211" s="1">
        <v>480</v>
      </c>
      <c r="F211">
        <v>1.7</v>
      </c>
      <c r="Q211" t="s">
        <v>13</v>
      </c>
      <c r="R211">
        <v>10</v>
      </c>
    </row>
    <row r="212" spans="1:18" x14ac:dyDescent="0.25">
      <c r="A212" t="s">
        <v>373</v>
      </c>
      <c r="B212" t="s">
        <v>373</v>
      </c>
      <c r="C212" s="1">
        <f>E212/D212</f>
        <v>240</v>
      </c>
      <c r="D212">
        <v>58</v>
      </c>
      <c r="E212" s="1">
        <v>13920</v>
      </c>
      <c r="F212">
        <v>5.3</v>
      </c>
      <c r="Q212" t="s">
        <v>13</v>
      </c>
      <c r="R212">
        <v>0.7</v>
      </c>
    </row>
    <row r="213" spans="1:18" x14ac:dyDescent="0.25">
      <c r="A213" t="s">
        <v>387</v>
      </c>
      <c r="B213" t="s">
        <v>387</v>
      </c>
      <c r="C213" s="1">
        <f>E213/D213</f>
        <v>240</v>
      </c>
      <c r="D213">
        <v>8</v>
      </c>
      <c r="E213" s="1">
        <v>1920</v>
      </c>
      <c r="F213">
        <v>9.6</v>
      </c>
      <c r="Q213" t="s">
        <v>13</v>
      </c>
      <c r="R213">
        <v>4.4000000000000004</v>
      </c>
    </row>
    <row r="214" spans="1:18" x14ac:dyDescent="0.25">
      <c r="A214" t="s">
        <v>392</v>
      </c>
      <c r="B214" t="s">
        <v>392</v>
      </c>
      <c r="C214" s="1">
        <f>E214/D214</f>
        <v>240</v>
      </c>
      <c r="D214">
        <v>10</v>
      </c>
      <c r="E214" s="1">
        <v>2400</v>
      </c>
      <c r="F214">
        <v>5.0999999999999996</v>
      </c>
      <c r="Q214" t="s">
        <v>13</v>
      </c>
      <c r="R214">
        <v>0.8</v>
      </c>
    </row>
    <row r="215" spans="1:18" x14ac:dyDescent="0.25">
      <c r="A215" t="s">
        <v>393</v>
      </c>
      <c r="B215" t="s">
        <v>393</v>
      </c>
      <c r="C215" s="1">
        <f>E215/D215</f>
        <v>240</v>
      </c>
      <c r="D215">
        <v>6</v>
      </c>
      <c r="E215" s="1">
        <v>1440</v>
      </c>
      <c r="F215">
        <v>3.9</v>
      </c>
      <c r="Q215" t="s">
        <v>13</v>
      </c>
      <c r="R215">
        <v>17.600000000000001</v>
      </c>
    </row>
    <row r="216" spans="1:18" x14ac:dyDescent="0.25">
      <c r="A216" t="s">
        <v>269</v>
      </c>
      <c r="B216" t="s">
        <v>276</v>
      </c>
      <c r="C216" s="1">
        <f>E216/D216</f>
        <v>216</v>
      </c>
      <c r="D216">
        <v>1</v>
      </c>
      <c r="E216" s="1">
        <v>216</v>
      </c>
      <c r="F216">
        <v>13.1</v>
      </c>
      <c r="Q216" t="s">
        <v>13</v>
      </c>
      <c r="R216">
        <v>11.2</v>
      </c>
    </row>
    <row r="217" spans="1:18" x14ac:dyDescent="0.25">
      <c r="A217" t="s">
        <v>43</v>
      </c>
      <c r="B217" t="s">
        <v>43</v>
      </c>
      <c r="C217" s="1">
        <f>E217/D217</f>
        <v>215.6</v>
      </c>
      <c r="D217">
        <v>5</v>
      </c>
      <c r="E217" s="1">
        <v>1078</v>
      </c>
      <c r="F217">
        <v>19.3</v>
      </c>
      <c r="Q217" t="s">
        <v>13</v>
      </c>
      <c r="R217">
        <v>13.3</v>
      </c>
    </row>
    <row r="218" spans="1:18" x14ac:dyDescent="0.25">
      <c r="A218" t="s">
        <v>185</v>
      </c>
      <c r="B218" t="s">
        <v>185</v>
      </c>
      <c r="C218" s="1">
        <f>E218/D218</f>
        <v>215.6</v>
      </c>
      <c r="D218">
        <v>10</v>
      </c>
      <c r="E218" s="1">
        <v>2156</v>
      </c>
      <c r="F218">
        <v>9</v>
      </c>
      <c r="Q218" t="s">
        <v>13</v>
      </c>
      <c r="R218">
        <v>11.7</v>
      </c>
    </row>
    <row r="219" spans="1:18" x14ac:dyDescent="0.25">
      <c r="A219" t="s">
        <v>269</v>
      </c>
      <c r="B219" t="s">
        <v>277</v>
      </c>
      <c r="C219" s="1">
        <f>E219/D219</f>
        <v>215.6</v>
      </c>
      <c r="D219">
        <v>5</v>
      </c>
      <c r="E219" s="1">
        <v>1078</v>
      </c>
      <c r="Q219" t="s">
        <v>13</v>
      </c>
      <c r="R219">
        <v>1</v>
      </c>
    </row>
    <row r="220" spans="1:18" x14ac:dyDescent="0.25">
      <c r="A220" t="s">
        <v>269</v>
      </c>
      <c r="B220" t="s">
        <v>273</v>
      </c>
      <c r="C220" s="1">
        <f>E220/D220</f>
        <v>215.6</v>
      </c>
      <c r="D220">
        <v>10</v>
      </c>
      <c r="E220" s="1">
        <v>2156</v>
      </c>
      <c r="F220">
        <v>14.5</v>
      </c>
      <c r="Q220" t="s">
        <v>13</v>
      </c>
      <c r="R220">
        <v>0.2</v>
      </c>
    </row>
    <row r="221" spans="1:18" x14ac:dyDescent="0.25">
      <c r="A221" t="s">
        <v>269</v>
      </c>
      <c r="B221" t="s">
        <v>269</v>
      </c>
      <c r="C221" s="1">
        <f>E221/D221</f>
        <v>215.54761904761904</v>
      </c>
      <c r="D221">
        <v>42</v>
      </c>
      <c r="E221" s="1">
        <v>9053</v>
      </c>
      <c r="F221">
        <v>13.5</v>
      </c>
      <c r="Q221" t="s">
        <v>13</v>
      </c>
      <c r="R221">
        <v>1.6</v>
      </c>
    </row>
    <row r="222" spans="1:18" x14ac:dyDescent="0.25">
      <c r="A222" t="s">
        <v>85</v>
      </c>
      <c r="B222" t="s">
        <v>86</v>
      </c>
      <c r="C222" s="1">
        <f>E222/D222</f>
        <v>215.54545454545453</v>
      </c>
      <c r="D222">
        <v>11</v>
      </c>
      <c r="E222" s="1">
        <v>2371</v>
      </c>
      <c r="F222">
        <v>18.3</v>
      </c>
      <c r="Q222" t="s">
        <v>13</v>
      </c>
      <c r="R222">
        <v>1.4</v>
      </c>
    </row>
    <row r="223" spans="1:18" x14ac:dyDescent="0.25">
      <c r="A223" t="s">
        <v>219</v>
      </c>
      <c r="B223" t="s">
        <v>221</v>
      </c>
      <c r="C223" s="1">
        <f>E223/D223</f>
        <v>215.52941176470588</v>
      </c>
      <c r="D223">
        <v>17</v>
      </c>
      <c r="E223" s="1">
        <v>3664</v>
      </c>
      <c r="F223">
        <v>10.7</v>
      </c>
      <c r="Q223" t="s">
        <v>13</v>
      </c>
      <c r="R223">
        <v>3.4</v>
      </c>
    </row>
    <row r="224" spans="1:18" x14ac:dyDescent="0.25">
      <c r="A224" t="s">
        <v>342</v>
      </c>
      <c r="B224" t="s">
        <v>342</v>
      </c>
      <c r="C224" s="1">
        <f>E224/D224</f>
        <v>215.52941176470588</v>
      </c>
      <c r="D224">
        <v>17</v>
      </c>
      <c r="E224" s="1">
        <v>3664</v>
      </c>
      <c r="F224">
        <v>13.4</v>
      </c>
      <c r="Q224" t="s">
        <v>13</v>
      </c>
      <c r="R224">
        <v>1</v>
      </c>
    </row>
    <row r="225" spans="1:18" x14ac:dyDescent="0.25">
      <c r="A225" t="s">
        <v>157</v>
      </c>
      <c r="B225" t="s">
        <v>157</v>
      </c>
      <c r="C225" s="1">
        <f>E225/D225</f>
        <v>215.5</v>
      </c>
      <c r="D225">
        <v>4</v>
      </c>
      <c r="E225" s="1">
        <v>862</v>
      </c>
      <c r="F225">
        <v>19</v>
      </c>
      <c r="Q225" t="s">
        <v>13</v>
      </c>
      <c r="R225">
        <v>19.100000000000001</v>
      </c>
    </row>
    <row r="226" spans="1:18" x14ac:dyDescent="0.25">
      <c r="A226" t="s">
        <v>161</v>
      </c>
      <c r="B226" t="s">
        <v>161</v>
      </c>
      <c r="C226" s="1">
        <f>E226/D226</f>
        <v>215.5</v>
      </c>
      <c r="D226">
        <v>4</v>
      </c>
      <c r="E226" s="1">
        <v>862</v>
      </c>
      <c r="F226">
        <v>14.9</v>
      </c>
      <c r="Q226" t="s">
        <v>13</v>
      </c>
      <c r="R226">
        <v>12</v>
      </c>
    </row>
    <row r="227" spans="1:18" x14ac:dyDescent="0.25">
      <c r="A227" t="s">
        <v>193</v>
      </c>
      <c r="B227" t="s">
        <v>193</v>
      </c>
      <c r="C227" s="1">
        <f>E227/D227</f>
        <v>215.5</v>
      </c>
      <c r="D227">
        <v>2</v>
      </c>
      <c r="E227" s="1">
        <v>431</v>
      </c>
      <c r="F227">
        <v>9</v>
      </c>
      <c r="Q227" t="s">
        <v>13</v>
      </c>
      <c r="R227">
        <v>14.5</v>
      </c>
    </row>
    <row r="228" spans="1:18" x14ac:dyDescent="0.25">
      <c r="A228" t="s">
        <v>298</v>
      </c>
      <c r="B228" t="s">
        <v>298</v>
      </c>
      <c r="C228" s="1">
        <f>E228/D228</f>
        <v>215.5</v>
      </c>
      <c r="D228">
        <v>6</v>
      </c>
      <c r="E228" s="1">
        <v>1293</v>
      </c>
      <c r="F228">
        <v>16</v>
      </c>
      <c r="Q228" t="s">
        <v>13</v>
      </c>
      <c r="R228">
        <v>11.8</v>
      </c>
    </row>
    <row r="229" spans="1:18" x14ac:dyDescent="0.25">
      <c r="A229" t="s">
        <v>311</v>
      </c>
      <c r="B229" t="s">
        <v>311</v>
      </c>
      <c r="C229" s="1">
        <f>E229/D229</f>
        <v>215.5</v>
      </c>
      <c r="D229">
        <v>4</v>
      </c>
      <c r="E229" s="1">
        <v>862</v>
      </c>
      <c r="F229">
        <v>10.4</v>
      </c>
      <c r="Q229" t="s">
        <v>13</v>
      </c>
      <c r="R229">
        <v>2</v>
      </c>
    </row>
    <row r="230" spans="1:18" x14ac:dyDescent="0.25">
      <c r="A230" t="s">
        <v>330</v>
      </c>
      <c r="B230" t="s">
        <v>331</v>
      </c>
      <c r="C230" s="1">
        <f>E230/D230</f>
        <v>215.5</v>
      </c>
      <c r="D230">
        <v>8</v>
      </c>
      <c r="E230" s="1">
        <v>1724</v>
      </c>
      <c r="F230">
        <v>15.7</v>
      </c>
      <c r="Q230" t="s">
        <v>13</v>
      </c>
      <c r="R230">
        <v>7.9</v>
      </c>
    </row>
    <row r="231" spans="1:18" x14ac:dyDescent="0.25">
      <c r="A231" t="s">
        <v>350</v>
      </c>
      <c r="B231" t="s">
        <v>350</v>
      </c>
      <c r="C231" s="1">
        <f>E231/D231</f>
        <v>215.5</v>
      </c>
      <c r="D231">
        <v>4</v>
      </c>
      <c r="E231" s="1">
        <v>862</v>
      </c>
      <c r="F231">
        <v>21.9</v>
      </c>
      <c r="Q231" t="s">
        <v>13</v>
      </c>
      <c r="R231">
        <v>9.6</v>
      </c>
    </row>
    <row r="232" spans="1:18" x14ac:dyDescent="0.25">
      <c r="A232" t="s">
        <v>373</v>
      </c>
      <c r="B232" t="s">
        <v>373</v>
      </c>
      <c r="C232" s="1">
        <f>E232/D232</f>
        <v>215.5</v>
      </c>
      <c r="D232">
        <v>4</v>
      </c>
      <c r="E232" s="1">
        <v>862</v>
      </c>
      <c r="F232">
        <v>18.600000000000001</v>
      </c>
      <c r="Q232" t="s">
        <v>13</v>
      </c>
      <c r="R232">
        <v>4.5999999999999996</v>
      </c>
    </row>
    <row r="233" spans="1:18" x14ac:dyDescent="0.25">
      <c r="A233" t="s">
        <v>392</v>
      </c>
      <c r="B233" t="s">
        <v>392</v>
      </c>
      <c r="C233" s="1">
        <f>E233/D233</f>
        <v>215.5</v>
      </c>
      <c r="D233">
        <v>8</v>
      </c>
      <c r="E233" s="1">
        <v>1724</v>
      </c>
      <c r="F233">
        <v>10.5</v>
      </c>
      <c r="Q233" t="s">
        <v>13</v>
      </c>
      <c r="R233">
        <v>8.8000000000000007</v>
      </c>
    </row>
    <row r="234" spans="1:18" x14ac:dyDescent="0.25">
      <c r="A234" t="s">
        <v>146</v>
      </c>
      <c r="B234" t="s">
        <v>147</v>
      </c>
      <c r="C234" s="1">
        <f>E234/D234</f>
        <v>187</v>
      </c>
      <c r="D234">
        <v>2</v>
      </c>
      <c r="E234" s="1">
        <v>374</v>
      </c>
      <c r="F234">
        <v>29.5</v>
      </c>
      <c r="Q234" t="s">
        <v>13</v>
      </c>
      <c r="R234">
        <v>14.7</v>
      </c>
    </row>
    <row r="235" spans="1:18" x14ac:dyDescent="0.25">
      <c r="A235" t="s">
        <v>50</v>
      </c>
      <c r="B235" t="s">
        <v>50</v>
      </c>
      <c r="C235" s="1">
        <f>E235/D235</f>
        <v>187</v>
      </c>
      <c r="D235">
        <v>2</v>
      </c>
      <c r="E235" s="1">
        <v>374</v>
      </c>
      <c r="F235">
        <v>26.3</v>
      </c>
      <c r="Q235" t="s">
        <v>13</v>
      </c>
      <c r="R235">
        <v>4.9000000000000004</v>
      </c>
    </row>
    <row r="236" spans="1:18" x14ac:dyDescent="0.25">
      <c r="A236" t="s">
        <v>57</v>
      </c>
      <c r="B236" t="s">
        <v>57</v>
      </c>
      <c r="C236" s="1">
        <f>E236/D236</f>
        <v>187</v>
      </c>
      <c r="D236">
        <v>3</v>
      </c>
      <c r="E236" s="1">
        <v>561</v>
      </c>
      <c r="F236">
        <v>3</v>
      </c>
      <c r="Q236" t="s">
        <v>13</v>
      </c>
      <c r="R236">
        <v>2.1</v>
      </c>
    </row>
    <row r="237" spans="1:18" x14ac:dyDescent="0.25">
      <c r="A237" t="s">
        <v>105</v>
      </c>
      <c r="B237" t="s">
        <v>105</v>
      </c>
      <c r="C237" s="1">
        <f>E237/D237</f>
        <v>187</v>
      </c>
      <c r="D237">
        <v>2</v>
      </c>
      <c r="E237" s="1">
        <v>374</v>
      </c>
      <c r="F237">
        <v>22.8</v>
      </c>
      <c r="Q237" t="s">
        <v>13</v>
      </c>
      <c r="R237">
        <v>15.7</v>
      </c>
    </row>
    <row r="238" spans="1:18" x14ac:dyDescent="0.25">
      <c r="A238" t="s">
        <v>208</v>
      </c>
      <c r="B238" t="s">
        <v>208</v>
      </c>
      <c r="C238" s="1">
        <f>E238/D238</f>
        <v>187</v>
      </c>
      <c r="D238">
        <v>3</v>
      </c>
      <c r="E238" s="1">
        <v>561</v>
      </c>
      <c r="F238">
        <v>14.1</v>
      </c>
      <c r="Q238" t="s">
        <v>13</v>
      </c>
      <c r="R238">
        <v>4</v>
      </c>
    </row>
    <row r="239" spans="1:18" x14ac:dyDescent="0.25">
      <c r="A239" t="s">
        <v>229</v>
      </c>
      <c r="B239" t="s">
        <v>229</v>
      </c>
      <c r="C239" s="1">
        <f>E239/D239</f>
        <v>187</v>
      </c>
      <c r="D239">
        <v>4</v>
      </c>
      <c r="E239" s="1">
        <v>748</v>
      </c>
      <c r="F239">
        <v>18</v>
      </c>
      <c r="Q239" t="s">
        <v>13</v>
      </c>
      <c r="R239">
        <v>6.9</v>
      </c>
    </row>
    <row r="240" spans="1:18" x14ac:dyDescent="0.25">
      <c r="A240" t="s">
        <v>255</v>
      </c>
      <c r="B240" t="s">
        <v>259</v>
      </c>
      <c r="C240" s="1">
        <f>E240/D240</f>
        <v>187</v>
      </c>
      <c r="D240">
        <v>3</v>
      </c>
      <c r="E240" s="1">
        <v>561</v>
      </c>
      <c r="F240">
        <v>10.3</v>
      </c>
      <c r="Q240" t="s">
        <v>13</v>
      </c>
      <c r="R240">
        <v>5</v>
      </c>
    </row>
    <row r="241" spans="1:18" x14ac:dyDescent="0.25">
      <c r="A241" t="s">
        <v>255</v>
      </c>
      <c r="B241" t="s">
        <v>257</v>
      </c>
      <c r="C241" s="1">
        <f>E241/D241</f>
        <v>187</v>
      </c>
      <c r="D241">
        <v>3</v>
      </c>
      <c r="E241" s="1">
        <v>561</v>
      </c>
      <c r="Q241" t="s">
        <v>13</v>
      </c>
      <c r="R241">
        <v>4.5999999999999996</v>
      </c>
    </row>
    <row r="242" spans="1:18" x14ac:dyDescent="0.25">
      <c r="A242" t="s">
        <v>255</v>
      </c>
      <c r="B242" t="s">
        <v>261</v>
      </c>
      <c r="C242" s="1">
        <f>E242/D242</f>
        <v>187</v>
      </c>
      <c r="D242">
        <v>3</v>
      </c>
      <c r="E242" s="1">
        <v>561</v>
      </c>
      <c r="F242">
        <v>12.6</v>
      </c>
      <c r="Q242" t="s">
        <v>13</v>
      </c>
      <c r="R242">
        <v>7.9</v>
      </c>
    </row>
    <row r="243" spans="1:18" x14ac:dyDescent="0.25">
      <c r="A243" t="s">
        <v>255</v>
      </c>
      <c r="B243" t="s">
        <v>262</v>
      </c>
      <c r="C243" s="1">
        <f>E243/D243</f>
        <v>187</v>
      </c>
      <c r="D243">
        <v>3</v>
      </c>
      <c r="E243" s="1">
        <v>561</v>
      </c>
      <c r="F243">
        <v>12.3</v>
      </c>
      <c r="Q243" t="s">
        <v>13</v>
      </c>
      <c r="R243">
        <v>5.8</v>
      </c>
    </row>
    <row r="244" spans="1:18" x14ac:dyDescent="0.25">
      <c r="A244" t="s">
        <v>219</v>
      </c>
      <c r="B244" t="s">
        <v>227</v>
      </c>
      <c r="C244" s="1">
        <f>E244/D244</f>
        <v>187</v>
      </c>
      <c r="D244">
        <v>1</v>
      </c>
      <c r="E244" s="1">
        <v>187</v>
      </c>
      <c r="F244">
        <v>26.1</v>
      </c>
      <c r="Q244" t="s">
        <v>13</v>
      </c>
      <c r="R244">
        <v>0.6</v>
      </c>
    </row>
    <row r="245" spans="1:18" x14ac:dyDescent="0.25">
      <c r="A245" t="s">
        <v>301</v>
      </c>
      <c r="B245" t="s">
        <v>301</v>
      </c>
      <c r="C245" s="1">
        <f>E245/D245</f>
        <v>187</v>
      </c>
      <c r="D245">
        <v>1</v>
      </c>
      <c r="E245" s="1">
        <v>187</v>
      </c>
      <c r="F245">
        <v>10.9</v>
      </c>
      <c r="Q245" t="s">
        <v>13</v>
      </c>
      <c r="R245">
        <v>0.6</v>
      </c>
    </row>
    <row r="246" spans="1:18" x14ac:dyDescent="0.25">
      <c r="A246" t="s">
        <v>301</v>
      </c>
      <c r="B246" t="s">
        <v>306</v>
      </c>
      <c r="C246" s="1">
        <f>E246/D246</f>
        <v>187</v>
      </c>
      <c r="D246">
        <v>1</v>
      </c>
      <c r="E246" s="1">
        <v>187</v>
      </c>
      <c r="Q246" t="s">
        <v>22</v>
      </c>
      <c r="R246">
        <v>5.9</v>
      </c>
    </row>
    <row r="247" spans="1:18" x14ac:dyDescent="0.25">
      <c r="A247" t="s">
        <v>322</v>
      </c>
      <c r="B247" t="s">
        <v>322</v>
      </c>
      <c r="C247" s="1">
        <f>E247/D247</f>
        <v>187</v>
      </c>
      <c r="D247">
        <v>4</v>
      </c>
      <c r="E247" s="1">
        <v>748</v>
      </c>
      <c r="F247">
        <v>16</v>
      </c>
      <c r="Q247" t="s">
        <v>22</v>
      </c>
      <c r="R247">
        <v>9.3000000000000007</v>
      </c>
    </row>
    <row r="248" spans="1:18" x14ac:dyDescent="0.25">
      <c r="A248" t="s">
        <v>329</v>
      </c>
      <c r="B248" t="s">
        <v>329</v>
      </c>
      <c r="C248" s="1">
        <f>E248/D248</f>
        <v>187</v>
      </c>
      <c r="D248">
        <v>2</v>
      </c>
      <c r="E248" s="1">
        <v>374</v>
      </c>
      <c r="F248">
        <v>20.6</v>
      </c>
      <c r="Q248" t="s">
        <v>22</v>
      </c>
      <c r="R248">
        <v>8.1</v>
      </c>
    </row>
    <row r="249" spans="1:18" x14ac:dyDescent="0.25">
      <c r="A249" t="s">
        <v>355</v>
      </c>
      <c r="B249" t="s">
        <v>355</v>
      </c>
      <c r="C249" s="1">
        <f>E249/D249</f>
        <v>187</v>
      </c>
      <c r="D249">
        <v>3</v>
      </c>
      <c r="E249" s="1">
        <v>561</v>
      </c>
      <c r="F249">
        <v>21.8</v>
      </c>
      <c r="Q249" t="s">
        <v>22</v>
      </c>
      <c r="R249">
        <v>13.1</v>
      </c>
    </row>
    <row r="250" spans="1:18" x14ac:dyDescent="0.25">
      <c r="A250" t="s">
        <v>365</v>
      </c>
      <c r="B250" t="s">
        <v>366</v>
      </c>
      <c r="C250" s="1">
        <f>E250/D250</f>
        <v>187</v>
      </c>
      <c r="D250">
        <v>3</v>
      </c>
      <c r="E250" s="1">
        <v>561</v>
      </c>
      <c r="F250">
        <v>18.2</v>
      </c>
      <c r="Q250" t="s">
        <v>22</v>
      </c>
      <c r="R250">
        <v>16.3</v>
      </c>
    </row>
    <row r="251" spans="1:18" x14ac:dyDescent="0.25">
      <c r="A251" t="s">
        <v>365</v>
      </c>
      <c r="B251" t="s">
        <v>368</v>
      </c>
      <c r="C251" s="1">
        <f>E251/D251</f>
        <v>187</v>
      </c>
      <c r="D251">
        <v>1</v>
      </c>
      <c r="E251" s="1">
        <v>187</v>
      </c>
      <c r="F251">
        <v>16.899999999999999</v>
      </c>
      <c r="Q251" t="s">
        <v>22</v>
      </c>
      <c r="R251">
        <v>5.8</v>
      </c>
    </row>
    <row r="252" spans="1:18" x14ac:dyDescent="0.25">
      <c r="A252" t="s">
        <v>365</v>
      </c>
      <c r="B252" t="s">
        <v>367</v>
      </c>
      <c r="C252" s="1">
        <f>E252/D252</f>
        <v>187</v>
      </c>
      <c r="D252">
        <v>1</v>
      </c>
      <c r="E252" s="1">
        <v>187</v>
      </c>
      <c r="F252">
        <v>16.899999999999999</v>
      </c>
      <c r="Q252" t="s">
        <v>22</v>
      </c>
      <c r="R252">
        <v>10.4</v>
      </c>
    </row>
    <row r="253" spans="1:18" x14ac:dyDescent="0.25">
      <c r="A253" t="s">
        <v>365</v>
      </c>
      <c r="B253" t="s">
        <v>369</v>
      </c>
      <c r="C253" s="1">
        <f>E253/D253</f>
        <v>187</v>
      </c>
      <c r="D253">
        <v>1</v>
      </c>
      <c r="E253" s="1">
        <v>187</v>
      </c>
      <c r="F253">
        <v>18.600000000000001</v>
      </c>
      <c r="Q253" t="s">
        <v>22</v>
      </c>
      <c r="R253">
        <v>14.1</v>
      </c>
    </row>
    <row r="254" spans="1:18" x14ac:dyDescent="0.25">
      <c r="A254" t="s">
        <v>365</v>
      </c>
      <c r="B254" t="s">
        <v>370</v>
      </c>
      <c r="C254" s="1">
        <f>E254/D254</f>
        <v>187</v>
      </c>
      <c r="D254">
        <v>1</v>
      </c>
      <c r="E254" s="1">
        <v>187</v>
      </c>
      <c r="F254">
        <v>17.8</v>
      </c>
      <c r="Q254" t="s">
        <v>22</v>
      </c>
      <c r="R254">
        <v>7.7</v>
      </c>
    </row>
    <row r="255" spans="1:18" x14ac:dyDescent="0.25">
      <c r="A255" t="s">
        <v>378</v>
      </c>
      <c r="B255" t="s">
        <v>378</v>
      </c>
      <c r="C255" s="1">
        <f>E255/D255</f>
        <v>187</v>
      </c>
      <c r="D255">
        <v>3</v>
      </c>
      <c r="E255" s="1">
        <v>561</v>
      </c>
      <c r="F255">
        <v>15.5</v>
      </c>
      <c r="Q255" t="s">
        <v>22</v>
      </c>
      <c r="R255">
        <v>8.3000000000000007</v>
      </c>
    </row>
    <row r="256" spans="1:18" x14ac:dyDescent="0.25">
      <c r="A256" t="s">
        <v>398</v>
      </c>
      <c r="B256" t="s">
        <v>398</v>
      </c>
      <c r="C256" s="1">
        <f>E256/D256</f>
        <v>187</v>
      </c>
      <c r="D256">
        <v>4</v>
      </c>
      <c r="E256" s="1">
        <v>748</v>
      </c>
      <c r="F256">
        <v>24.5</v>
      </c>
      <c r="Q256" t="s">
        <v>22</v>
      </c>
      <c r="R256">
        <v>3.4</v>
      </c>
    </row>
    <row r="257" spans="1:18" x14ac:dyDescent="0.25">
      <c r="A257" t="s">
        <v>61</v>
      </c>
      <c r="B257" t="s">
        <v>61</v>
      </c>
      <c r="C257" s="1">
        <f>E257/D257</f>
        <v>186.93333333333334</v>
      </c>
      <c r="D257">
        <v>15</v>
      </c>
      <c r="E257" s="1">
        <v>2804</v>
      </c>
      <c r="F257">
        <v>25.8</v>
      </c>
      <c r="Q257" t="s">
        <v>22</v>
      </c>
      <c r="R257">
        <v>15.8</v>
      </c>
    </row>
    <row r="258" spans="1:18" x14ac:dyDescent="0.25">
      <c r="A258" t="s">
        <v>255</v>
      </c>
      <c r="B258" t="s">
        <v>256</v>
      </c>
      <c r="C258" s="1">
        <f>E258/D258</f>
        <v>186.92857142857142</v>
      </c>
      <c r="D258">
        <v>14</v>
      </c>
      <c r="E258" s="1">
        <v>2617</v>
      </c>
      <c r="F258">
        <v>6.2</v>
      </c>
      <c r="Q258" t="s">
        <v>22</v>
      </c>
      <c r="R258">
        <v>4</v>
      </c>
    </row>
    <row r="259" spans="1:18" x14ac:dyDescent="0.25">
      <c r="A259" t="s">
        <v>145</v>
      </c>
      <c r="B259" t="s">
        <v>145</v>
      </c>
      <c r="C259" s="1">
        <f>E259/D259</f>
        <v>186.92</v>
      </c>
      <c r="D259">
        <v>25</v>
      </c>
      <c r="E259" s="1">
        <v>4673</v>
      </c>
      <c r="F259">
        <v>24.1</v>
      </c>
      <c r="Q259" t="s">
        <v>22</v>
      </c>
      <c r="R259">
        <v>11.4</v>
      </c>
    </row>
    <row r="260" spans="1:18" x14ac:dyDescent="0.25">
      <c r="A260" t="s">
        <v>135</v>
      </c>
      <c r="B260" t="s">
        <v>135</v>
      </c>
      <c r="C260" s="1">
        <f>E260/D260</f>
        <v>186.90909090909091</v>
      </c>
      <c r="D260">
        <v>33</v>
      </c>
      <c r="E260" s="1">
        <v>6168</v>
      </c>
      <c r="F260">
        <v>19.899999999999999</v>
      </c>
      <c r="Q260" t="s">
        <v>22</v>
      </c>
      <c r="R260">
        <v>7.8</v>
      </c>
    </row>
    <row r="261" spans="1:18" x14ac:dyDescent="0.25">
      <c r="A261" t="s">
        <v>171</v>
      </c>
      <c r="B261" t="s">
        <v>171</v>
      </c>
      <c r="C261" s="1">
        <f>E261/D261</f>
        <v>186.90588235294118</v>
      </c>
      <c r="D261">
        <v>85</v>
      </c>
      <c r="E261" s="1">
        <v>15887</v>
      </c>
      <c r="F261">
        <v>19.8</v>
      </c>
      <c r="Q261" t="s">
        <v>22</v>
      </c>
      <c r="R261">
        <v>7.6</v>
      </c>
    </row>
    <row r="262" spans="1:18" x14ac:dyDescent="0.25">
      <c r="A262" t="s">
        <v>188</v>
      </c>
      <c r="B262" t="s">
        <v>188</v>
      </c>
      <c r="C262" s="1">
        <f>E262/D262</f>
        <v>186.9047619047619</v>
      </c>
      <c r="D262">
        <v>42</v>
      </c>
      <c r="E262" s="1">
        <v>7850</v>
      </c>
      <c r="F262">
        <v>2.6</v>
      </c>
      <c r="Q262" t="s">
        <v>22</v>
      </c>
      <c r="R262">
        <v>9.3000000000000007</v>
      </c>
    </row>
    <row r="263" spans="1:18" x14ac:dyDescent="0.25">
      <c r="A263" t="s">
        <v>375</v>
      </c>
      <c r="B263" t="s">
        <v>375</v>
      </c>
      <c r="C263" s="1">
        <f>E263/D263</f>
        <v>186.90196078431373</v>
      </c>
      <c r="D263">
        <v>51</v>
      </c>
      <c r="E263" s="1">
        <v>9532</v>
      </c>
      <c r="F263">
        <v>19.5</v>
      </c>
      <c r="Q263" t="s">
        <v>22</v>
      </c>
      <c r="R263">
        <v>7.3</v>
      </c>
    </row>
    <row r="264" spans="1:18" x14ac:dyDescent="0.25">
      <c r="A264" t="s">
        <v>255</v>
      </c>
      <c r="B264" t="s">
        <v>255</v>
      </c>
      <c r="C264" s="1">
        <f>E264/D264</f>
        <v>186.9</v>
      </c>
      <c r="D264">
        <v>20</v>
      </c>
      <c r="E264" s="1">
        <v>3738</v>
      </c>
      <c r="F264">
        <v>9.8000000000000007</v>
      </c>
      <c r="Q264" t="s">
        <v>22</v>
      </c>
      <c r="R264">
        <v>5.6</v>
      </c>
    </row>
    <row r="265" spans="1:18" x14ac:dyDescent="0.25">
      <c r="A265" t="s">
        <v>376</v>
      </c>
      <c r="B265" t="s">
        <v>377</v>
      </c>
      <c r="C265" s="1">
        <f>E265/D265</f>
        <v>186.89830508474577</v>
      </c>
      <c r="D265">
        <v>59</v>
      </c>
      <c r="E265" s="1">
        <v>11027</v>
      </c>
      <c r="F265">
        <v>12.8</v>
      </c>
      <c r="Q265" t="s">
        <v>22</v>
      </c>
      <c r="R265">
        <v>3.3</v>
      </c>
    </row>
    <row r="266" spans="1:18" x14ac:dyDescent="0.25">
      <c r="A266" t="s">
        <v>130</v>
      </c>
      <c r="B266" t="s">
        <v>130</v>
      </c>
      <c r="C266" s="1">
        <f>E266/D266</f>
        <v>186.89795918367346</v>
      </c>
      <c r="D266">
        <v>49</v>
      </c>
      <c r="E266" s="1">
        <v>9158</v>
      </c>
      <c r="F266">
        <v>15.7</v>
      </c>
      <c r="Q266" t="s">
        <v>22</v>
      </c>
      <c r="R266">
        <v>5</v>
      </c>
    </row>
    <row r="267" spans="1:18" x14ac:dyDescent="0.25">
      <c r="A267" t="s">
        <v>232</v>
      </c>
      <c r="B267" t="s">
        <v>232</v>
      </c>
      <c r="C267" s="1">
        <f>E267/D267</f>
        <v>186.89743589743588</v>
      </c>
      <c r="D267">
        <v>39</v>
      </c>
      <c r="E267" s="1">
        <v>7289</v>
      </c>
      <c r="F267">
        <v>11.5</v>
      </c>
      <c r="Q267" t="s">
        <v>22</v>
      </c>
      <c r="R267">
        <v>14.1</v>
      </c>
    </row>
    <row r="268" spans="1:18" x14ac:dyDescent="0.25">
      <c r="A268" t="s">
        <v>61</v>
      </c>
      <c r="B268" t="s">
        <v>63</v>
      </c>
      <c r="C268" s="1">
        <f>E268/D268</f>
        <v>186.89473684210526</v>
      </c>
      <c r="D268">
        <v>19</v>
      </c>
      <c r="E268" s="1">
        <v>3551</v>
      </c>
      <c r="F268">
        <v>18.600000000000001</v>
      </c>
      <c r="Q268" t="s">
        <v>22</v>
      </c>
      <c r="R268">
        <v>16.899999999999999</v>
      </c>
    </row>
    <row r="269" spans="1:18" x14ac:dyDescent="0.25">
      <c r="A269" t="s">
        <v>110</v>
      </c>
      <c r="B269" t="s">
        <v>111</v>
      </c>
      <c r="C269" s="1">
        <f>E269/D269</f>
        <v>186.89285714285714</v>
      </c>
      <c r="D269">
        <v>28</v>
      </c>
      <c r="E269" s="1">
        <v>5233</v>
      </c>
      <c r="F269">
        <v>30.5</v>
      </c>
      <c r="Q269" t="s">
        <v>22</v>
      </c>
      <c r="R269">
        <v>8.9</v>
      </c>
    </row>
    <row r="270" spans="1:18" x14ac:dyDescent="0.25">
      <c r="A270" t="s">
        <v>109</v>
      </c>
      <c r="B270" t="s">
        <v>109</v>
      </c>
      <c r="C270" s="1">
        <f>E270/D270</f>
        <v>186.88888888888889</v>
      </c>
      <c r="D270">
        <v>9</v>
      </c>
      <c r="E270" s="1">
        <v>1682</v>
      </c>
      <c r="F270">
        <v>30.4</v>
      </c>
      <c r="Q270" t="s">
        <v>22</v>
      </c>
      <c r="R270">
        <v>2.8</v>
      </c>
    </row>
    <row r="271" spans="1:18" x14ac:dyDescent="0.25">
      <c r="A271" t="s">
        <v>142</v>
      </c>
      <c r="B271" t="s">
        <v>142</v>
      </c>
      <c r="C271" s="1">
        <f>E271/D271</f>
        <v>186.875</v>
      </c>
      <c r="D271">
        <v>8</v>
      </c>
      <c r="E271" s="1">
        <v>1495</v>
      </c>
      <c r="F271">
        <v>20.3</v>
      </c>
      <c r="Q271" t="s">
        <v>22</v>
      </c>
      <c r="R271">
        <v>9</v>
      </c>
    </row>
    <row r="272" spans="1:18" x14ac:dyDescent="0.25">
      <c r="A272" t="s">
        <v>355</v>
      </c>
      <c r="B272" t="s">
        <v>356</v>
      </c>
      <c r="C272" s="1">
        <f>E272/D272</f>
        <v>186.875</v>
      </c>
      <c r="D272">
        <v>16</v>
      </c>
      <c r="E272" s="1">
        <v>2990</v>
      </c>
      <c r="F272">
        <v>21.3</v>
      </c>
      <c r="Q272" t="s">
        <v>22</v>
      </c>
      <c r="R272">
        <v>5.6</v>
      </c>
    </row>
    <row r="273" spans="1:18" x14ac:dyDescent="0.25">
      <c r="A273" t="s">
        <v>218</v>
      </c>
      <c r="B273" t="s">
        <v>218</v>
      </c>
      <c r="C273" s="1">
        <f>E273/D273</f>
        <v>186.875</v>
      </c>
      <c r="D273">
        <v>8</v>
      </c>
      <c r="E273" s="1">
        <v>1495</v>
      </c>
      <c r="F273">
        <v>17.8</v>
      </c>
      <c r="Q273" t="s">
        <v>22</v>
      </c>
      <c r="R273">
        <v>7</v>
      </c>
    </row>
    <row r="274" spans="1:18" x14ac:dyDescent="0.25">
      <c r="A274" t="s">
        <v>219</v>
      </c>
      <c r="B274" t="s">
        <v>220</v>
      </c>
      <c r="C274" s="1">
        <f>E274/D274</f>
        <v>186.85714285714286</v>
      </c>
      <c r="D274">
        <v>7</v>
      </c>
      <c r="E274" s="1">
        <v>1308</v>
      </c>
      <c r="F274">
        <v>21.9</v>
      </c>
      <c r="Q274" t="s">
        <v>22</v>
      </c>
      <c r="R274">
        <v>5.8</v>
      </c>
    </row>
    <row r="275" spans="1:18" x14ac:dyDescent="0.25">
      <c r="A275" t="s">
        <v>180</v>
      </c>
      <c r="B275" t="s">
        <v>180</v>
      </c>
      <c r="C275" s="1">
        <f>E275/D275</f>
        <v>186.85714285714286</v>
      </c>
      <c r="D275">
        <v>7</v>
      </c>
      <c r="E275" s="1">
        <v>1308</v>
      </c>
      <c r="F275">
        <v>21.1</v>
      </c>
      <c r="Q275" t="s">
        <v>22</v>
      </c>
      <c r="R275">
        <v>9.4</v>
      </c>
    </row>
    <row r="276" spans="1:18" x14ac:dyDescent="0.25">
      <c r="A276" t="s">
        <v>269</v>
      </c>
      <c r="B276" t="s">
        <v>270</v>
      </c>
      <c r="C276" s="1">
        <f>E276/D276</f>
        <v>186.83333333333334</v>
      </c>
      <c r="D276">
        <v>6</v>
      </c>
      <c r="E276" s="1">
        <v>1121</v>
      </c>
      <c r="F276">
        <v>20.9</v>
      </c>
      <c r="Q276" t="s">
        <v>22</v>
      </c>
      <c r="R276">
        <v>9.5</v>
      </c>
    </row>
    <row r="277" spans="1:18" x14ac:dyDescent="0.25">
      <c r="A277" t="s">
        <v>184</v>
      </c>
      <c r="B277" t="s">
        <v>184</v>
      </c>
      <c r="C277" s="1">
        <f>E277/D277</f>
        <v>186.83333333333334</v>
      </c>
      <c r="D277">
        <v>6</v>
      </c>
      <c r="E277" s="1">
        <v>1121</v>
      </c>
      <c r="F277">
        <v>14.4</v>
      </c>
      <c r="Q277" t="s">
        <v>22</v>
      </c>
      <c r="R277">
        <v>8.1</v>
      </c>
    </row>
    <row r="278" spans="1:18" x14ac:dyDescent="0.25">
      <c r="A278" t="s">
        <v>164</v>
      </c>
      <c r="B278" t="s">
        <v>166</v>
      </c>
      <c r="C278" s="1">
        <f>E278/D278</f>
        <v>186.83333333333334</v>
      </c>
      <c r="D278">
        <v>6</v>
      </c>
      <c r="E278" s="1">
        <v>1121</v>
      </c>
      <c r="F278">
        <v>15.7</v>
      </c>
      <c r="Q278" t="s">
        <v>22</v>
      </c>
      <c r="R278">
        <v>7.5</v>
      </c>
    </row>
    <row r="279" spans="1:18" x14ac:dyDescent="0.25">
      <c r="A279" t="s">
        <v>188</v>
      </c>
      <c r="B279" t="s">
        <v>188</v>
      </c>
      <c r="C279" s="1">
        <f>E279/D279</f>
        <v>175</v>
      </c>
      <c r="D279">
        <v>59</v>
      </c>
      <c r="E279" s="1">
        <v>10325</v>
      </c>
      <c r="F279">
        <v>23.5</v>
      </c>
      <c r="Q279" t="s">
        <v>22</v>
      </c>
      <c r="R279">
        <v>7.2</v>
      </c>
    </row>
    <row r="280" spans="1:18" x14ac:dyDescent="0.25">
      <c r="A280" t="s">
        <v>269</v>
      </c>
      <c r="B280" t="s">
        <v>281</v>
      </c>
      <c r="C280" s="1">
        <f>E280/D280</f>
        <v>175</v>
      </c>
      <c r="D280">
        <v>12</v>
      </c>
      <c r="E280" s="1">
        <v>2100</v>
      </c>
      <c r="F280">
        <v>17.600000000000001</v>
      </c>
      <c r="Q280" t="s">
        <v>22</v>
      </c>
      <c r="R280">
        <v>7.1</v>
      </c>
    </row>
    <row r="281" spans="1:18" x14ac:dyDescent="0.25">
      <c r="A281" t="s">
        <v>376</v>
      </c>
      <c r="B281" t="s">
        <v>377</v>
      </c>
      <c r="C281" s="1">
        <f>E281/D281</f>
        <v>175</v>
      </c>
      <c r="D281">
        <v>37</v>
      </c>
      <c r="E281" s="1">
        <v>6475</v>
      </c>
      <c r="F281">
        <v>23.2</v>
      </c>
      <c r="Q281" t="s">
        <v>22</v>
      </c>
      <c r="R281">
        <v>17.2</v>
      </c>
    </row>
    <row r="282" spans="1:18" x14ac:dyDescent="0.25">
      <c r="A282" t="s">
        <v>188</v>
      </c>
      <c r="B282" t="s">
        <v>188</v>
      </c>
      <c r="C282" s="1">
        <f>E282/D282</f>
        <v>145</v>
      </c>
      <c r="D282">
        <v>40</v>
      </c>
      <c r="E282" s="1">
        <v>5800</v>
      </c>
      <c r="F282">
        <v>39</v>
      </c>
      <c r="Q282" t="s">
        <v>22</v>
      </c>
      <c r="R282">
        <v>7.5</v>
      </c>
    </row>
    <row r="283" spans="1:18" x14ac:dyDescent="0.25">
      <c r="A283" t="s">
        <v>219</v>
      </c>
      <c r="B283" t="s">
        <v>223</v>
      </c>
      <c r="C283" s="1">
        <f>E283/D283</f>
        <v>115</v>
      </c>
      <c r="D283">
        <v>3</v>
      </c>
      <c r="E283" s="1">
        <v>345</v>
      </c>
      <c r="F283">
        <v>17.600000000000001</v>
      </c>
      <c r="Q283" t="s">
        <v>22</v>
      </c>
      <c r="R283">
        <v>4.2</v>
      </c>
    </row>
    <row r="284" spans="1:18" x14ac:dyDescent="0.25">
      <c r="A284" t="s">
        <v>57</v>
      </c>
      <c r="B284" t="s">
        <v>57</v>
      </c>
      <c r="C284" s="1">
        <f>E284/D284</f>
        <v>115</v>
      </c>
      <c r="D284">
        <v>4</v>
      </c>
      <c r="E284" s="1">
        <v>460</v>
      </c>
      <c r="F284">
        <v>10.6</v>
      </c>
      <c r="Q284" t="s">
        <v>22</v>
      </c>
      <c r="R284">
        <v>3.7</v>
      </c>
    </row>
    <row r="285" spans="1:18" x14ac:dyDescent="0.25">
      <c r="A285" t="s">
        <v>61</v>
      </c>
      <c r="B285" t="s">
        <v>63</v>
      </c>
      <c r="C285" s="1">
        <f>E285/D285</f>
        <v>115</v>
      </c>
      <c r="D285">
        <v>5</v>
      </c>
      <c r="E285" s="1">
        <v>575</v>
      </c>
      <c r="F285">
        <v>1</v>
      </c>
      <c r="Q285" t="s">
        <v>22</v>
      </c>
      <c r="R285">
        <v>9.1999999999999993</v>
      </c>
    </row>
    <row r="286" spans="1:18" x14ac:dyDescent="0.25">
      <c r="A286" t="s">
        <v>142</v>
      </c>
      <c r="B286" t="s">
        <v>144</v>
      </c>
      <c r="C286" s="1">
        <f>E286/D286</f>
        <v>115</v>
      </c>
      <c r="D286">
        <v>3</v>
      </c>
      <c r="E286" s="1">
        <v>345</v>
      </c>
      <c r="F286">
        <v>3.8</v>
      </c>
      <c r="Q286" t="s">
        <v>22</v>
      </c>
      <c r="R286">
        <v>1.9</v>
      </c>
    </row>
    <row r="287" spans="1:18" x14ac:dyDescent="0.25">
      <c r="A287" t="s">
        <v>130</v>
      </c>
      <c r="B287" t="s">
        <v>130</v>
      </c>
      <c r="C287" s="1">
        <f>E287/D287</f>
        <v>115</v>
      </c>
      <c r="D287">
        <v>2</v>
      </c>
      <c r="E287" s="1">
        <v>230</v>
      </c>
      <c r="F287">
        <v>0.1</v>
      </c>
      <c r="Q287" t="s">
        <v>22</v>
      </c>
      <c r="R287">
        <v>7</v>
      </c>
    </row>
    <row r="288" spans="1:18" x14ac:dyDescent="0.25">
      <c r="A288" t="s">
        <v>387</v>
      </c>
      <c r="B288" t="s">
        <v>388</v>
      </c>
      <c r="C288" s="1">
        <f>E288/D288</f>
        <v>115</v>
      </c>
      <c r="D288">
        <v>2</v>
      </c>
      <c r="E288" s="1">
        <v>230</v>
      </c>
      <c r="F288">
        <v>7.9</v>
      </c>
      <c r="Q288" t="s">
        <v>22</v>
      </c>
      <c r="R288">
        <v>12</v>
      </c>
    </row>
    <row r="289" spans="1:18" x14ac:dyDescent="0.25">
      <c r="A289" t="s">
        <v>176</v>
      </c>
      <c r="B289" t="s">
        <v>176</v>
      </c>
      <c r="C289" s="1">
        <f>E289/D289</f>
        <v>115</v>
      </c>
      <c r="D289">
        <v>4</v>
      </c>
      <c r="E289" s="1">
        <v>460</v>
      </c>
      <c r="F289">
        <v>19.399999999999999</v>
      </c>
      <c r="Q289" t="s">
        <v>22</v>
      </c>
      <c r="R289">
        <v>1.1000000000000001</v>
      </c>
    </row>
    <row r="290" spans="1:18" x14ac:dyDescent="0.25">
      <c r="A290" t="s">
        <v>219</v>
      </c>
      <c r="B290" t="s">
        <v>224</v>
      </c>
      <c r="C290" s="1">
        <f>E290/D290</f>
        <v>115</v>
      </c>
      <c r="D290">
        <v>3</v>
      </c>
      <c r="E290" s="1">
        <v>345</v>
      </c>
      <c r="F290">
        <v>11.7</v>
      </c>
      <c r="Q290" t="s">
        <v>22</v>
      </c>
      <c r="R290">
        <v>19.3</v>
      </c>
    </row>
    <row r="291" spans="1:18" x14ac:dyDescent="0.25">
      <c r="A291" t="s">
        <v>231</v>
      </c>
      <c r="B291" t="s">
        <v>231</v>
      </c>
      <c r="C291" s="1">
        <f>E291/D291</f>
        <v>115</v>
      </c>
      <c r="D291">
        <v>3</v>
      </c>
      <c r="E291" s="1">
        <v>345</v>
      </c>
      <c r="F291">
        <v>0.2</v>
      </c>
      <c r="Q291" t="s">
        <v>22</v>
      </c>
      <c r="R291">
        <v>19.3</v>
      </c>
    </row>
    <row r="292" spans="1:18" x14ac:dyDescent="0.25">
      <c r="A292" t="s">
        <v>325</v>
      </c>
      <c r="B292" t="s">
        <v>325</v>
      </c>
      <c r="C292" s="1">
        <f>E292/D292</f>
        <v>115</v>
      </c>
      <c r="D292">
        <v>2</v>
      </c>
      <c r="E292" s="1">
        <v>230</v>
      </c>
      <c r="F292">
        <v>4.5999999999999996</v>
      </c>
      <c r="Q292" t="s">
        <v>22</v>
      </c>
      <c r="R292">
        <v>3.4</v>
      </c>
    </row>
    <row r="293" spans="1:18" x14ac:dyDescent="0.25">
      <c r="A293" t="s">
        <v>350</v>
      </c>
      <c r="B293" t="s">
        <v>350</v>
      </c>
      <c r="C293" s="1">
        <f>E293/D293</f>
        <v>115</v>
      </c>
      <c r="D293">
        <v>3</v>
      </c>
      <c r="E293" s="1">
        <v>345</v>
      </c>
      <c r="F293">
        <v>15.7</v>
      </c>
      <c r="Q293" t="s">
        <v>22</v>
      </c>
      <c r="R293">
        <v>12.7</v>
      </c>
    </row>
    <row r="294" spans="1:18" x14ac:dyDescent="0.25">
      <c r="A294" t="s">
        <v>186</v>
      </c>
      <c r="B294" t="s">
        <v>187</v>
      </c>
      <c r="C294" s="1">
        <f>E294/D294</f>
        <v>115</v>
      </c>
      <c r="D294">
        <v>2</v>
      </c>
      <c r="E294" s="1">
        <v>230</v>
      </c>
      <c r="F294">
        <v>2.7</v>
      </c>
      <c r="Q294" t="s">
        <v>22</v>
      </c>
      <c r="R294">
        <v>9.6</v>
      </c>
    </row>
    <row r="295" spans="1:18" x14ac:dyDescent="0.25">
      <c r="A295" t="s">
        <v>61</v>
      </c>
      <c r="B295" t="s">
        <v>61</v>
      </c>
      <c r="C295" s="1">
        <f>E295/D295</f>
        <v>114.93333333333334</v>
      </c>
      <c r="D295">
        <v>15</v>
      </c>
      <c r="E295" s="1">
        <v>1724</v>
      </c>
      <c r="F295">
        <v>13.7</v>
      </c>
      <c r="Q295" t="s">
        <v>22</v>
      </c>
      <c r="R295">
        <v>6.2</v>
      </c>
    </row>
    <row r="296" spans="1:18" x14ac:dyDescent="0.25">
      <c r="A296" t="s">
        <v>334</v>
      </c>
      <c r="B296" t="s">
        <v>334</v>
      </c>
      <c r="C296" s="1">
        <f>E296/D296</f>
        <v>114.93333333333334</v>
      </c>
      <c r="D296">
        <v>15</v>
      </c>
      <c r="E296" s="1">
        <v>1724</v>
      </c>
      <c r="F296">
        <v>4.9000000000000004</v>
      </c>
      <c r="Q296" t="s">
        <v>22</v>
      </c>
      <c r="R296">
        <v>4.5999999999999996</v>
      </c>
    </row>
    <row r="297" spans="1:18" x14ac:dyDescent="0.25">
      <c r="A297" t="s">
        <v>171</v>
      </c>
      <c r="B297" t="s">
        <v>171</v>
      </c>
      <c r="C297" s="1">
        <f>E297/D297</f>
        <v>114.92857142857143</v>
      </c>
      <c r="D297">
        <v>14</v>
      </c>
      <c r="E297" s="1">
        <v>1609</v>
      </c>
      <c r="F297">
        <v>0.4</v>
      </c>
      <c r="Q297" t="s">
        <v>22</v>
      </c>
      <c r="R297">
        <v>5.4</v>
      </c>
    </row>
    <row r="298" spans="1:18" x14ac:dyDescent="0.25">
      <c r="A298" t="s">
        <v>219</v>
      </c>
      <c r="B298" t="s">
        <v>221</v>
      </c>
      <c r="C298" s="1">
        <f>E298/D298</f>
        <v>114.92857142857143</v>
      </c>
      <c r="D298">
        <v>14</v>
      </c>
      <c r="E298" s="1">
        <v>1609</v>
      </c>
      <c r="F298">
        <v>13.3</v>
      </c>
      <c r="Q298" t="s">
        <v>22</v>
      </c>
      <c r="R298">
        <v>1.9</v>
      </c>
    </row>
    <row r="299" spans="1:18" x14ac:dyDescent="0.25">
      <c r="A299" t="s">
        <v>199</v>
      </c>
      <c r="B299" t="s">
        <v>199</v>
      </c>
      <c r="C299" s="1">
        <f>E299/D299</f>
        <v>114.92307692307692</v>
      </c>
      <c r="D299">
        <v>13</v>
      </c>
      <c r="E299" s="1">
        <v>1494</v>
      </c>
      <c r="F299">
        <v>0.7</v>
      </c>
      <c r="Q299" t="s">
        <v>22</v>
      </c>
      <c r="R299">
        <v>2.8</v>
      </c>
    </row>
    <row r="300" spans="1:18" x14ac:dyDescent="0.25">
      <c r="A300" t="s">
        <v>290</v>
      </c>
      <c r="B300" t="s">
        <v>290</v>
      </c>
      <c r="C300" s="1">
        <f>E300/D300</f>
        <v>114.92</v>
      </c>
      <c r="D300">
        <v>25</v>
      </c>
      <c r="E300" s="1">
        <v>2873</v>
      </c>
      <c r="F300">
        <v>11.8</v>
      </c>
      <c r="Q300" t="s">
        <v>22</v>
      </c>
      <c r="R300">
        <v>10</v>
      </c>
    </row>
    <row r="301" spans="1:18" x14ac:dyDescent="0.25">
      <c r="A301" t="s">
        <v>142</v>
      </c>
      <c r="B301" t="s">
        <v>143</v>
      </c>
      <c r="C301" s="1">
        <f>E301/D301</f>
        <v>114.91666666666667</v>
      </c>
      <c r="D301">
        <v>12</v>
      </c>
      <c r="E301" s="1">
        <v>1379</v>
      </c>
      <c r="F301">
        <v>13.5</v>
      </c>
      <c r="Q301" t="s">
        <v>22</v>
      </c>
      <c r="R301">
        <v>11.3</v>
      </c>
    </row>
    <row r="302" spans="1:18" x14ac:dyDescent="0.25">
      <c r="A302" t="s">
        <v>127</v>
      </c>
      <c r="B302" t="s">
        <v>127</v>
      </c>
      <c r="C302" s="1">
        <f>E302/D302</f>
        <v>114.91666666666667</v>
      </c>
      <c r="D302">
        <v>12</v>
      </c>
      <c r="E302" s="1">
        <v>1379</v>
      </c>
      <c r="F302">
        <v>19.399999999999999</v>
      </c>
      <c r="Q302" t="s">
        <v>22</v>
      </c>
      <c r="R302">
        <v>2.5</v>
      </c>
    </row>
    <row r="303" spans="1:18" x14ac:dyDescent="0.25">
      <c r="A303" t="s">
        <v>298</v>
      </c>
      <c r="B303" t="s">
        <v>298</v>
      </c>
      <c r="C303" s="1">
        <f>E303/D303</f>
        <v>114.91666666666667</v>
      </c>
      <c r="D303">
        <v>24</v>
      </c>
      <c r="E303" s="1">
        <v>2758</v>
      </c>
      <c r="F303">
        <v>2</v>
      </c>
      <c r="Q303" t="s">
        <v>22</v>
      </c>
      <c r="R303">
        <v>7.8</v>
      </c>
    </row>
    <row r="304" spans="1:18" x14ac:dyDescent="0.25">
      <c r="A304" t="s">
        <v>245</v>
      </c>
      <c r="B304" t="s">
        <v>246</v>
      </c>
      <c r="C304" s="1">
        <f>E304/D304</f>
        <v>114.91428571428571</v>
      </c>
      <c r="D304">
        <v>35</v>
      </c>
      <c r="E304" s="1">
        <v>4022</v>
      </c>
      <c r="F304">
        <v>1.6</v>
      </c>
      <c r="Q304" t="s">
        <v>22</v>
      </c>
      <c r="R304">
        <v>18.3</v>
      </c>
    </row>
    <row r="305" spans="1:18" x14ac:dyDescent="0.25">
      <c r="A305" t="s">
        <v>142</v>
      </c>
      <c r="B305" t="s">
        <v>142</v>
      </c>
      <c r="C305" s="1">
        <f>E305/D305</f>
        <v>114.91304347826087</v>
      </c>
      <c r="D305">
        <v>23</v>
      </c>
      <c r="E305" s="1">
        <v>2643</v>
      </c>
      <c r="F305">
        <v>5.7</v>
      </c>
      <c r="Q305" t="s">
        <v>22</v>
      </c>
      <c r="R305">
        <v>7.5</v>
      </c>
    </row>
    <row r="306" spans="1:18" x14ac:dyDescent="0.25">
      <c r="A306" t="s">
        <v>70</v>
      </c>
      <c r="B306" t="s">
        <v>70</v>
      </c>
      <c r="C306" s="1">
        <f>E306/D306</f>
        <v>114.90909090909091</v>
      </c>
      <c r="D306">
        <v>55</v>
      </c>
      <c r="E306" s="1">
        <v>6320</v>
      </c>
      <c r="F306">
        <v>5.3</v>
      </c>
      <c r="Q306" t="s">
        <v>22</v>
      </c>
      <c r="R306">
        <v>6.1</v>
      </c>
    </row>
    <row r="307" spans="1:18" x14ac:dyDescent="0.25">
      <c r="A307" t="s">
        <v>208</v>
      </c>
      <c r="B307" t="s">
        <v>210</v>
      </c>
      <c r="C307" s="1">
        <f>E307/D307</f>
        <v>114.90909090909091</v>
      </c>
      <c r="D307">
        <v>11</v>
      </c>
      <c r="E307" s="1">
        <v>1264</v>
      </c>
      <c r="F307">
        <v>0.8</v>
      </c>
      <c r="Q307" t="s">
        <v>22</v>
      </c>
      <c r="R307">
        <v>4.5999999999999996</v>
      </c>
    </row>
    <row r="308" spans="1:18" x14ac:dyDescent="0.25">
      <c r="A308" t="s">
        <v>186</v>
      </c>
      <c r="B308" t="s">
        <v>186</v>
      </c>
      <c r="C308" s="1">
        <f>E308/D308</f>
        <v>114.90909090909091</v>
      </c>
      <c r="D308">
        <v>22</v>
      </c>
      <c r="E308" s="1">
        <v>2528</v>
      </c>
      <c r="F308">
        <v>2</v>
      </c>
      <c r="Q308" t="s">
        <v>22</v>
      </c>
      <c r="R308">
        <v>4.2</v>
      </c>
    </row>
    <row r="309" spans="1:18" x14ac:dyDescent="0.25">
      <c r="A309" t="s">
        <v>193</v>
      </c>
      <c r="B309" t="s">
        <v>193</v>
      </c>
      <c r="C309" s="1">
        <f>E309/D309</f>
        <v>114.90909090909091</v>
      </c>
      <c r="D309">
        <v>11</v>
      </c>
      <c r="E309" s="1">
        <v>1264</v>
      </c>
      <c r="F309">
        <v>10</v>
      </c>
      <c r="Q309" t="s">
        <v>22</v>
      </c>
      <c r="R309">
        <v>14.4</v>
      </c>
    </row>
    <row r="310" spans="1:18" x14ac:dyDescent="0.25">
      <c r="A310" t="s">
        <v>400</v>
      </c>
      <c r="B310" t="s">
        <v>400</v>
      </c>
      <c r="C310" s="1">
        <f>E310/D310</f>
        <v>114.90909090909091</v>
      </c>
      <c r="D310">
        <v>11</v>
      </c>
      <c r="E310" s="1">
        <v>1264</v>
      </c>
      <c r="F310">
        <v>0.6</v>
      </c>
      <c r="Q310" t="s">
        <v>22</v>
      </c>
      <c r="R310">
        <v>7.5</v>
      </c>
    </row>
    <row r="311" spans="1:18" x14ac:dyDescent="0.25">
      <c r="A311" t="s">
        <v>164</v>
      </c>
      <c r="B311" t="s">
        <v>164</v>
      </c>
      <c r="C311" s="1">
        <f>E311/D311</f>
        <v>114.90625</v>
      </c>
      <c r="D311">
        <v>64</v>
      </c>
      <c r="E311" s="1">
        <v>7354</v>
      </c>
      <c r="F311">
        <v>4.2</v>
      </c>
      <c r="Q311" t="s">
        <v>22</v>
      </c>
      <c r="R311">
        <v>12.5</v>
      </c>
    </row>
    <row r="312" spans="1:18" x14ac:dyDescent="0.25">
      <c r="A312" t="s">
        <v>269</v>
      </c>
      <c r="B312" t="s">
        <v>269</v>
      </c>
      <c r="C312" s="1">
        <f>E312/D312</f>
        <v>114.90625</v>
      </c>
      <c r="D312">
        <v>64</v>
      </c>
      <c r="E312" s="1">
        <v>7354</v>
      </c>
      <c r="F312">
        <v>12</v>
      </c>
      <c r="Q312" t="s">
        <v>22</v>
      </c>
      <c r="R312">
        <v>16.600000000000001</v>
      </c>
    </row>
    <row r="313" spans="1:18" x14ac:dyDescent="0.25">
      <c r="A313" t="s">
        <v>59</v>
      </c>
      <c r="B313" t="s">
        <v>59</v>
      </c>
      <c r="C313" s="1">
        <f>E313/D313</f>
        <v>114.9047619047619</v>
      </c>
      <c r="D313">
        <v>21</v>
      </c>
      <c r="E313" s="1">
        <v>2413</v>
      </c>
      <c r="F313">
        <v>6</v>
      </c>
      <c r="Q313" t="s">
        <v>22</v>
      </c>
      <c r="R313">
        <v>8.8000000000000007</v>
      </c>
    </row>
    <row r="314" spans="1:18" x14ac:dyDescent="0.25">
      <c r="A314" t="s">
        <v>355</v>
      </c>
      <c r="B314" t="s">
        <v>355</v>
      </c>
      <c r="C314" s="1">
        <f>E314/D314</f>
        <v>114.9047619047619</v>
      </c>
      <c r="D314">
        <v>21</v>
      </c>
      <c r="E314" s="1">
        <v>2413</v>
      </c>
      <c r="F314">
        <v>6.9</v>
      </c>
      <c r="Q314" t="s">
        <v>22</v>
      </c>
      <c r="R314">
        <v>1.7</v>
      </c>
    </row>
    <row r="315" spans="1:18" x14ac:dyDescent="0.25">
      <c r="A315" t="s">
        <v>18</v>
      </c>
      <c r="B315" t="s">
        <v>18</v>
      </c>
      <c r="C315" s="1">
        <f>E315/D315</f>
        <v>114.90322580645162</v>
      </c>
      <c r="D315">
        <v>31</v>
      </c>
      <c r="E315" s="1">
        <v>3562</v>
      </c>
      <c r="F315">
        <v>3.6</v>
      </c>
      <c r="Q315" t="s">
        <v>22</v>
      </c>
      <c r="R315">
        <v>5.3</v>
      </c>
    </row>
    <row r="316" spans="1:18" x14ac:dyDescent="0.25">
      <c r="A316" t="s">
        <v>255</v>
      </c>
      <c r="B316" t="s">
        <v>256</v>
      </c>
      <c r="C316" s="1">
        <f>E316/D316</f>
        <v>114.90322580645162</v>
      </c>
      <c r="D316">
        <v>31</v>
      </c>
      <c r="E316" s="1">
        <v>3562</v>
      </c>
      <c r="F316">
        <v>3.4</v>
      </c>
      <c r="Q316" t="s">
        <v>22</v>
      </c>
      <c r="R316">
        <v>9.6</v>
      </c>
    </row>
    <row r="317" spans="1:18" x14ac:dyDescent="0.25">
      <c r="A317" t="s">
        <v>85</v>
      </c>
      <c r="B317" t="s">
        <v>86</v>
      </c>
      <c r="C317" s="1">
        <f>E317/D317</f>
        <v>114.9</v>
      </c>
      <c r="D317">
        <v>20</v>
      </c>
      <c r="E317" s="1">
        <v>2298</v>
      </c>
      <c r="F317">
        <v>14.1</v>
      </c>
      <c r="Q317" t="s">
        <v>22</v>
      </c>
      <c r="R317">
        <v>5.0999999999999996</v>
      </c>
    </row>
    <row r="318" spans="1:18" x14ac:dyDescent="0.25">
      <c r="A318" t="s">
        <v>98</v>
      </c>
      <c r="B318" t="s">
        <v>98</v>
      </c>
      <c r="C318" s="1">
        <f>E318/D318</f>
        <v>114.9</v>
      </c>
      <c r="D318">
        <v>20</v>
      </c>
      <c r="E318" s="1">
        <v>2298</v>
      </c>
      <c r="F318">
        <v>8.1</v>
      </c>
      <c r="Q318" t="s">
        <v>22</v>
      </c>
      <c r="R318">
        <v>3.9</v>
      </c>
    </row>
    <row r="319" spans="1:18" x14ac:dyDescent="0.25">
      <c r="A319" t="s">
        <v>70</v>
      </c>
      <c r="B319" t="s">
        <v>71</v>
      </c>
      <c r="C319" s="1">
        <f>E319/D319</f>
        <v>114.9</v>
      </c>
      <c r="D319">
        <v>10</v>
      </c>
      <c r="E319" s="1">
        <v>1149</v>
      </c>
      <c r="F319">
        <v>6.1</v>
      </c>
      <c r="Q319" t="s">
        <v>44</v>
      </c>
      <c r="R319">
        <v>19.3</v>
      </c>
    </row>
    <row r="320" spans="1:18" x14ac:dyDescent="0.25">
      <c r="A320" t="s">
        <v>185</v>
      </c>
      <c r="B320" t="s">
        <v>185</v>
      </c>
      <c r="C320" s="1">
        <f>E320/D320</f>
        <v>114.9</v>
      </c>
      <c r="D320">
        <v>10</v>
      </c>
      <c r="E320" s="1">
        <v>1149</v>
      </c>
      <c r="F320">
        <v>1.8</v>
      </c>
      <c r="Q320" t="s">
        <v>44</v>
      </c>
      <c r="R320">
        <v>18.3</v>
      </c>
    </row>
    <row r="321" spans="1:18" x14ac:dyDescent="0.25">
      <c r="A321" t="s">
        <v>219</v>
      </c>
      <c r="B321" t="s">
        <v>222</v>
      </c>
      <c r="C321" s="1">
        <f>E321/D321</f>
        <v>114.9</v>
      </c>
      <c r="D321">
        <v>10</v>
      </c>
      <c r="E321" s="1">
        <v>1149</v>
      </c>
      <c r="F321">
        <v>1</v>
      </c>
      <c r="Q321" t="s">
        <v>44</v>
      </c>
      <c r="R321">
        <v>16.7</v>
      </c>
    </row>
    <row r="322" spans="1:18" x14ac:dyDescent="0.25">
      <c r="A322" t="s">
        <v>135</v>
      </c>
      <c r="B322" t="s">
        <v>135</v>
      </c>
      <c r="C322" s="1">
        <f>E322/D322</f>
        <v>114.8984771573604</v>
      </c>
      <c r="D322">
        <v>197</v>
      </c>
      <c r="E322" s="1">
        <v>22635</v>
      </c>
      <c r="F322">
        <v>4.9000000000000004</v>
      </c>
      <c r="Q322" t="s">
        <v>44</v>
      </c>
      <c r="R322">
        <v>19</v>
      </c>
    </row>
    <row r="323" spans="1:18" x14ac:dyDescent="0.25">
      <c r="A323" t="s">
        <v>168</v>
      </c>
      <c r="B323" t="s">
        <v>168</v>
      </c>
      <c r="C323" s="1">
        <f>E323/D323</f>
        <v>114.89772727272727</v>
      </c>
      <c r="D323">
        <v>88</v>
      </c>
      <c r="E323" s="1">
        <v>10111</v>
      </c>
      <c r="F323">
        <v>6.5</v>
      </c>
      <c r="Q323" t="s">
        <v>44</v>
      </c>
      <c r="R323">
        <v>14.9</v>
      </c>
    </row>
    <row r="324" spans="1:18" x14ac:dyDescent="0.25">
      <c r="A324" t="s">
        <v>373</v>
      </c>
      <c r="B324" t="s">
        <v>373</v>
      </c>
      <c r="C324" s="1">
        <f>E324/D324</f>
        <v>114.89393939393939</v>
      </c>
      <c r="D324">
        <v>66</v>
      </c>
      <c r="E324" s="1">
        <v>7583</v>
      </c>
      <c r="F324">
        <v>4.5999999999999996</v>
      </c>
      <c r="Q324" t="s">
        <v>44</v>
      </c>
      <c r="R324">
        <v>9</v>
      </c>
    </row>
    <row r="325" spans="1:18" x14ac:dyDescent="0.25">
      <c r="A325" t="s">
        <v>387</v>
      </c>
      <c r="B325" t="s">
        <v>387</v>
      </c>
      <c r="C325" s="1">
        <f>E325/D325</f>
        <v>114.89285714285714</v>
      </c>
      <c r="D325">
        <v>56</v>
      </c>
      <c r="E325" s="1">
        <v>6434</v>
      </c>
      <c r="F325">
        <v>5.8</v>
      </c>
      <c r="Q325" t="s">
        <v>44</v>
      </c>
      <c r="R325">
        <v>9</v>
      </c>
    </row>
    <row r="326" spans="1:18" x14ac:dyDescent="0.25">
      <c r="A326" t="s">
        <v>146</v>
      </c>
      <c r="B326" t="s">
        <v>146</v>
      </c>
      <c r="C326" s="1">
        <f>E326/D326</f>
        <v>114.88888888888889</v>
      </c>
      <c r="D326">
        <v>9</v>
      </c>
      <c r="E326" s="1">
        <v>1034</v>
      </c>
      <c r="F326">
        <v>2.1</v>
      </c>
      <c r="Q326" t="s">
        <v>44</v>
      </c>
      <c r="R326">
        <v>10.7</v>
      </c>
    </row>
    <row r="327" spans="1:18" x14ac:dyDescent="0.25">
      <c r="A327" t="s">
        <v>219</v>
      </c>
      <c r="B327" t="s">
        <v>220</v>
      </c>
      <c r="C327" s="1">
        <f>E327/D327</f>
        <v>114.88888888888889</v>
      </c>
      <c r="D327">
        <v>18</v>
      </c>
      <c r="E327" s="1">
        <v>2068</v>
      </c>
      <c r="F327">
        <v>11.2</v>
      </c>
      <c r="Q327" t="s">
        <v>44</v>
      </c>
      <c r="R327">
        <v>13.1</v>
      </c>
    </row>
    <row r="328" spans="1:18" x14ac:dyDescent="0.25">
      <c r="A328" t="s">
        <v>247</v>
      </c>
      <c r="B328" t="s">
        <v>247</v>
      </c>
      <c r="C328" s="1">
        <f>E328/D328</f>
        <v>114.88888888888889</v>
      </c>
      <c r="D328">
        <v>18</v>
      </c>
      <c r="E328" s="1">
        <v>2068</v>
      </c>
      <c r="F328">
        <v>1.4</v>
      </c>
      <c r="Q328" t="s">
        <v>44</v>
      </c>
      <c r="R328">
        <v>13.5</v>
      </c>
    </row>
    <row r="329" spans="1:18" x14ac:dyDescent="0.25">
      <c r="A329" t="s">
        <v>269</v>
      </c>
      <c r="B329" t="s">
        <v>273</v>
      </c>
      <c r="C329" s="1">
        <f>E329/D329</f>
        <v>114.88888888888889</v>
      </c>
      <c r="D329">
        <v>9</v>
      </c>
      <c r="E329" s="1">
        <v>1034</v>
      </c>
      <c r="F329">
        <v>14.5</v>
      </c>
      <c r="Q329" t="s">
        <v>44</v>
      </c>
      <c r="R329">
        <v>14.5</v>
      </c>
    </row>
    <row r="330" spans="1:18" x14ac:dyDescent="0.25">
      <c r="A330" t="s">
        <v>397</v>
      </c>
      <c r="B330" t="s">
        <v>397</v>
      </c>
      <c r="C330" s="1">
        <f>E330/D330</f>
        <v>114.88888888888889</v>
      </c>
      <c r="D330">
        <v>9</v>
      </c>
      <c r="E330" s="1">
        <v>1034</v>
      </c>
      <c r="F330">
        <v>0.6</v>
      </c>
      <c r="Q330" t="s">
        <v>44</v>
      </c>
      <c r="R330">
        <v>16</v>
      </c>
    </row>
    <row r="331" spans="1:18" x14ac:dyDescent="0.25">
      <c r="A331" t="s">
        <v>9</v>
      </c>
      <c r="B331" t="s">
        <v>9</v>
      </c>
      <c r="C331" s="1">
        <f>E331/D331</f>
        <v>114.875</v>
      </c>
      <c r="D331">
        <v>8</v>
      </c>
      <c r="E331" s="1">
        <v>919</v>
      </c>
      <c r="F331">
        <v>10.3</v>
      </c>
      <c r="Q331" t="s">
        <v>44</v>
      </c>
      <c r="R331">
        <v>10.4</v>
      </c>
    </row>
    <row r="332" spans="1:18" x14ac:dyDescent="0.25">
      <c r="A332" t="s">
        <v>157</v>
      </c>
      <c r="B332" t="s">
        <v>159</v>
      </c>
      <c r="C332" s="1">
        <f>E332/D332</f>
        <v>114.875</v>
      </c>
      <c r="D332">
        <v>8</v>
      </c>
      <c r="E332" s="1">
        <v>919</v>
      </c>
      <c r="F332">
        <v>14.2</v>
      </c>
      <c r="Q332" t="s">
        <v>44</v>
      </c>
      <c r="R332">
        <v>15.7</v>
      </c>
    </row>
    <row r="333" spans="1:18" x14ac:dyDescent="0.25">
      <c r="A333" t="s">
        <v>301</v>
      </c>
      <c r="B333" t="s">
        <v>302</v>
      </c>
      <c r="C333" s="1">
        <f>E333/D333</f>
        <v>114.875</v>
      </c>
      <c r="D333">
        <v>8</v>
      </c>
      <c r="E333" s="1">
        <v>919</v>
      </c>
      <c r="F333">
        <v>7.9</v>
      </c>
      <c r="Q333" t="s">
        <v>44</v>
      </c>
      <c r="R333">
        <v>13.4</v>
      </c>
    </row>
    <row r="334" spans="1:18" x14ac:dyDescent="0.25">
      <c r="A334" t="s">
        <v>255</v>
      </c>
      <c r="B334" t="s">
        <v>255</v>
      </c>
      <c r="C334" s="1">
        <f>E334/D334</f>
        <v>114.875</v>
      </c>
      <c r="D334">
        <v>16</v>
      </c>
      <c r="E334" s="1">
        <v>1838</v>
      </c>
      <c r="F334">
        <v>1</v>
      </c>
      <c r="Q334" t="s">
        <v>44</v>
      </c>
      <c r="R334">
        <v>21.9</v>
      </c>
    </row>
    <row r="335" spans="1:18" x14ac:dyDescent="0.25">
      <c r="A335" t="s">
        <v>311</v>
      </c>
      <c r="B335" t="s">
        <v>311</v>
      </c>
      <c r="C335" s="1">
        <f>E335/D335</f>
        <v>114.875</v>
      </c>
      <c r="D335">
        <v>8</v>
      </c>
      <c r="E335" s="1">
        <v>919</v>
      </c>
      <c r="F335">
        <v>9.6</v>
      </c>
      <c r="Q335" t="s">
        <v>44</v>
      </c>
      <c r="R335">
        <v>18.600000000000001</v>
      </c>
    </row>
    <row r="336" spans="1:18" x14ac:dyDescent="0.25">
      <c r="A336" t="s">
        <v>330</v>
      </c>
      <c r="B336" t="s">
        <v>331</v>
      </c>
      <c r="C336" s="1">
        <f>E336/D336</f>
        <v>114.875</v>
      </c>
      <c r="D336">
        <v>8</v>
      </c>
      <c r="E336" s="1">
        <v>919</v>
      </c>
      <c r="F336">
        <v>14.7</v>
      </c>
      <c r="Q336" t="s">
        <v>44</v>
      </c>
      <c r="R336">
        <v>10.5</v>
      </c>
    </row>
    <row r="337" spans="1:18" x14ac:dyDescent="0.25">
      <c r="A337" t="s">
        <v>346</v>
      </c>
      <c r="B337" t="s">
        <v>346</v>
      </c>
      <c r="C337" s="1">
        <f>E337/D337</f>
        <v>114.875</v>
      </c>
      <c r="D337">
        <v>16</v>
      </c>
      <c r="E337" s="1">
        <v>1838</v>
      </c>
      <c r="F337">
        <v>2.1</v>
      </c>
      <c r="Q337" t="s">
        <v>73</v>
      </c>
      <c r="R337">
        <v>0.3</v>
      </c>
    </row>
    <row r="338" spans="1:18" x14ac:dyDescent="0.25">
      <c r="A338" t="s">
        <v>355</v>
      </c>
      <c r="B338" t="s">
        <v>358</v>
      </c>
      <c r="C338" s="1">
        <f>E338/D338</f>
        <v>114.875</v>
      </c>
      <c r="D338">
        <v>8</v>
      </c>
      <c r="E338" s="1">
        <v>919</v>
      </c>
      <c r="F338">
        <v>5</v>
      </c>
      <c r="Q338" t="s">
        <v>73</v>
      </c>
      <c r="R338">
        <v>0.2</v>
      </c>
    </row>
    <row r="339" spans="1:18" x14ac:dyDescent="0.25">
      <c r="A339" t="s">
        <v>355</v>
      </c>
      <c r="B339" t="s">
        <v>356</v>
      </c>
      <c r="C339" s="1">
        <f>E339/D339</f>
        <v>114.85714285714286</v>
      </c>
      <c r="D339">
        <v>7</v>
      </c>
      <c r="E339" s="1">
        <v>804</v>
      </c>
      <c r="F339">
        <v>4</v>
      </c>
      <c r="Q339" t="s">
        <v>73</v>
      </c>
      <c r="R339">
        <v>0.4</v>
      </c>
    </row>
    <row r="340" spans="1:18" x14ac:dyDescent="0.25">
      <c r="A340" t="s">
        <v>269</v>
      </c>
      <c r="B340" t="s">
        <v>270</v>
      </c>
      <c r="C340" s="1">
        <f>E340/D340</f>
        <v>114.83333333333333</v>
      </c>
      <c r="D340">
        <v>6</v>
      </c>
      <c r="E340" s="1">
        <v>689</v>
      </c>
      <c r="F340">
        <v>19.100000000000001</v>
      </c>
      <c r="Q340" t="s">
        <v>73</v>
      </c>
      <c r="R340">
        <v>0.9</v>
      </c>
    </row>
    <row r="341" spans="1:18" x14ac:dyDescent="0.25">
      <c r="A341" t="s">
        <v>146</v>
      </c>
      <c r="B341" t="s">
        <v>151</v>
      </c>
      <c r="C341" s="1">
        <f>E341/D341</f>
        <v>114.83333333333333</v>
      </c>
      <c r="D341">
        <v>6</v>
      </c>
      <c r="E341" s="1">
        <v>689</v>
      </c>
      <c r="F341">
        <v>9.3000000000000007</v>
      </c>
      <c r="Q341" t="s">
        <v>73</v>
      </c>
      <c r="R341">
        <v>0.5</v>
      </c>
    </row>
    <row r="342" spans="1:18" x14ac:dyDescent="0.25">
      <c r="A342" t="s">
        <v>207</v>
      </c>
      <c r="B342" t="s">
        <v>207</v>
      </c>
      <c r="C342" s="1">
        <f>E342/D342</f>
        <v>114.83333333333333</v>
      </c>
      <c r="D342">
        <v>6</v>
      </c>
      <c r="E342" s="1">
        <v>689</v>
      </c>
      <c r="F342">
        <v>4.4000000000000004</v>
      </c>
      <c r="Q342" t="s">
        <v>73</v>
      </c>
      <c r="R342">
        <v>1.2</v>
      </c>
    </row>
    <row r="343" spans="1:18" x14ac:dyDescent="0.25">
      <c r="A343" t="s">
        <v>329</v>
      </c>
      <c r="B343" t="s">
        <v>329</v>
      </c>
      <c r="C343" s="1">
        <f>E343/D343</f>
        <v>114.83333333333333</v>
      </c>
      <c r="D343">
        <v>6</v>
      </c>
      <c r="E343" s="1">
        <v>689</v>
      </c>
      <c r="F343">
        <v>8.8000000000000007</v>
      </c>
      <c r="Q343" t="s">
        <v>73</v>
      </c>
      <c r="R343">
        <v>0.4</v>
      </c>
    </row>
    <row r="344" spans="1:18" x14ac:dyDescent="0.25">
      <c r="A344" t="s">
        <v>9</v>
      </c>
      <c r="B344" t="s">
        <v>9</v>
      </c>
      <c r="C344" s="1">
        <f>E344/D344</f>
        <v>98</v>
      </c>
      <c r="D344">
        <v>38</v>
      </c>
      <c r="E344" s="1">
        <v>3724</v>
      </c>
      <c r="F344">
        <v>7.5</v>
      </c>
      <c r="Q344" t="s">
        <v>73</v>
      </c>
      <c r="R344">
        <v>0.3</v>
      </c>
    </row>
    <row r="345" spans="1:18" x14ac:dyDescent="0.25">
      <c r="A345" t="s">
        <v>219</v>
      </c>
      <c r="B345" t="s">
        <v>223</v>
      </c>
      <c r="C345" s="1">
        <f>E345/D345</f>
        <v>98</v>
      </c>
      <c r="D345">
        <v>34</v>
      </c>
      <c r="E345" s="1">
        <v>3332</v>
      </c>
      <c r="F345">
        <v>10.9</v>
      </c>
      <c r="Q345" t="s">
        <v>73</v>
      </c>
      <c r="R345">
        <v>1.1000000000000001</v>
      </c>
    </row>
    <row r="346" spans="1:18" x14ac:dyDescent="0.25">
      <c r="A346" t="s">
        <v>18</v>
      </c>
      <c r="B346" t="s">
        <v>18</v>
      </c>
      <c r="C346" s="1">
        <f>E346/D346</f>
        <v>98</v>
      </c>
      <c r="D346">
        <v>71</v>
      </c>
      <c r="E346" s="1">
        <v>6958</v>
      </c>
      <c r="F346">
        <v>5.7</v>
      </c>
      <c r="Q346" t="s">
        <v>94</v>
      </c>
      <c r="R346">
        <v>5.9</v>
      </c>
    </row>
    <row r="347" spans="1:18" x14ac:dyDescent="0.25">
      <c r="A347" t="s">
        <v>53</v>
      </c>
      <c r="B347" t="s">
        <v>53</v>
      </c>
      <c r="C347" s="1">
        <f>E347/D347</f>
        <v>98</v>
      </c>
      <c r="D347">
        <v>38</v>
      </c>
      <c r="E347" s="1">
        <v>3724</v>
      </c>
      <c r="F347">
        <v>2.9</v>
      </c>
      <c r="Q347" t="s">
        <v>94</v>
      </c>
      <c r="R347">
        <v>2</v>
      </c>
    </row>
    <row r="348" spans="1:18" x14ac:dyDescent="0.25">
      <c r="A348" t="s">
        <v>53</v>
      </c>
      <c r="B348" t="s">
        <v>54</v>
      </c>
      <c r="C348" s="1">
        <f>E348/D348</f>
        <v>98</v>
      </c>
      <c r="D348">
        <v>1</v>
      </c>
      <c r="E348" s="1">
        <v>98</v>
      </c>
      <c r="F348">
        <v>9.6</v>
      </c>
      <c r="Q348" t="s">
        <v>94</v>
      </c>
      <c r="R348">
        <v>5.0999999999999996</v>
      </c>
    </row>
    <row r="349" spans="1:18" x14ac:dyDescent="0.25">
      <c r="A349" t="s">
        <v>53</v>
      </c>
      <c r="B349" t="s">
        <v>55</v>
      </c>
      <c r="C349" s="1">
        <f>E349/D349</f>
        <v>98</v>
      </c>
      <c r="D349">
        <v>2</v>
      </c>
      <c r="E349" s="1">
        <v>196</v>
      </c>
      <c r="F349">
        <v>10</v>
      </c>
      <c r="Q349" t="s">
        <v>94</v>
      </c>
      <c r="R349">
        <v>3.7</v>
      </c>
    </row>
    <row r="350" spans="1:18" x14ac:dyDescent="0.25">
      <c r="A350" t="s">
        <v>53</v>
      </c>
      <c r="B350" t="s">
        <v>56</v>
      </c>
      <c r="C350" s="1">
        <f>E350/D350</f>
        <v>98</v>
      </c>
      <c r="D350">
        <v>5</v>
      </c>
      <c r="E350" s="1">
        <v>490</v>
      </c>
      <c r="F350">
        <v>4.4000000000000004</v>
      </c>
      <c r="Q350" t="s">
        <v>94</v>
      </c>
      <c r="R350">
        <v>1.7</v>
      </c>
    </row>
    <row r="351" spans="1:18" x14ac:dyDescent="0.25">
      <c r="A351" t="s">
        <v>57</v>
      </c>
      <c r="B351" t="s">
        <v>57</v>
      </c>
      <c r="C351" s="1">
        <f>E351/D351</f>
        <v>98</v>
      </c>
      <c r="D351">
        <v>9</v>
      </c>
      <c r="E351" s="1">
        <v>882</v>
      </c>
      <c r="F351">
        <v>3.6</v>
      </c>
      <c r="Q351" t="s">
        <v>94</v>
      </c>
      <c r="R351">
        <v>2.7</v>
      </c>
    </row>
    <row r="352" spans="1:18" x14ac:dyDescent="0.25">
      <c r="A352" t="s">
        <v>59</v>
      </c>
      <c r="B352" t="s">
        <v>59</v>
      </c>
      <c r="C352" s="1">
        <f>E352/D352</f>
        <v>98</v>
      </c>
      <c r="D352">
        <v>54</v>
      </c>
      <c r="E352" s="1">
        <v>5292</v>
      </c>
      <c r="F352">
        <v>7.6</v>
      </c>
      <c r="Q352" t="s">
        <v>94</v>
      </c>
      <c r="R352">
        <v>4.7</v>
      </c>
    </row>
    <row r="353" spans="1:18" x14ac:dyDescent="0.25">
      <c r="A353" t="s">
        <v>142</v>
      </c>
      <c r="B353" t="s">
        <v>143</v>
      </c>
      <c r="C353" s="1">
        <f>E353/D353</f>
        <v>98</v>
      </c>
      <c r="D353">
        <v>6</v>
      </c>
      <c r="E353" s="1">
        <v>588</v>
      </c>
      <c r="F353">
        <v>10.9</v>
      </c>
      <c r="Q353" t="s">
        <v>94</v>
      </c>
      <c r="R353">
        <v>5.2</v>
      </c>
    </row>
    <row r="354" spans="1:18" x14ac:dyDescent="0.25">
      <c r="A354" t="s">
        <v>176</v>
      </c>
      <c r="B354" t="s">
        <v>178</v>
      </c>
      <c r="C354" s="1">
        <f>E354/D354</f>
        <v>98</v>
      </c>
      <c r="D354">
        <v>6</v>
      </c>
      <c r="E354" s="1">
        <v>588</v>
      </c>
      <c r="F354">
        <v>9.1</v>
      </c>
      <c r="Q354" t="s">
        <v>94</v>
      </c>
      <c r="R354">
        <v>4.5999999999999996</v>
      </c>
    </row>
    <row r="355" spans="1:18" x14ac:dyDescent="0.25">
      <c r="A355" t="s">
        <v>61</v>
      </c>
      <c r="B355" t="s">
        <v>61</v>
      </c>
      <c r="C355" s="1">
        <f>E355/D355</f>
        <v>98</v>
      </c>
      <c r="D355">
        <v>42</v>
      </c>
      <c r="E355" s="1">
        <v>4116</v>
      </c>
      <c r="F355">
        <v>23.3</v>
      </c>
      <c r="Q355" t="s">
        <v>94</v>
      </c>
      <c r="R355">
        <v>7.4</v>
      </c>
    </row>
    <row r="356" spans="1:18" x14ac:dyDescent="0.25">
      <c r="A356" t="s">
        <v>70</v>
      </c>
      <c r="B356" t="s">
        <v>70</v>
      </c>
      <c r="C356" s="1">
        <f>E356/D356</f>
        <v>98</v>
      </c>
      <c r="D356">
        <v>43</v>
      </c>
      <c r="E356" s="1">
        <v>4214</v>
      </c>
      <c r="F356">
        <v>4.5999999999999996</v>
      </c>
      <c r="Q356" t="s">
        <v>94</v>
      </c>
      <c r="R356">
        <v>2.6</v>
      </c>
    </row>
    <row r="357" spans="1:18" x14ac:dyDescent="0.25">
      <c r="A357" t="s">
        <v>85</v>
      </c>
      <c r="B357" t="s">
        <v>86</v>
      </c>
      <c r="C357" s="1">
        <f>E357/D357</f>
        <v>98</v>
      </c>
      <c r="D357">
        <v>43</v>
      </c>
      <c r="E357" s="1">
        <v>4214</v>
      </c>
      <c r="F357">
        <v>9.1999999999999993</v>
      </c>
      <c r="Q357" t="s">
        <v>94</v>
      </c>
      <c r="R357">
        <v>7.5</v>
      </c>
    </row>
    <row r="358" spans="1:18" x14ac:dyDescent="0.25">
      <c r="A358" t="s">
        <v>98</v>
      </c>
      <c r="B358" t="s">
        <v>98</v>
      </c>
      <c r="C358" s="1">
        <f>E358/D358</f>
        <v>98</v>
      </c>
      <c r="D358">
        <v>26</v>
      </c>
      <c r="E358" s="1">
        <v>2548</v>
      </c>
      <c r="F358">
        <v>17.7</v>
      </c>
      <c r="Q358" t="s">
        <v>94</v>
      </c>
      <c r="R358">
        <v>4.2</v>
      </c>
    </row>
    <row r="359" spans="1:18" x14ac:dyDescent="0.25">
      <c r="A359" t="s">
        <v>70</v>
      </c>
      <c r="B359" t="s">
        <v>71</v>
      </c>
      <c r="C359" s="1">
        <f>E359/D359</f>
        <v>98</v>
      </c>
      <c r="D359">
        <v>3</v>
      </c>
      <c r="E359" s="1">
        <v>294</v>
      </c>
      <c r="F359">
        <v>3.9</v>
      </c>
      <c r="Q359" t="s">
        <v>14</v>
      </c>
      <c r="R359">
        <v>2.4</v>
      </c>
    </row>
    <row r="360" spans="1:18" x14ac:dyDescent="0.25">
      <c r="A360" t="s">
        <v>105</v>
      </c>
      <c r="B360" t="s">
        <v>105</v>
      </c>
      <c r="C360" s="1">
        <f>E360/D360</f>
        <v>98</v>
      </c>
      <c r="D360">
        <v>30</v>
      </c>
      <c r="E360" s="1">
        <v>2940</v>
      </c>
      <c r="F360">
        <v>7</v>
      </c>
      <c r="Q360" t="s">
        <v>14</v>
      </c>
      <c r="R360">
        <v>10.4</v>
      </c>
    </row>
    <row r="361" spans="1:18" x14ac:dyDescent="0.25">
      <c r="A361" t="s">
        <v>115</v>
      </c>
      <c r="B361" t="s">
        <v>115</v>
      </c>
      <c r="C361" s="1">
        <f>E361/D361</f>
        <v>98</v>
      </c>
      <c r="D361">
        <v>77</v>
      </c>
      <c r="E361" s="1">
        <v>7546</v>
      </c>
      <c r="F361">
        <v>6.2</v>
      </c>
      <c r="Q361" t="s">
        <v>14</v>
      </c>
      <c r="R361">
        <v>21.9</v>
      </c>
    </row>
    <row r="362" spans="1:18" x14ac:dyDescent="0.25">
      <c r="A362" t="s">
        <v>115</v>
      </c>
      <c r="B362" t="s">
        <v>116</v>
      </c>
      <c r="C362" s="1">
        <f>E362/D362</f>
        <v>98</v>
      </c>
      <c r="D362">
        <v>8</v>
      </c>
      <c r="E362" s="1">
        <v>784</v>
      </c>
      <c r="F362">
        <v>6.6</v>
      </c>
      <c r="Q362" t="s">
        <v>14</v>
      </c>
      <c r="R362">
        <v>14.9</v>
      </c>
    </row>
    <row r="363" spans="1:18" x14ac:dyDescent="0.25">
      <c r="A363" t="s">
        <v>115</v>
      </c>
      <c r="B363" t="s">
        <v>117</v>
      </c>
      <c r="C363" s="1">
        <f>E363/D363</f>
        <v>98</v>
      </c>
      <c r="D363">
        <v>2</v>
      </c>
      <c r="E363" s="1">
        <v>196</v>
      </c>
      <c r="F363">
        <v>1.1000000000000001</v>
      </c>
      <c r="Q363" t="s">
        <v>14</v>
      </c>
      <c r="R363">
        <v>8.4</v>
      </c>
    </row>
    <row r="364" spans="1:18" x14ac:dyDescent="0.25">
      <c r="A364" t="s">
        <v>311</v>
      </c>
      <c r="B364" t="s">
        <v>314</v>
      </c>
      <c r="C364" s="1">
        <f>E364/D364</f>
        <v>98</v>
      </c>
      <c r="D364">
        <v>4</v>
      </c>
      <c r="E364" s="1">
        <v>392</v>
      </c>
      <c r="F364">
        <v>1.4</v>
      </c>
      <c r="Q364" t="s">
        <v>14</v>
      </c>
      <c r="R364">
        <v>9.1</v>
      </c>
    </row>
    <row r="365" spans="1:18" x14ac:dyDescent="0.25">
      <c r="A365" t="s">
        <v>127</v>
      </c>
      <c r="B365" t="s">
        <v>127</v>
      </c>
      <c r="C365" s="1">
        <f>E365/D365</f>
        <v>98</v>
      </c>
      <c r="D365">
        <v>44</v>
      </c>
      <c r="E365" s="1">
        <v>4312</v>
      </c>
      <c r="F365">
        <v>9.9</v>
      </c>
      <c r="Q365" t="s">
        <v>14</v>
      </c>
      <c r="R365">
        <v>7.8</v>
      </c>
    </row>
    <row r="366" spans="1:18" x14ac:dyDescent="0.25">
      <c r="A366" t="s">
        <v>130</v>
      </c>
      <c r="B366" t="s">
        <v>130</v>
      </c>
      <c r="C366" s="1">
        <f>E366/D366</f>
        <v>98</v>
      </c>
      <c r="D366">
        <v>10</v>
      </c>
      <c r="E366" s="1">
        <v>980</v>
      </c>
      <c r="F366">
        <v>21.2</v>
      </c>
      <c r="Q366" t="s">
        <v>14</v>
      </c>
      <c r="R366">
        <v>2.8</v>
      </c>
    </row>
    <row r="367" spans="1:18" x14ac:dyDescent="0.25">
      <c r="A367" t="s">
        <v>134</v>
      </c>
      <c r="B367" t="s">
        <v>134</v>
      </c>
      <c r="C367" s="1">
        <f>E367/D367</f>
        <v>98</v>
      </c>
      <c r="D367">
        <v>16</v>
      </c>
      <c r="E367" s="1">
        <v>1568</v>
      </c>
      <c r="F367">
        <v>17.100000000000001</v>
      </c>
      <c r="Q367" t="s">
        <v>14</v>
      </c>
      <c r="R367">
        <v>2.2000000000000002</v>
      </c>
    </row>
    <row r="368" spans="1:18" x14ac:dyDescent="0.25">
      <c r="A368" t="s">
        <v>135</v>
      </c>
      <c r="B368" t="s">
        <v>135</v>
      </c>
      <c r="C368" s="1">
        <f>E368/D368</f>
        <v>98</v>
      </c>
      <c r="D368">
        <v>51</v>
      </c>
      <c r="E368" s="1">
        <v>4998</v>
      </c>
      <c r="F368">
        <v>15.5</v>
      </c>
      <c r="Q368" t="s">
        <v>14</v>
      </c>
      <c r="R368">
        <v>2.2000000000000002</v>
      </c>
    </row>
    <row r="369" spans="1:18" x14ac:dyDescent="0.25">
      <c r="A369" t="s">
        <v>142</v>
      </c>
      <c r="B369" t="s">
        <v>142</v>
      </c>
      <c r="C369" s="1">
        <f>E369/D369</f>
        <v>98</v>
      </c>
      <c r="D369">
        <v>7</v>
      </c>
      <c r="E369" s="1">
        <v>686</v>
      </c>
      <c r="F369">
        <v>9.3000000000000007</v>
      </c>
      <c r="Q369" t="s">
        <v>14</v>
      </c>
      <c r="R369">
        <v>3.5</v>
      </c>
    </row>
    <row r="370" spans="1:18" x14ac:dyDescent="0.25">
      <c r="A370" t="s">
        <v>269</v>
      </c>
      <c r="B370" t="s">
        <v>270</v>
      </c>
      <c r="C370" s="1">
        <f>E370/D370</f>
        <v>98</v>
      </c>
      <c r="D370">
        <v>18</v>
      </c>
      <c r="E370" s="1">
        <v>1764</v>
      </c>
      <c r="F370">
        <v>14.8</v>
      </c>
      <c r="Q370" t="s">
        <v>14</v>
      </c>
      <c r="R370">
        <v>6.4</v>
      </c>
    </row>
    <row r="371" spans="1:18" x14ac:dyDescent="0.25">
      <c r="A371" t="s">
        <v>146</v>
      </c>
      <c r="B371" t="s">
        <v>146</v>
      </c>
      <c r="C371" s="1">
        <f>E371/D371</f>
        <v>98</v>
      </c>
      <c r="D371">
        <v>40</v>
      </c>
      <c r="E371" s="1">
        <v>3920</v>
      </c>
      <c r="F371">
        <v>5</v>
      </c>
      <c r="Q371" t="s">
        <v>14</v>
      </c>
      <c r="R371">
        <v>0.3</v>
      </c>
    </row>
    <row r="372" spans="1:18" x14ac:dyDescent="0.25">
      <c r="A372" t="s">
        <v>146</v>
      </c>
      <c r="B372" t="s">
        <v>148</v>
      </c>
      <c r="C372" s="1">
        <f>E372/D372</f>
        <v>98</v>
      </c>
      <c r="D372">
        <v>29</v>
      </c>
      <c r="E372" s="1">
        <v>2842</v>
      </c>
      <c r="F372">
        <v>2.5</v>
      </c>
      <c r="Q372" t="s">
        <v>14</v>
      </c>
      <c r="R372">
        <v>3</v>
      </c>
    </row>
    <row r="373" spans="1:18" x14ac:dyDescent="0.25">
      <c r="A373" t="s">
        <v>146</v>
      </c>
      <c r="B373" t="s">
        <v>149</v>
      </c>
      <c r="C373" s="1">
        <f>E373/D373</f>
        <v>98</v>
      </c>
      <c r="D373">
        <v>4</v>
      </c>
      <c r="E373" s="1">
        <v>392</v>
      </c>
      <c r="F373">
        <v>6.8</v>
      </c>
      <c r="Q373" t="s">
        <v>14</v>
      </c>
      <c r="R373">
        <v>25.2</v>
      </c>
    </row>
    <row r="374" spans="1:18" x14ac:dyDescent="0.25">
      <c r="A374" t="s">
        <v>146</v>
      </c>
      <c r="B374" t="s">
        <v>151</v>
      </c>
      <c r="C374" s="1">
        <f>E374/D374</f>
        <v>98</v>
      </c>
      <c r="D374">
        <v>18</v>
      </c>
      <c r="E374" s="1">
        <v>1764</v>
      </c>
      <c r="F374">
        <v>8.9</v>
      </c>
      <c r="Q374" t="s">
        <v>14</v>
      </c>
      <c r="R374">
        <v>6.6</v>
      </c>
    </row>
    <row r="375" spans="1:18" x14ac:dyDescent="0.25">
      <c r="A375" t="s">
        <v>146</v>
      </c>
      <c r="B375" t="s">
        <v>150</v>
      </c>
      <c r="C375" s="1">
        <f>E375/D375</f>
        <v>98</v>
      </c>
      <c r="D375">
        <v>5</v>
      </c>
      <c r="E375" s="1">
        <v>490</v>
      </c>
      <c r="F375">
        <v>12.2</v>
      </c>
      <c r="Q375" t="s">
        <v>14</v>
      </c>
      <c r="R375">
        <v>1.9</v>
      </c>
    </row>
    <row r="376" spans="1:18" x14ac:dyDescent="0.25">
      <c r="A376" t="s">
        <v>156</v>
      </c>
      <c r="B376" t="s">
        <v>156</v>
      </c>
      <c r="C376" s="1">
        <f>E376/D376</f>
        <v>98</v>
      </c>
      <c r="D376">
        <v>4</v>
      </c>
      <c r="E376" s="1">
        <v>392</v>
      </c>
      <c r="F376">
        <v>0.1</v>
      </c>
      <c r="Q376" t="s">
        <v>14</v>
      </c>
      <c r="R376">
        <v>3.5</v>
      </c>
    </row>
    <row r="377" spans="1:18" x14ac:dyDescent="0.25">
      <c r="A377" t="s">
        <v>263</v>
      </c>
      <c r="B377" t="s">
        <v>264</v>
      </c>
      <c r="C377" s="1">
        <f>E377/D377</f>
        <v>98</v>
      </c>
      <c r="D377">
        <v>27</v>
      </c>
      <c r="E377" s="1">
        <v>2646</v>
      </c>
      <c r="F377">
        <v>1.1000000000000001</v>
      </c>
      <c r="Q377" t="s">
        <v>14</v>
      </c>
      <c r="R377">
        <v>4.8</v>
      </c>
    </row>
    <row r="378" spans="1:18" x14ac:dyDescent="0.25">
      <c r="A378" t="s">
        <v>219</v>
      </c>
      <c r="B378" t="s">
        <v>220</v>
      </c>
      <c r="C378" s="1">
        <f>E378/D378</f>
        <v>98</v>
      </c>
      <c r="D378">
        <v>67</v>
      </c>
      <c r="E378" s="1">
        <v>6566</v>
      </c>
      <c r="F378">
        <v>10.5</v>
      </c>
      <c r="Q378" t="s">
        <v>14</v>
      </c>
      <c r="R378">
        <v>4.5</v>
      </c>
    </row>
    <row r="379" spans="1:18" x14ac:dyDescent="0.25">
      <c r="A379" t="s">
        <v>269</v>
      </c>
      <c r="B379" t="s">
        <v>271</v>
      </c>
      <c r="C379" s="1">
        <f>E379/D379</f>
        <v>98</v>
      </c>
      <c r="D379">
        <v>9</v>
      </c>
      <c r="E379" s="1">
        <v>882</v>
      </c>
      <c r="F379">
        <v>13.1</v>
      </c>
      <c r="Q379" t="s">
        <v>14</v>
      </c>
      <c r="R379">
        <v>7.4</v>
      </c>
    </row>
    <row r="380" spans="1:18" x14ac:dyDescent="0.25">
      <c r="A380" t="s">
        <v>269</v>
      </c>
      <c r="B380" t="s">
        <v>271</v>
      </c>
      <c r="C380" s="1">
        <f>E380/D380</f>
        <v>98</v>
      </c>
      <c r="D380">
        <v>9</v>
      </c>
      <c r="E380" s="1">
        <v>882</v>
      </c>
      <c r="F380">
        <v>13.1</v>
      </c>
      <c r="Q380" t="s">
        <v>14</v>
      </c>
      <c r="R380">
        <v>2.1</v>
      </c>
    </row>
    <row r="381" spans="1:18" x14ac:dyDescent="0.25">
      <c r="A381" t="s">
        <v>387</v>
      </c>
      <c r="B381" t="s">
        <v>388</v>
      </c>
      <c r="C381" s="1">
        <f>E381/D381</f>
        <v>98</v>
      </c>
      <c r="D381">
        <v>1</v>
      </c>
      <c r="E381" s="1">
        <v>98</v>
      </c>
      <c r="F381">
        <v>0.1</v>
      </c>
      <c r="Q381" t="s">
        <v>14</v>
      </c>
      <c r="R381">
        <v>3.6</v>
      </c>
    </row>
    <row r="382" spans="1:18" x14ac:dyDescent="0.25">
      <c r="A382" t="s">
        <v>208</v>
      </c>
      <c r="B382" t="s">
        <v>210</v>
      </c>
      <c r="C382" s="1">
        <f>E382/D382</f>
        <v>98</v>
      </c>
      <c r="D382">
        <v>34</v>
      </c>
      <c r="E382" s="1">
        <v>3332</v>
      </c>
      <c r="F382">
        <v>3.8</v>
      </c>
      <c r="Q382" t="s">
        <v>14</v>
      </c>
      <c r="R382">
        <v>5</v>
      </c>
    </row>
    <row r="383" spans="1:18" x14ac:dyDescent="0.25">
      <c r="A383" t="s">
        <v>157</v>
      </c>
      <c r="B383" t="s">
        <v>159</v>
      </c>
      <c r="C383" s="1">
        <f>E383/D383</f>
        <v>98</v>
      </c>
      <c r="D383">
        <v>15</v>
      </c>
      <c r="E383" s="1">
        <v>1470</v>
      </c>
      <c r="F383">
        <v>11.6</v>
      </c>
      <c r="Q383" t="s">
        <v>14</v>
      </c>
      <c r="R383">
        <v>6.3</v>
      </c>
    </row>
    <row r="384" spans="1:18" x14ac:dyDescent="0.25">
      <c r="A384" t="s">
        <v>160</v>
      </c>
      <c r="B384" t="s">
        <v>160</v>
      </c>
      <c r="C384" s="1">
        <f>E384/D384</f>
        <v>98</v>
      </c>
      <c r="D384">
        <v>36</v>
      </c>
      <c r="E384" s="1">
        <v>3528</v>
      </c>
      <c r="F384">
        <v>4.4000000000000004</v>
      </c>
      <c r="Q384" t="s">
        <v>14</v>
      </c>
      <c r="R384">
        <v>7.3</v>
      </c>
    </row>
    <row r="385" spans="1:18" x14ac:dyDescent="0.25">
      <c r="A385" t="s">
        <v>164</v>
      </c>
      <c r="B385" t="s">
        <v>164</v>
      </c>
      <c r="C385" s="1">
        <f>E385/D385</f>
        <v>98</v>
      </c>
      <c r="D385">
        <v>165</v>
      </c>
      <c r="E385" s="1">
        <v>16170</v>
      </c>
      <c r="F385">
        <v>6.8</v>
      </c>
      <c r="Q385" t="s">
        <v>14</v>
      </c>
      <c r="R385">
        <v>2</v>
      </c>
    </row>
    <row r="386" spans="1:18" x14ac:dyDescent="0.25">
      <c r="A386" t="s">
        <v>168</v>
      </c>
      <c r="B386" t="s">
        <v>168</v>
      </c>
      <c r="C386" s="1">
        <f>E386/D386</f>
        <v>98</v>
      </c>
      <c r="D386">
        <v>123</v>
      </c>
      <c r="E386" s="1">
        <v>12054</v>
      </c>
      <c r="F386">
        <v>7.3</v>
      </c>
      <c r="Q386" t="s">
        <v>14</v>
      </c>
      <c r="R386">
        <v>1.2</v>
      </c>
    </row>
    <row r="387" spans="1:18" x14ac:dyDescent="0.25">
      <c r="A387" t="s">
        <v>200</v>
      </c>
      <c r="B387" t="s">
        <v>201</v>
      </c>
      <c r="C387" s="1">
        <f>E387/D387</f>
        <v>98</v>
      </c>
      <c r="D387">
        <v>41</v>
      </c>
      <c r="E387" s="1">
        <v>4018</v>
      </c>
      <c r="F387">
        <v>4.5999999999999996</v>
      </c>
      <c r="Q387" t="s">
        <v>14</v>
      </c>
      <c r="R387">
        <v>9.5</v>
      </c>
    </row>
    <row r="388" spans="1:18" x14ac:dyDescent="0.25">
      <c r="A388" t="s">
        <v>355</v>
      </c>
      <c r="B388" t="s">
        <v>356</v>
      </c>
      <c r="C388" s="1">
        <f>E388/D388</f>
        <v>98</v>
      </c>
      <c r="D388">
        <v>9</v>
      </c>
      <c r="E388" s="1">
        <v>882</v>
      </c>
      <c r="F388">
        <v>17.8</v>
      </c>
      <c r="Q388" t="s">
        <v>14</v>
      </c>
      <c r="R388">
        <v>14.2</v>
      </c>
    </row>
    <row r="389" spans="1:18" x14ac:dyDescent="0.25">
      <c r="A389" t="s">
        <v>171</v>
      </c>
      <c r="B389" t="s">
        <v>171</v>
      </c>
      <c r="C389" s="1">
        <f>E389/D389</f>
        <v>98</v>
      </c>
      <c r="D389">
        <v>69</v>
      </c>
      <c r="E389" s="1">
        <v>6762</v>
      </c>
      <c r="F389">
        <v>21.8</v>
      </c>
      <c r="Q389" t="s">
        <v>14</v>
      </c>
      <c r="R389">
        <v>5.3</v>
      </c>
    </row>
    <row r="390" spans="1:18" x14ac:dyDescent="0.25">
      <c r="A390" t="s">
        <v>174</v>
      </c>
      <c r="B390" t="s">
        <v>174</v>
      </c>
      <c r="C390" s="1">
        <f>E390/D390</f>
        <v>98</v>
      </c>
      <c r="D390">
        <v>101</v>
      </c>
      <c r="E390" s="1">
        <v>9898</v>
      </c>
      <c r="F390">
        <v>3.6</v>
      </c>
      <c r="Q390" t="s">
        <v>14</v>
      </c>
      <c r="R390">
        <v>7</v>
      </c>
    </row>
    <row r="391" spans="1:18" x14ac:dyDescent="0.25">
      <c r="A391" t="s">
        <v>174</v>
      </c>
      <c r="B391" t="s">
        <v>175</v>
      </c>
      <c r="C391" s="1">
        <f>E391/D391</f>
        <v>98</v>
      </c>
      <c r="D391">
        <v>15</v>
      </c>
      <c r="E391" s="1">
        <v>1470</v>
      </c>
      <c r="F391">
        <v>5</v>
      </c>
      <c r="Q391" t="s">
        <v>14</v>
      </c>
      <c r="R391">
        <v>11</v>
      </c>
    </row>
    <row r="392" spans="1:18" x14ac:dyDescent="0.25">
      <c r="A392" t="s">
        <v>269</v>
      </c>
      <c r="B392" t="s">
        <v>276</v>
      </c>
      <c r="C392" s="1">
        <f>E392/D392</f>
        <v>98</v>
      </c>
      <c r="D392">
        <v>6</v>
      </c>
      <c r="E392" s="1">
        <v>588</v>
      </c>
      <c r="F392">
        <v>15.7</v>
      </c>
      <c r="Q392" t="s">
        <v>14</v>
      </c>
      <c r="R392">
        <v>4.4000000000000004</v>
      </c>
    </row>
    <row r="393" spans="1:18" x14ac:dyDescent="0.25">
      <c r="A393" t="s">
        <v>176</v>
      </c>
      <c r="B393" t="s">
        <v>176</v>
      </c>
      <c r="C393" s="1">
        <f>E393/D393</f>
        <v>98</v>
      </c>
      <c r="D393">
        <v>6</v>
      </c>
      <c r="E393" s="1">
        <v>588</v>
      </c>
      <c r="F393">
        <v>17.100000000000001</v>
      </c>
      <c r="Q393" t="s">
        <v>324</v>
      </c>
      <c r="R393">
        <v>4.5</v>
      </c>
    </row>
    <row r="394" spans="1:18" x14ac:dyDescent="0.25">
      <c r="A394" t="s">
        <v>185</v>
      </c>
      <c r="B394" t="s">
        <v>185</v>
      </c>
      <c r="C394" s="1">
        <f>E394/D394</f>
        <v>98</v>
      </c>
      <c r="D394">
        <v>23</v>
      </c>
      <c r="E394" s="1">
        <v>2254</v>
      </c>
      <c r="F394">
        <v>6.6</v>
      </c>
      <c r="Q394" t="s">
        <v>137</v>
      </c>
      <c r="R394">
        <v>15.2</v>
      </c>
    </row>
    <row r="395" spans="1:18" x14ac:dyDescent="0.25">
      <c r="A395" t="s">
        <v>269</v>
      </c>
      <c r="B395" t="s">
        <v>274</v>
      </c>
      <c r="C395" s="1">
        <f>E395/D395</f>
        <v>98</v>
      </c>
      <c r="D395">
        <v>21</v>
      </c>
      <c r="E395" s="1">
        <v>2058</v>
      </c>
      <c r="F395">
        <v>1.3</v>
      </c>
      <c r="Q395" t="s">
        <v>137</v>
      </c>
      <c r="R395">
        <v>15.3</v>
      </c>
    </row>
    <row r="396" spans="1:18" x14ac:dyDescent="0.25">
      <c r="A396" t="s">
        <v>269</v>
      </c>
      <c r="B396" t="s">
        <v>275</v>
      </c>
      <c r="C396" s="1">
        <f>E396/D396</f>
        <v>98</v>
      </c>
      <c r="D396">
        <v>3</v>
      </c>
      <c r="E396" s="1">
        <v>294</v>
      </c>
      <c r="F396">
        <v>0.7</v>
      </c>
      <c r="Q396" t="s">
        <v>137</v>
      </c>
      <c r="R396">
        <v>14.8</v>
      </c>
    </row>
    <row r="397" spans="1:18" x14ac:dyDescent="0.25">
      <c r="A397" t="s">
        <v>193</v>
      </c>
      <c r="B397" t="s">
        <v>193</v>
      </c>
      <c r="C397" s="1">
        <f>E397/D397</f>
        <v>98</v>
      </c>
      <c r="D397">
        <v>10</v>
      </c>
      <c r="E397" s="1">
        <v>980</v>
      </c>
      <c r="F397">
        <v>14.4</v>
      </c>
      <c r="Q397" t="s">
        <v>15</v>
      </c>
      <c r="R397">
        <v>1.6</v>
      </c>
    </row>
    <row r="398" spans="1:18" x14ac:dyDescent="0.25">
      <c r="A398" t="s">
        <v>199</v>
      </c>
      <c r="B398" t="s">
        <v>199</v>
      </c>
      <c r="C398" s="1">
        <f>E398/D398</f>
        <v>98</v>
      </c>
      <c r="D398">
        <v>28</v>
      </c>
      <c r="E398" s="1">
        <v>2744</v>
      </c>
      <c r="F398">
        <v>5.7</v>
      </c>
      <c r="Q398" t="s">
        <v>15</v>
      </c>
      <c r="R398">
        <v>2.1</v>
      </c>
    </row>
    <row r="399" spans="1:18" x14ac:dyDescent="0.25">
      <c r="A399" t="s">
        <v>269</v>
      </c>
      <c r="B399" t="s">
        <v>272</v>
      </c>
      <c r="C399" s="1">
        <f>E399/D399</f>
        <v>98</v>
      </c>
      <c r="D399">
        <v>16</v>
      </c>
      <c r="E399" s="1">
        <v>1568</v>
      </c>
      <c r="F399">
        <v>25.4</v>
      </c>
      <c r="Q399" t="s">
        <v>15</v>
      </c>
      <c r="R399">
        <v>9.6</v>
      </c>
    </row>
    <row r="400" spans="1:18" x14ac:dyDescent="0.25">
      <c r="A400" t="s">
        <v>207</v>
      </c>
      <c r="B400" t="s">
        <v>207</v>
      </c>
      <c r="C400" s="1">
        <f>E400/D400</f>
        <v>98</v>
      </c>
      <c r="D400">
        <v>16</v>
      </c>
      <c r="E400" s="1">
        <v>1568</v>
      </c>
      <c r="F400">
        <v>6.2</v>
      </c>
      <c r="Q400" t="s">
        <v>15</v>
      </c>
      <c r="R400">
        <v>6.6</v>
      </c>
    </row>
    <row r="401" spans="1:18" x14ac:dyDescent="0.25">
      <c r="A401" t="s">
        <v>359</v>
      </c>
      <c r="B401" t="s">
        <v>360</v>
      </c>
      <c r="C401" s="1">
        <f>E401/D401</f>
        <v>98</v>
      </c>
      <c r="D401">
        <v>3</v>
      </c>
      <c r="E401" s="1">
        <v>294</v>
      </c>
      <c r="F401">
        <v>2.5</v>
      </c>
      <c r="Q401" t="s">
        <v>15</v>
      </c>
      <c r="R401">
        <v>8.6</v>
      </c>
    </row>
    <row r="402" spans="1:18" x14ac:dyDescent="0.25">
      <c r="A402" t="s">
        <v>219</v>
      </c>
      <c r="B402" t="s">
        <v>221</v>
      </c>
      <c r="C402" s="1">
        <f>E402/D402</f>
        <v>98</v>
      </c>
      <c r="D402">
        <v>14</v>
      </c>
      <c r="E402" s="1">
        <v>1372</v>
      </c>
      <c r="F402">
        <v>10</v>
      </c>
      <c r="Q402" t="s">
        <v>15</v>
      </c>
      <c r="R402">
        <v>9.5</v>
      </c>
    </row>
    <row r="403" spans="1:18" x14ac:dyDescent="0.25">
      <c r="A403" t="s">
        <v>219</v>
      </c>
      <c r="B403" t="s">
        <v>224</v>
      </c>
      <c r="C403" s="1">
        <f>E403/D403</f>
        <v>98</v>
      </c>
      <c r="D403">
        <v>18</v>
      </c>
      <c r="E403" s="1">
        <v>1764</v>
      </c>
      <c r="F403">
        <v>13</v>
      </c>
      <c r="Q403" t="s">
        <v>15</v>
      </c>
      <c r="R403">
        <v>6.6</v>
      </c>
    </row>
    <row r="404" spans="1:18" x14ac:dyDescent="0.25">
      <c r="A404" t="s">
        <v>230</v>
      </c>
      <c r="B404" t="s">
        <v>230</v>
      </c>
      <c r="C404" s="1">
        <f>E404/D404</f>
        <v>98</v>
      </c>
      <c r="D404">
        <v>124</v>
      </c>
      <c r="E404" s="1">
        <v>12152</v>
      </c>
      <c r="F404">
        <v>5.2</v>
      </c>
      <c r="Q404" t="s">
        <v>15</v>
      </c>
      <c r="R404">
        <v>9.1</v>
      </c>
    </row>
    <row r="405" spans="1:18" x14ac:dyDescent="0.25">
      <c r="A405" t="s">
        <v>115</v>
      </c>
      <c r="B405" t="s">
        <v>119</v>
      </c>
      <c r="C405" s="1">
        <f>E405/D405</f>
        <v>98</v>
      </c>
      <c r="D405">
        <v>17</v>
      </c>
      <c r="E405" s="1">
        <v>1666</v>
      </c>
      <c r="F405">
        <v>6</v>
      </c>
      <c r="Q405" t="s">
        <v>15</v>
      </c>
      <c r="R405">
        <v>4.5</v>
      </c>
    </row>
    <row r="406" spans="1:18" x14ac:dyDescent="0.25">
      <c r="A406" t="s">
        <v>115</v>
      </c>
      <c r="B406" t="s">
        <v>120</v>
      </c>
      <c r="C406" s="1">
        <f>E406/D406</f>
        <v>98</v>
      </c>
      <c r="D406">
        <v>5</v>
      </c>
      <c r="E406" s="1">
        <v>490</v>
      </c>
      <c r="F406">
        <v>7.6</v>
      </c>
      <c r="Q406" t="s">
        <v>15</v>
      </c>
      <c r="R406">
        <v>4.7</v>
      </c>
    </row>
    <row r="407" spans="1:18" x14ac:dyDescent="0.25">
      <c r="A407" t="s">
        <v>231</v>
      </c>
      <c r="B407" t="s">
        <v>231</v>
      </c>
      <c r="C407" s="1">
        <f>E407/D407</f>
        <v>98</v>
      </c>
      <c r="D407">
        <v>45</v>
      </c>
      <c r="E407" s="1">
        <v>4410</v>
      </c>
      <c r="F407">
        <v>8.5</v>
      </c>
      <c r="Q407" t="s">
        <v>15</v>
      </c>
      <c r="R407">
        <v>4.7</v>
      </c>
    </row>
    <row r="408" spans="1:18" x14ac:dyDescent="0.25">
      <c r="A408" t="s">
        <v>245</v>
      </c>
      <c r="B408" t="s">
        <v>246</v>
      </c>
      <c r="C408" s="1">
        <f>E408/D408</f>
        <v>98</v>
      </c>
      <c r="D408">
        <v>130</v>
      </c>
      <c r="E408" s="1">
        <v>12740</v>
      </c>
      <c r="F408">
        <v>11.3</v>
      </c>
      <c r="Q408" t="s">
        <v>15</v>
      </c>
      <c r="R408">
        <v>6.5</v>
      </c>
    </row>
    <row r="409" spans="1:18" x14ac:dyDescent="0.25">
      <c r="A409" t="s">
        <v>301</v>
      </c>
      <c r="B409" t="s">
        <v>302</v>
      </c>
      <c r="C409" s="1">
        <f>E409/D409</f>
        <v>98</v>
      </c>
      <c r="D409">
        <v>53</v>
      </c>
      <c r="E409" s="1">
        <v>5194</v>
      </c>
      <c r="F409">
        <v>7.2</v>
      </c>
      <c r="Q409" t="s">
        <v>15</v>
      </c>
      <c r="R409">
        <v>8</v>
      </c>
    </row>
    <row r="410" spans="1:18" x14ac:dyDescent="0.25">
      <c r="A410" t="s">
        <v>387</v>
      </c>
      <c r="B410" t="s">
        <v>389</v>
      </c>
      <c r="C410" s="1">
        <f>E410/D410</f>
        <v>98</v>
      </c>
      <c r="D410">
        <v>13</v>
      </c>
      <c r="E410" s="1">
        <v>1274</v>
      </c>
      <c r="F410">
        <v>7</v>
      </c>
      <c r="Q410" t="s">
        <v>15</v>
      </c>
      <c r="R410">
        <v>10.3</v>
      </c>
    </row>
    <row r="411" spans="1:18" x14ac:dyDescent="0.25">
      <c r="A411" t="s">
        <v>247</v>
      </c>
      <c r="B411" t="s">
        <v>247</v>
      </c>
      <c r="C411" s="1">
        <f>E411/D411</f>
        <v>98</v>
      </c>
      <c r="D411">
        <v>41</v>
      </c>
      <c r="E411" s="1">
        <v>4018</v>
      </c>
      <c r="F411">
        <v>5.2</v>
      </c>
      <c r="Q411" t="s">
        <v>15</v>
      </c>
      <c r="R411">
        <v>9</v>
      </c>
    </row>
    <row r="412" spans="1:18" x14ac:dyDescent="0.25">
      <c r="A412" t="s">
        <v>255</v>
      </c>
      <c r="B412" t="s">
        <v>259</v>
      </c>
      <c r="C412" s="1">
        <f>E412/D412</f>
        <v>98</v>
      </c>
      <c r="D412">
        <v>14</v>
      </c>
      <c r="E412" s="1">
        <v>1372</v>
      </c>
      <c r="F412">
        <v>14.6</v>
      </c>
      <c r="Q412" t="s">
        <v>15</v>
      </c>
      <c r="R412">
        <v>5.5</v>
      </c>
    </row>
    <row r="413" spans="1:18" x14ac:dyDescent="0.25">
      <c r="A413" t="s">
        <v>255</v>
      </c>
      <c r="B413" t="s">
        <v>256</v>
      </c>
      <c r="C413" s="1">
        <f>E413/D413</f>
        <v>98</v>
      </c>
      <c r="D413">
        <v>73</v>
      </c>
      <c r="E413" s="1">
        <v>7154</v>
      </c>
      <c r="F413">
        <v>10</v>
      </c>
      <c r="Q413" t="s">
        <v>15</v>
      </c>
      <c r="R413">
        <v>6.7</v>
      </c>
    </row>
    <row r="414" spans="1:18" x14ac:dyDescent="0.25">
      <c r="A414" t="s">
        <v>255</v>
      </c>
      <c r="B414" t="s">
        <v>255</v>
      </c>
      <c r="C414" s="1">
        <f>E414/D414</f>
        <v>98</v>
      </c>
      <c r="D414">
        <v>56</v>
      </c>
      <c r="E414" s="1">
        <v>5488</v>
      </c>
      <c r="F414">
        <v>4.8</v>
      </c>
      <c r="Q414" t="s">
        <v>15</v>
      </c>
      <c r="R414">
        <v>10.9</v>
      </c>
    </row>
    <row r="415" spans="1:18" x14ac:dyDescent="0.25">
      <c r="A415" t="s">
        <v>255</v>
      </c>
      <c r="B415" t="s">
        <v>258</v>
      </c>
      <c r="C415" s="1">
        <f>E415/D415</f>
        <v>98</v>
      </c>
      <c r="D415">
        <v>14</v>
      </c>
      <c r="E415" s="1">
        <v>1372</v>
      </c>
      <c r="Q415" t="s">
        <v>15</v>
      </c>
      <c r="R415">
        <v>9</v>
      </c>
    </row>
    <row r="416" spans="1:18" x14ac:dyDescent="0.25">
      <c r="A416" t="s">
        <v>208</v>
      </c>
      <c r="B416" t="s">
        <v>209</v>
      </c>
      <c r="C416" s="1">
        <f>E416/D416</f>
        <v>98</v>
      </c>
      <c r="D416">
        <v>7</v>
      </c>
      <c r="E416" s="1">
        <v>686</v>
      </c>
      <c r="F416">
        <v>4</v>
      </c>
      <c r="Q416" t="s">
        <v>15</v>
      </c>
      <c r="R416">
        <v>5.5</v>
      </c>
    </row>
    <row r="417" spans="1:18" x14ac:dyDescent="0.25">
      <c r="A417" t="s">
        <v>269</v>
      </c>
      <c r="B417" t="s">
        <v>269</v>
      </c>
      <c r="C417" s="1">
        <f>E417/D417</f>
        <v>98</v>
      </c>
      <c r="D417">
        <v>66</v>
      </c>
      <c r="E417" s="1">
        <v>6468</v>
      </c>
      <c r="F417">
        <v>9.3000000000000007</v>
      </c>
      <c r="Q417" t="s">
        <v>15</v>
      </c>
      <c r="R417">
        <v>19.600000000000001</v>
      </c>
    </row>
    <row r="418" spans="1:18" x14ac:dyDescent="0.25">
      <c r="A418" t="s">
        <v>290</v>
      </c>
      <c r="B418" t="s">
        <v>290</v>
      </c>
      <c r="C418" s="1">
        <f>E418/D418</f>
        <v>98</v>
      </c>
      <c r="D418">
        <v>9</v>
      </c>
      <c r="E418" s="1">
        <v>882</v>
      </c>
      <c r="F418">
        <v>12.3</v>
      </c>
      <c r="Q418" t="s">
        <v>15</v>
      </c>
      <c r="R418">
        <v>7.7</v>
      </c>
    </row>
    <row r="419" spans="1:18" x14ac:dyDescent="0.25">
      <c r="A419" t="s">
        <v>291</v>
      </c>
      <c r="B419" t="s">
        <v>291</v>
      </c>
      <c r="C419" s="1">
        <f>E419/D419</f>
        <v>98</v>
      </c>
      <c r="D419">
        <v>1</v>
      </c>
      <c r="E419" s="1">
        <v>98</v>
      </c>
      <c r="Q419" t="s">
        <v>15</v>
      </c>
      <c r="R419">
        <v>8.9</v>
      </c>
    </row>
    <row r="420" spans="1:18" x14ac:dyDescent="0.25">
      <c r="A420" t="s">
        <v>296</v>
      </c>
      <c r="B420" t="s">
        <v>296</v>
      </c>
      <c r="C420" s="1">
        <f>E420/D420</f>
        <v>98</v>
      </c>
      <c r="D420">
        <v>11</v>
      </c>
      <c r="E420" s="1">
        <v>1078</v>
      </c>
      <c r="F420">
        <v>10.9</v>
      </c>
      <c r="Q420" t="s">
        <v>15</v>
      </c>
      <c r="R420">
        <v>1.3</v>
      </c>
    </row>
    <row r="421" spans="1:18" x14ac:dyDescent="0.25">
      <c r="A421" t="s">
        <v>298</v>
      </c>
      <c r="B421" t="s">
        <v>299</v>
      </c>
      <c r="C421" s="1">
        <f>E421/D421</f>
        <v>98</v>
      </c>
      <c r="D421">
        <v>9</v>
      </c>
      <c r="E421" s="1">
        <v>882</v>
      </c>
      <c r="F421">
        <v>6.4</v>
      </c>
      <c r="Q421" t="s">
        <v>15</v>
      </c>
      <c r="R421">
        <v>4.9000000000000004</v>
      </c>
    </row>
    <row r="422" spans="1:18" x14ac:dyDescent="0.25">
      <c r="A422" t="s">
        <v>297</v>
      </c>
      <c r="B422" t="s">
        <v>297</v>
      </c>
      <c r="C422" s="1">
        <f>E422/D422</f>
        <v>98</v>
      </c>
      <c r="D422">
        <v>17</v>
      </c>
      <c r="E422" s="1">
        <v>1666</v>
      </c>
      <c r="F422">
        <v>2.1</v>
      </c>
      <c r="Q422" t="s">
        <v>15</v>
      </c>
      <c r="R422">
        <v>5.4</v>
      </c>
    </row>
    <row r="423" spans="1:18" x14ac:dyDescent="0.25">
      <c r="A423" t="s">
        <v>298</v>
      </c>
      <c r="B423" t="s">
        <v>298</v>
      </c>
      <c r="C423" s="1">
        <f>E423/D423</f>
        <v>98</v>
      </c>
      <c r="D423">
        <v>10</v>
      </c>
      <c r="E423" s="1">
        <v>980</v>
      </c>
      <c r="F423">
        <v>6.9</v>
      </c>
      <c r="Q423" t="s">
        <v>15</v>
      </c>
      <c r="R423">
        <v>5</v>
      </c>
    </row>
    <row r="424" spans="1:18" x14ac:dyDescent="0.25">
      <c r="A424" t="s">
        <v>115</v>
      </c>
      <c r="B424" t="s">
        <v>121</v>
      </c>
      <c r="C424" s="1">
        <f>E424/D424</f>
        <v>98</v>
      </c>
      <c r="D424">
        <v>15</v>
      </c>
      <c r="E424" s="1">
        <v>1470</v>
      </c>
      <c r="Q424" t="s">
        <v>15</v>
      </c>
      <c r="R424">
        <v>6.8</v>
      </c>
    </row>
    <row r="425" spans="1:18" x14ac:dyDescent="0.25">
      <c r="A425" t="s">
        <v>311</v>
      </c>
      <c r="B425" t="s">
        <v>311</v>
      </c>
      <c r="C425" s="1">
        <f>E425/D425</f>
        <v>98</v>
      </c>
      <c r="D425">
        <v>35</v>
      </c>
      <c r="E425" s="1">
        <v>3430</v>
      </c>
      <c r="F425">
        <v>7.4</v>
      </c>
      <c r="Q425" t="s">
        <v>15</v>
      </c>
      <c r="R425">
        <v>6.3</v>
      </c>
    </row>
    <row r="426" spans="1:18" x14ac:dyDescent="0.25">
      <c r="A426" t="s">
        <v>18</v>
      </c>
      <c r="B426" t="s">
        <v>20</v>
      </c>
      <c r="C426" s="1">
        <f>E426/D426</f>
        <v>98</v>
      </c>
      <c r="D426">
        <v>5</v>
      </c>
      <c r="E426" s="1">
        <v>490</v>
      </c>
      <c r="F426">
        <v>15.2</v>
      </c>
      <c r="Q426" t="s">
        <v>15</v>
      </c>
      <c r="R426">
        <v>17.2</v>
      </c>
    </row>
    <row r="427" spans="1:18" x14ac:dyDescent="0.25">
      <c r="A427" t="s">
        <v>322</v>
      </c>
      <c r="B427" t="s">
        <v>322</v>
      </c>
      <c r="C427" s="1">
        <f>E427/D427</f>
        <v>98</v>
      </c>
      <c r="D427">
        <v>1</v>
      </c>
      <c r="E427" s="1">
        <v>98</v>
      </c>
      <c r="F427">
        <v>14.8</v>
      </c>
      <c r="Q427" t="s">
        <v>15</v>
      </c>
      <c r="R427">
        <v>9.1999999999999993</v>
      </c>
    </row>
    <row r="428" spans="1:18" x14ac:dyDescent="0.25">
      <c r="A428" t="s">
        <v>325</v>
      </c>
      <c r="B428" t="s">
        <v>325</v>
      </c>
      <c r="C428" s="1">
        <f>E428/D428</f>
        <v>98</v>
      </c>
      <c r="D428">
        <v>6</v>
      </c>
      <c r="E428" s="1">
        <v>588</v>
      </c>
      <c r="F428">
        <v>5.8</v>
      </c>
      <c r="Q428" t="s">
        <v>15</v>
      </c>
      <c r="R428">
        <v>7.7</v>
      </c>
    </row>
    <row r="429" spans="1:18" x14ac:dyDescent="0.25">
      <c r="A429" t="s">
        <v>325</v>
      </c>
      <c r="B429" t="s">
        <v>326</v>
      </c>
      <c r="C429" s="1">
        <f>E429/D429</f>
        <v>98</v>
      </c>
      <c r="D429">
        <v>1</v>
      </c>
      <c r="E429" s="1">
        <v>98</v>
      </c>
      <c r="F429">
        <v>21</v>
      </c>
      <c r="Q429" t="s">
        <v>15</v>
      </c>
      <c r="R429">
        <v>9.1</v>
      </c>
    </row>
    <row r="430" spans="1:18" x14ac:dyDescent="0.25">
      <c r="A430" t="s">
        <v>329</v>
      </c>
      <c r="B430" t="s">
        <v>329</v>
      </c>
      <c r="C430" s="1">
        <f>E430/D430</f>
        <v>98</v>
      </c>
      <c r="D430">
        <v>19</v>
      </c>
      <c r="E430" s="1">
        <v>1862</v>
      </c>
      <c r="F430">
        <v>6.1</v>
      </c>
      <c r="Q430" t="s">
        <v>15</v>
      </c>
      <c r="R430">
        <v>17.399999999999999</v>
      </c>
    </row>
    <row r="431" spans="1:18" x14ac:dyDescent="0.25">
      <c r="A431" t="s">
        <v>334</v>
      </c>
      <c r="B431" t="s">
        <v>334</v>
      </c>
      <c r="C431" s="1">
        <f>E431/D431</f>
        <v>98</v>
      </c>
      <c r="D431">
        <v>35</v>
      </c>
      <c r="E431" s="1">
        <v>3430</v>
      </c>
      <c r="F431">
        <v>6.4</v>
      </c>
      <c r="Q431" t="s">
        <v>15</v>
      </c>
      <c r="R431">
        <v>12.9</v>
      </c>
    </row>
    <row r="432" spans="1:18" x14ac:dyDescent="0.25">
      <c r="A432" t="s">
        <v>330</v>
      </c>
      <c r="B432" t="s">
        <v>331</v>
      </c>
      <c r="C432" s="1">
        <f>E432/D432</f>
        <v>98</v>
      </c>
      <c r="D432">
        <v>16</v>
      </c>
      <c r="E432" s="1">
        <v>1568</v>
      </c>
      <c r="F432">
        <v>8.9</v>
      </c>
      <c r="Q432" t="s">
        <v>15</v>
      </c>
      <c r="R432">
        <v>6.5</v>
      </c>
    </row>
    <row r="433" spans="1:18" x14ac:dyDescent="0.25">
      <c r="A433" t="s">
        <v>70</v>
      </c>
      <c r="B433" t="s">
        <v>72</v>
      </c>
      <c r="C433" s="1">
        <f>E433/D433</f>
        <v>98</v>
      </c>
      <c r="D433">
        <v>79</v>
      </c>
      <c r="E433" s="1">
        <v>7742</v>
      </c>
      <c r="F433">
        <v>5.3</v>
      </c>
      <c r="Q433" t="s">
        <v>15</v>
      </c>
      <c r="R433">
        <v>3.8</v>
      </c>
    </row>
    <row r="434" spans="1:18" x14ac:dyDescent="0.25">
      <c r="A434" t="s">
        <v>335</v>
      </c>
      <c r="B434" t="s">
        <v>336</v>
      </c>
      <c r="C434" s="1">
        <f>E434/D434</f>
        <v>98</v>
      </c>
      <c r="D434">
        <v>11</v>
      </c>
      <c r="E434" s="1">
        <v>1078</v>
      </c>
      <c r="F434">
        <v>6.7</v>
      </c>
      <c r="Q434" t="s">
        <v>15</v>
      </c>
      <c r="R434">
        <v>19.100000000000001</v>
      </c>
    </row>
    <row r="435" spans="1:18" x14ac:dyDescent="0.25">
      <c r="A435" t="s">
        <v>342</v>
      </c>
      <c r="B435" t="s">
        <v>342</v>
      </c>
      <c r="C435" s="1">
        <f>E435/D435</f>
        <v>98</v>
      </c>
      <c r="D435">
        <v>12</v>
      </c>
      <c r="E435" s="1">
        <v>1176</v>
      </c>
      <c r="F435">
        <v>3</v>
      </c>
      <c r="Q435" t="s">
        <v>15</v>
      </c>
      <c r="R435">
        <v>5.3</v>
      </c>
    </row>
    <row r="436" spans="1:18" x14ac:dyDescent="0.25">
      <c r="A436" t="s">
        <v>346</v>
      </c>
      <c r="B436" t="s">
        <v>346</v>
      </c>
      <c r="C436" s="1">
        <f>E436/D436</f>
        <v>98</v>
      </c>
      <c r="D436">
        <v>49</v>
      </c>
      <c r="E436" s="1">
        <v>4802</v>
      </c>
      <c r="F436">
        <v>3.1</v>
      </c>
      <c r="Q436" t="s">
        <v>15</v>
      </c>
      <c r="R436">
        <v>8.1</v>
      </c>
    </row>
    <row r="437" spans="1:18" x14ac:dyDescent="0.25">
      <c r="A437" t="s">
        <v>347</v>
      </c>
      <c r="B437" t="s">
        <v>347</v>
      </c>
      <c r="C437" s="1">
        <f>E437/D437</f>
        <v>98</v>
      </c>
      <c r="D437">
        <v>65</v>
      </c>
      <c r="E437" s="1">
        <v>6370</v>
      </c>
      <c r="F437">
        <v>3.7</v>
      </c>
      <c r="Q437" t="s">
        <v>15</v>
      </c>
      <c r="R437">
        <v>8.1999999999999993</v>
      </c>
    </row>
    <row r="438" spans="1:18" x14ac:dyDescent="0.25">
      <c r="A438" t="s">
        <v>269</v>
      </c>
      <c r="B438" t="s">
        <v>273</v>
      </c>
      <c r="C438" s="1">
        <f>E438/D438</f>
        <v>98</v>
      </c>
      <c r="D438">
        <v>22</v>
      </c>
      <c r="E438" s="1">
        <v>2156</v>
      </c>
      <c r="F438">
        <v>16.600000000000001</v>
      </c>
      <c r="Q438" t="s">
        <v>15</v>
      </c>
      <c r="R438">
        <v>12.1</v>
      </c>
    </row>
    <row r="439" spans="1:18" x14ac:dyDescent="0.25">
      <c r="A439" t="s">
        <v>350</v>
      </c>
      <c r="B439" t="s">
        <v>350</v>
      </c>
      <c r="C439" s="1">
        <f>E439/D439</f>
        <v>98</v>
      </c>
      <c r="D439">
        <v>19</v>
      </c>
      <c r="E439" s="1">
        <v>1862</v>
      </c>
      <c r="F439">
        <v>12.8</v>
      </c>
      <c r="Q439" t="s">
        <v>15</v>
      </c>
      <c r="R439">
        <v>5.5</v>
      </c>
    </row>
    <row r="440" spans="1:18" x14ac:dyDescent="0.25">
      <c r="A440" t="s">
        <v>115</v>
      </c>
      <c r="B440" t="s">
        <v>118</v>
      </c>
      <c r="C440" s="1">
        <f>E440/D440</f>
        <v>98</v>
      </c>
      <c r="D440">
        <v>50</v>
      </c>
      <c r="E440" s="1">
        <v>4900</v>
      </c>
      <c r="F440">
        <v>5</v>
      </c>
      <c r="Q440" t="s">
        <v>15</v>
      </c>
      <c r="R440">
        <v>5.3</v>
      </c>
    </row>
    <row r="441" spans="1:18" x14ac:dyDescent="0.25">
      <c r="A441" t="s">
        <v>352</v>
      </c>
      <c r="B441" t="s">
        <v>353</v>
      </c>
      <c r="C441" s="1">
        <f>E441/D441</f>
        <v>98</v>
      </c>
      <c r="D441">
        <v>20</v>
      </c>
      <c r="E441" s="1">
        <v>1960</v>
      </c>
      <c r="F441">
        <v>3</v>
      </c>
      <c r="Q441" t="s">
        <v>15</v>
      </c>
      <c r="R441">
        <v>5.6</v>
      </c>
    </row>
    <row r="442" spans="1:18" x14ac:dyDescent="0.25">
      <c r="A442" t="s">
        <v>355</v>
      </c>
      <c r="B442" t="s">
        <v>357</v>
      </c>
      <c r="C442" s="1">
        <f>E442/D442</f>
        <v>98</v>
      </c>
      <c r="D442">
        <v>5</v>
      </c>
      <c r="E442" s="1">
        <v>490</v>
      </c>
      <c r="F442">
        <v>14.7</v>
      </c>
      <c r="Q442" t="s">
        <v>15</v>
      </c>
      <c r="R442">
        <v>6.9</v>
      </c>
    </row>
    <row r="443" spans="1:18" x14ac:dyDescent="0.25">
      <c r="A443" t="s">
        <v>359</v>
      </c>
      <c r="B443" t="s">
        <v>359</v>
      </c>
      <c r="C443" s="1">
        <f>E443/D443</f>
        <v>98</v>
      </c>
      <c r="D443">
        <v>23</v>
      </c>
      <c r="E443" s="1">
        <v>2254</v>
      </c>
      <c r="F443">
        <v>3.7</v>
      </c>
      <c r="Q443" t="s">
        <v>15</v>
      </c>
      <c r="R443">
        <v>16.600000000000001</v>
      </c>
    </row>
    <row r="444" spans="1:18" x14ac:dyDescent="0.25">
      <c r="A444" t="s">
        <v>393</v>
      </c>
      <c r="B444" t="s">
        <v>395</v>
      </c>
      <c r="C444" s="1">
        <f>E444/D444</f>
        <v>98</v>
      </c>
      <c r="D444">
        <v>14</v>
      </c>
      <c r="E444" s="1">
        <v>1372</v>
      </c>
      <c r="F444">
        <v>7.2</v>
      </c>
      <c r="Q444" t="s">
        <v>15</v>
      </c>
      <c r="R444">
        <v>7.4</v>
      </c>
    </row>
    <row r="445" spans="1:18" x14ac:dyDescent="0.25">
      <c r="A445" t="s">
        <v>161</v>
      </c>
      <c r="B445" t="s">
        <v>162</v>
      </c>
      <c r="C445" s="1">
        <f>E445/D445</f>
        <v>98</v>
      </c>
      <c r="D445">
        <v>9</v>
      </c>
      <c r="E445" s="1">
        <v>882</v>
      </c>
      <c r="F445">
        <v>2.2999999999999998</v>
      </c>
      <c r="Q445" t="s">
        <v>15</v>
      </c>
      <c r="R445">
        <v>18.8</v>
      </c>
    </row>
    <row r="446" spans="1:18" x14ac:dyDescent="0.25">
      <c r="A446" t="s">
        <v>371</v>
      </c>
      <c r="B446" t="s">
        <v>371</v>
      </c>
      <c r="C446" s="1">
        <f>E446/D446</f>
        <v>98</v>
      </c>
      <c r="D446">
        <v>17</v>
      </c>
      <c r="E446" s="1">
        <v>1666</v>
      </c>
      <c r="F446">
        <v>15.7</v>
      </c>
      <c r="Q446" t="s">
        <v>15</v>
      </c>
      <c r="R446">
        <v>19.7</v>
      </c>
    </row>
    <row r="447" spans="1:18" x14ac:dyDescent="0.25">
      <c r="A447" t="s">
        <v>373</v>
      </c>
      <c r="B447" t="s">
        <v>373</v>
      </c>
      <c r="C447" s="1">
        <f>E447/D447</f>
        <v>98</v>
      </c>
      <c r="D447">
        <v>29</v>
      </c>
      <c r="E447" s="1">
        <v>2842</v>
      </c>
      <c r="F447">
        <v>9.6999999999999993</v>
      </c>
      <c r="Q447" t="s">
        <v>15</v>
      </c>
      <c r="R447">
        <v>8.1</v>
      </c>
    </row>
    <row r="448" spans="1:18" x14ac:dyDescent="0.25">
      <c r="A448" t="s">
        <v>375</v>
      </c>
      <c r="B448" t="s">
        <v>375</v>
      </c>
      <c r="C448" s="1">
        <f>E448/D448</f>
        <v>98</v>
      </c>
      <c r="D448">
        <v>97</v>
      </c>
      <c r="E448" s="1">
        <v>9506</v>
      </c>
      <c r="F448">
        <v>18.600000000000001</v>
      </c>
      <c r="Q448" t="s">
        <v>15</v>
      </c>
      <c r="R448">
        <v>11.2</v>
      </c>
    </row>
    <row r="449" spans="1:18" x14ac:dyDescent="0.25">
      <c r="A449" t="s">
        <v>130</v>
      </c>
      <c r="B449" t="s">
        <v>131</v>
      </c>
      <c r="C449" s="1">
        <f>E449/D449</f>
        <v>98</v>
      </c>
      <c r="D449">
        <v>10</v>
      </c>
      <c r="E449" s="1">
        <v>980</v>
      </c>
      <c r="F449">
        <v>2</v>
      </c>
      <c r="Q449" t="s">
        <v>15</v>
      </c>
      <c r="R449">
        <v>9.6</v>
      </c>
    </row>
    <row r="450" spans="1:18" x14ac:dyDescent="0.25">
      <c r="A450" t="s">
        <v>391</v>
      </c>
      <c r="B450" t="s">
        <v>391</v>
      </c>
      <c r="C450" s="1">
        <f>E450/D450</f>
        <v>98</v>
      </c>
      <c r="D450">
        <v>53</v>
      </c>
      <c r="E450" s="1">
        <v>5194</v>
      </c>
      <c r="F450">
        <v>6.3</v>
      </c>
      <c r="Q450" t="s">
        <v>15</v>
      </c>
      <c r="R450">
        <v>2.6</v>
      </c>
    </row>
    <row r="451" spans="1:18" x14ac:dyDescent="0.25">
      <c r="A451" t="s">
        <v>393</v>
      </c>
      <c r="B451" t="s">
        <v>394</v>
      </c>
      <c r="C451" s="1">
        <f>E451/D451</f>
        <v>98</v>
      </c>
      <c r="D451">
        <v>2</v>
      </c>
      <c r="E451" s="1">
        <v>196</v>
      </c>
      <c r="F451">
        <v>18.8</v>
      </c>
      <c r="Q451" t="s">
        <v>15</v>
      </c>
      <c r="R451">
        <v>5.3</v>
      </c>
    </row>
    <row r="452" spans="1:18" x14ac:dyDescent="0.25">
      <c r="A452" t="s">
        <v>397</v>
      </c>
      <c r="B452" t="s">
        <v>397</v>
      </c>
      <c r="C452" s="1">
        <f>E452/D452</f>
        <v>98</v>
      </c>
      <c r="D452">
        <v>44</v>
      </c>
      <c r="E452" s="1">
        <v>4312</v>
      </c>
      <c r="F452">
        <v>3.3</v>
      </c>
      <c r="Q452" t="s">
        <v>15</v>
      </c>
      <c r="R452">
        <v>2</v>
      </c>
    </row>
    <row r="453" spans="1:18" x14ac:dyDescent="0.25">
      <c r="A453" t="s">
        <v>219</v>
      </c>
      <c r="B453" t="s">
        <v>222</v>
      </c>
      <c r="C453" s="1">
        <f>E453/D453</f>
        <v>98</v>
      </c>
      <c r="D453">
        <v>93</v>
      </c>
      <c r="E453" s="1">
        <v>9114</v>
      </c>
      <c r="F453">
        <v>7.2</v>
      </c>
      <c r="Q453" t="s">
        <v>15</v>
      </c>
      <c r="R453">
        <v>1.6</v>
      </c>
    </row>
    <row r="454" spans="1:18" x14ac:dyDescent="0.25">
      <c r="A454" t="s">
        <v>400</v>
      </c>
      <c r="B454" t="s">
        <v>400</v>
      </c>
      <c r="C454" s="1">
        <f>E454/D454</f>
        <v>98</v>
      </c>
      <c r="D454">
        <v>63</v>
      </c>
      <c r="E454" s="1">
        <v>6174</v>
      </c>
      <c r="F454">
        <v>5.0999999999999996</v>
      </c>
      <c r="Q454" t="s">
        <v>15</v>
      </c>
      <c r="R454">
        <v>19.899999999999999</v>
      </c>
    </row>
    <row r="455" spans="1:18" x14ac:dyDescent="0.25">
      <c r="A455" t="s">
        <v>208</v>
      </c>
      <c r="B455" t="s">
        <v>213</v>
      </c>
      <c r="C455" s="1">
        <f>E455/D455</f>
        <v>96</v>
      </c>
      <c r="D455">
        <v>3</v>
      </c>
      <c r="E455" s="1">
        <v>288</v>
      </c>
      <c r="Q455" t="s">
        <v>15</v>
      </c>
      <c r="R455">
        <v>15.7</v>
      </c>
    </row>
    <row r="456" spans="1:18" x14ac:dyDescent="0.25">
      <c r="A456" t="s">
        <v>9</v>
      </c>
      <c r="B456" t="s">
        <v>9</v>
      </c>
      <c r="C456" s="1">
        <f>E456/D456</f>
        <v>90</v>
      </c>
      <c r="D456">
        <v>1</v>
      </c>
      <c r="E456" s="1">
        <v>90</v>
      </c>
      <c r="F456">
        <v>11.6</v>
      </c>
      <c r="Q456" t="s">
        <v>15</v>
      </c>
      <c r="R456">
        <v>4.7</v>
      </c>
    </row>
    <row r="457" spans="1:18" x14ac:dyDescent="0.25">
      <c r="A457" t="s">
        <v>57</v>
      </c>
      <c r="B457" t="s">
        <v>57</v>
      </c>
      <c r="C457" s="1">
        <f>E457/D457</f>
        <v>90</v>
      </c>
      <c r="D457">
        <v>1</v>
      </c>
      <c r="E457" s="1">
        <v>90</v>
      </c>
      <c r="F457">
        <v>8.4</v>
      </c>
      <c r="Q457" t="s">
        <v>15</v>
      </c>
      <c r="R457">
        <v>16.600000000000001</v>
      </c>
    </row>
    <row r="458" spans="1:18" x14ac:dyDescent="0.25">
      <c r="A458" t="s">
        <v>183</v>
      </c>
      <c r="B458" t="s">
        <v>183</v>
      </c>
      <c r="C458" s="1">
        <f>E458/D458</f>
        <v>90</v>
      </c>
      <c r="D458">
        <v>1</v>
      </c>
      <c r="E458" s="1">
        <v>90</v>
      </c>
      <c r="F458">
        <v>5.3</v>
      </c>
      <c r="Q458" t="s">
        <v>15</v>
      </c>
      <c r="R458">
        <v>4.0999999999999996</v>
      </c>
    </row>
    <row r="459" spans="1:18" x14ac:dyDescent="0.25">
      <c r="A459" t="s">
        <v>59</v>
      </c>
      <c r="B459" t="s">
        <v>59</v>
      </c>
      <c r="C459" s="1">
        <f>E459/D459</f>
        <v>89.666666666666671</v>
      </c>
      <c r="D459">
        <v>6</v>
      </c>
      <c r="E459" s="1">
        <v>538</v>
      </c>
      <c r="F459">
        <v>8.5</v>
      </c>
      <c r="Q459" t="s">
        <v>15</v>
      </c>
      <c r="R459">
        <v>3.6</v>
      </c>
    </row>
    <row r="460" spans="1:18" x14ac:dyDescent="0.25">
      <c r="A460" t="s">
        <v>61</v>
      </c>
      <c r="B460" t="s">
        <v>62</v>
      </c>
      <c r="C460" s="1">
        <f>E460/D460</f>
        <v>89.666666666666671</v>
      </c>
      <c r="D460">
        <v>3</v>
      </c>
      <c r="E460" s="1">
        <v>269</v>
      </c>
      <c r="F460">
        <v>18.7</v>
      </c>
      <c r="Q460" t="s">
        <v>15</v>
      </c>
      <c r="R460">
        <v>3.3</v>
      </c>
    </row>
    <row r="461" spans="1:18" x14ac:dyDescent="0.25">
      <c r="A461" t="s">
        <v>146</v>
      </c>
      <c r="B461" t="s">
        <v>149</v>
      </c>
      <c r="C461" s="1">
        <f>E461/D461</f>
        <v>89.666666666666671</v>
      </c>
      <c r="D461">
        <v>6</v>
      </c>
      <c r="E461" s="1">
        <v>538</v>
      </c>
      <c r="F461">
        <v>12.8</v>
      </c>
      <c r="Q461" t="s">
        <v>15</v>
      </c>
      <c r="R461">
        <v>5.0999999999999996</v>
      </c>
    </row>
    <row r="462" spans="1:18" x14ac:dyDescent="0.25">
      <c r="A462" t="s">
        <v>255</v>
      </c>
      <c r="B462" t="s">
        <v>257</v>
      </c>
      <c r="C462" s="1">
        <f>E462/D462</f>
        <v>89.666666666666671</v>
      </c>
      <c r="D462">
        <v>6</v>
      </c>
      <c r="E462" s="1">
        <v>538</v>
      </c>
      <c r="F462">
        <v>7</v>
      </c>
      <c r="Q462" t="s">
        <v>15</v>
      </c>
      <c r="R462">
        <v>6.4</v>
      </c>
    </row>
    <row r="463" spans="1:18" x14ac:dyDescent="0.25">
      <c r="A463" t="s">
        <v>208</v>
      </c>
      <c r="B463" t="s">
        <v>209</v>
      </c>
      <c r="C463" s="1">
        <f>E463/D463</f>
        <v>89.666666666666671</v>
      </c>
      <c r="D463">
        <v>3</v>
      </c>
      <c r="E463" s="1">
        <v>269</v>
      </c>
      <c r="F463">
        <v>11</v>
      </c>
      <c r="Q463" t="s">
        <v>15</v>
      </c>
      <c r="R463">
        <v>6.3</v>
      </c>
    </row>
    <row r="464" spans="1:18" x14ac:dyDescent="0.25">
      <c r="A464" t="s">
        <v>335</v>
      </c>
      <c r="B464" t="s">
        <v>336</v>
      </c>
      <c r="C464" s="1">
        <f>E464/D464</f>
        <v>89.666666666666671</v>
      </c>
      <c r="D464">
        <v>3</v>
      </c>
      <c r="E464" s="1">
        <v>269</v>
      </c>
      <c r="F464">
        <v>8.3000000000000007</v>
      </c>
      <c r="Q464" t="s">
        <v>15</v>
      </c>
      <c r="R464">
        <v>10.199999999999999</v>
      </c>
    </row>
    <row r="465" spans="1:18" x14ac:dyDescent="0.25">
      <c r="A465" t="s">
        <v>174</v>
      </c>
      <c r="B465" t="s">
        <v>175</v>
      </c>
      <c r="C465" s="1">
        <f>E465/D465</f>
        <v>89.63636363636364</v>
      </c>
      <c r="D465">
        <v>11</v>
      </c>
      <c r="E465" s="1">
        <v>986</v>
      </c>
      <c r="F465">
        <v>5.5</v>
      </c>
      <c r="Q465" t="s">
        <v>15</v>
      </c>
      <c r="R465">
        <v>10.9</v>
      </c>
    </row>
    <row r="466" spans="1:18" x14ac:dyDescent="0.25">
      <c r="A466" t="s">
        <v>146</v>
      </c>
      <c r="B466" t="s">
        <v>151</v>
      </c>
      <c r="C466" s="1">
        <f>E466/D466</f>
        <v>89.625</v>
      </c>
      <c r="D466">
        <v>8</v>
      </c>
      <c r="E466" s="1">
        <v>717</v>
      </c>
      <c r="F466">
        <v>8.6</v>
      </c>
      <c r="Q466" t="s">
        <v>15</v>
      </c>
      <c r="R466">
        <v>6.6</v>
      </c>
    </row>
    <row r="467" spans="1:18" x14ac:dyDescent="0.25">
      <c r="A467" t="s">
        <v>219</v>
      </c>
      <c r="B467" t="s">
        <v>221</v>
      </c>
      <c r="C467" s="1">
        <f>E467/D467</f>
        <v>89.625</v>
      </c>
      <c r="D467">
        <v>16</v>
      </c>
      <c r="E467" s="1">
        <v>1434</v>
      </c>
      <c r="F467">
        <v>11.4</v>
      </c>
      <c r="Q467" t="s">
        <v>15</v>
      </c>
      <c r="R467">
        <v>7.4</v>
      </c>
    </row>
    <row r="468" spans="1:18" x14ac:dyDescent="0.25">
      <c r="A468" t="s">
        <v>255</v>
      </c>
      <c r="B468" t="s">
        <v>258</v>
      </c>
      <c r="C468" s="1">
        <f>E468/D468</f>
        <v>89.625</v>
      </c>
      <c r="D468">
        <v>8</v>
      </c>
      <c r="E468" s="1">
        <v>717</v>
      </c>
      <c r="F468">
        <v>11.2</v>
      </c>
      <c r="Q468" t="s">
        <v>15</v>
      </c>
      <c r="R468">
        <v>13.9</v>
      </c>
    </row>
    <row r="469" spans="1:18" x14ac:dyDescent="0.25">
      <c r="A469" t="s">
        <v>342</v>
      </c>
      <c r="B469" t="s">
        <v>342</v>
      </c>
      <c r="C469" s="1">
        <f>E469/D469</f>
        <v>89.625</v>
      </c>
      <c r="D469">
        <v>8</v>
      </c>
      <c r="E469" s="1">
        <v>717</v>
      </c>
      <c r="F469">
        <v>11.9</v>
      </c>
      <c r="Q469" t="s">
        <v>15</v>
      </c>
      <c r="R469">
        <v>1.8</v>
      </c>
    </row>
    <row r="470" spans="1:18" x14ac:dyDescent="0.25">
      <c r="A470" t="s">
        <v>269</v>
      </c>
      <c r="B470" t="s">
        <v>271</v>
      </c>
      <c r="C470" s="1">
        <f>E470/D470</f>
        <v>89.61904761904762</v>
      </c>
      <c r="D470">
        <v>21</v>
      </c>
      <c r="E470" s="1">
        <v>1882</v>
      </c>
      <c r="F470">
        <v>12.6</v>
      </c>
      <c r="Q470" t="s">
        <v>15</v>
      </c>
      <c r="R470">
        <v>5.7</v>
      </c>
    </row>
    <row r="471" spans="1:18" x14ac:dyDescent="0.25">
      <c r="A471" t="s">
        <v>269</v>
      </c>
      <c r="B471" t="s">
        <v>271</v>
      </c>
      <c r="C471" s="1">
        <f>E471/D471</f>
        <v>89.61904761904762</v>
      </c>
      <c r="D471">
        <v>21</v>
      </c>
      <c r="E471" s="1">
        <v>1882</v>
      </c>
      <c r="F471">
        <v>12.6</v>
      </c>
      <c r="Q471" t="s">
        <v>15</v>
      </c>
      <c r="R471">
        <v>16.2</v>
      </c>
    </row>
    <row r="472" spans="1:18" x14ac:dyDescent="0.25">
      <c r="A472" t="s">
        <v>350</v>
      </c>
      <c r="B472" t="s">
        <v>350</v>
      </c>
      <c r="C472" s="1">
        <f>E472/D472</f>
        <v>89.61904761904762</v>
      </c>
      <c r="D472">
        <v>21</v>
      </c>
      <c r="E472" s="1">
        <v>1882</v>
      </c>
      <c r="F472">
        <v>17.5</v>
      </c>
      <c r="Q472" t="s">
        <v>15</v>
      </c>
      <c r="R472">
        <v>17.3</v>
      </c>
    </row>
    <row r="473" spans="1:18" x14ac:dyDescent="0.25">
      <c r="A473" t="s">
        <v>18</v>
      </c>
      <c r="B473" t="s">
        <v>20</v>
      </c>
      <c r="C473" s="1">
        <f>E473/D473</f>
        <v>89.615384615384613</v>
      </c>
      <c r="D473">
        <v>26</v>
      </c>
      <c r="E473" s="1">
        <v>2330</v>
      </c>
      <c r="F473">
        <v>12.7</v>
      </c>
      <c r="Q473" t="s">
        <v>15</v>
      </c>
      <c r="R473">
        <v>11.7</v>
      </c>
    </row>
    <row r="474" spans="1:18" x14ac:dyDescent="0.25">
      <c r="A474" t="s">
        <v>164</v>
      </c>
      <c r="B474" t="s">
        <v>164</v>
      </c>
      <c r="C474" s="1">
        <f>E474/D474</f>
        <v>89.611111111111114</v>
      </c>
      <c r="D474">
        <v>36</v>
      </c>
      <c r="E474" s="1">
        <v>3226</v>
      </c>
      <c r="F474">
        <v>4.0999999999999996</v>
      </c>
      <c r="Q474" t="s">
        <v>15</v>
      </c>
      <c r="R474">
        <v>6.8</v>
      </c>
    </row>
    <row r="475" spans="1:18" x14ac:dyDescent="0.25">
      <c r="A475" t="s">
        <v>199</v>
      </c>
      <c r="B475" t="s">
        <v>199</v>
      </c>
      <c r="C475" s="1">
        <f>E475/D475</f>
        <v>89.608695652173907</v>
      </c>
      <c r="D475">
        <v>23</v>
      </c>
      <c r="E475" s="1">
        <v>2061</v>
      </c>
      <c r="F475">
        <v>11.9</v>
      </c>
      <c r="Q475" t="s">
        <v>15</v>
      </c>
      <c r="R475">
        <v>8.5</v>
      </c>
    </row>
    <row r="476" spans="1:18" x14ac:dyDescent="0.25">
      <c r="A476" t="s">
        <v>255</v>
      </c>
      <c r="B476" t="s">
        <v>256</v>
      </c>
      <c r="C476" s="1">
        <f>E476/D476</f>
        <v>89.608695652173907</v>
      </c>
      <c r="D476">
        <v>23</v>
      </c>
      <c r="E476" s="1">
        <v>2061</v>
      </c>
      <c r="F476">
        <v>9.1</v>
      </c>
      <c r="Q476" t="s">
        <v>15</v>
      </c>
      <c r="R476">
        <v>13.6</v>
      </c>
    </row>
    <row r="477" spans="1:18" x14ac:dyDescent="0.25">
      <c r="A477" t="s">
        <v>70</v>
      </c>
      <c r="B477" t="s">
        <v>70</v>
      </c>
      <c r="C477" s="1">
        <f>E477/D477</f>
        <v>89.606060606060609</v>
      </c>
      <c r="D477">
        <v>33</v>
      </c>
      <c r="E477" s="1">
        <v>2957</v>
      </c>
      <c r="F477">
        <v>10.5</v>
      </c>
      <c r="Q477" t="s">
        <v>15</v>
      </c>
      <c r="R477">
        <v>7.7</v>
      </c>
    </row>
    <row r="478" spans="1:18" x14ac:dyDescent="0.25">
      <c r="A478" t="s">
        <v>85</v>
      </c>
      <c r="B478" t="s">
        <v>86</v>
      </c>
      <c r="C478" s="1">
        <f>E478/D478</f>
        <v>89.60526315789474</v>
      </c>
      <c r="D478">
        <v>38</v>
      </c>
      <c r="E478" s="1">
        <v>3405</v>
      </c>
      <c r="F478">
        <v>16.2</v>
      </c>
      <c r="Q478" t="s">
        <v>15</v>
      </c>
      <c r="R478">
        <v>24</v>
      </c>
    </row>
    <row r="479" spans="1:18" x14ac:dyDescent="0.25">
      <c r="A479" t="s">
        <v>269</v>
      </c>
      <c r="B479" t="s">
        <v>272</v>
      </c>
      <c r="C479" s="1">
        <f>E479/D479</f>
        <v>89.604651162790702</v>
      </c>
      <c r="D479">
        <v>43</v>
      </c>
      <c r="E479" s="1">
        <v>3853</v>
      </c>
      <c r="F479">
        <v>10.8</v>
      </c>
      <c r="Q479" t="s">
        <v>15</v>
      </c>
      <c r="R479">
        <v>5.8</v>
      </c>
    </row>
    <row r="480" spans="1:18" x14ac:dyDescent="0.25">
      <c r="A480" t="s">
        <v>174</v>
      </c>
      <c r="B480" t="s">
        <v>174</v>
      </c>
      <c r="C480" s="1">
        <f>E480/D480</f>
        <v>89.601503759398497</v>
      </c>
      <c r="D480">
        <v>133</v>
      </c>
      <c r="E480" s="1">
        <v>11917</v>
      </c>
      <c r="F480">
        <v>9.6</v>
      </c>
      <c r="Q480" t="s">
        <v>15</v>
      </c>
      <c r="R480">
        <v>7.3</v>
      </c>
    </row>
    <row r="481" spans="1:18" x14ac:dyDescent="0.25">
      <c r="A481" t="s">
        <v>61</v>
      </c>
      <c r="B481" t="s">
        <v>61</v>
      </c>
      <c r="C481" s="1">
        <f>E481/D481</f>
        <v>89.6</v>
      </c>
      <c r="D481">
        <v>15</v>
      </c>
      <c r="E481" s="1">
        <v>1344</v>
      </c>
      <c r="F481">
        <v>18.899999999999999</v>
      </c>
      <c r="Q481" t="s">
        <v>15</v>
      </c>
      <c r="R481">
        <v>7.9</v>
      </c>
    </row>
    <row r="482" spans="1:18" x14ac:dyDescent="0.25">
      <c r="A482" t="s">
        <v>61</v>
      </c>
      <c r="B482" t="s">
        <v>63</v>
      </c>
      <c r="C482" s="1">
        <f>E482/D482</f>
        <v>89.6</v>
      </c>
      <c r="D482">
        <v>20</v>
      </c>
      <c r="E482" s="1">
        <v>1792</v>
      </c>
      <c r="F482">
        <v>18.600000000000001</v>
      </c>
      <c r="Q482" t="s">
        <v>15</v>
      </c>
      <c r="R482">
        <v>8.1999999999999993</v>
      </c>
    </row>
    <row r="483" spans="1:18" x14ac:dyDescent="0.25">
      <c r="A483" t="s">
        <v>135</v>
      </c>
      <c r="B483" t="s">
        <v>135</v>
      </c>
      <c r="C483" s="1">
        <f>E483/D483</f>
        <v>89.6</v>
      </c>
      <c r="D483">
        <v>125</v>
      </c>
      <c r="E483" s="1">
        <v>11200</v>
      </c>
      <c r="F483">
        <v>12.8</v>
      </c>
      <c r="Q483" t="s">
        <v>15</v>
      </c>
      <c r="R483">
        <v>7.2</v>
      </c>
    </row>
    <row r="484" spans="1:18" x14ac:dyDescent="0.25">
      <c r="A484" t="s">
        <v>18</v>
      </c>
      <c r="B484" t="s">
        <v>21</v>
      </c>
      <c r="C484" s="1">
        <f>E484/D484</f>
        <v>89.6</v>
      </c>
      <c r="D484">
        <v>10</v>
      </c>
      <c r="E484" s="1">
        <v>896</v>
      </c>
      <c r="F484">
        <v>11</v>
      </c>
      <c r="Q484" t="s">
        <v>15</v>
      </c>
      <c r="R484">
        <v>16.899999999999999</v>
      </c>
    </row>
    <row r="485" spans="1:18" x14ac:dyDescent="0.25">
      <c r="A485" t="s">
        <v>146</v>
      </c>
      <c r="B485" t="s">
        <v>146</v>
      </c>
      <c r="C485" s="1">
        <f>E485/D485</f>
        <v>89.6</v>
      </c>
      <c r="D485">
        <v>30</v>
      </c>
      <c r="E485" s="1">
        <v>2688</v>
      </c>
      <c r="F485">
        <v>3.9</v>
      </c>
      <c r="Q485" t="s">
        <v>15</v>
      </c>
      <c r="R485">
        <v>13</v>
      </c>
    </row>
    <row r="486" spans="1:18" x14ac:dyDescent="0.25">
      <c r="A486" t="s">
        <v>146</v>
      </c>
      <c r="B486" t="s">
        <v>150</v>
      </c>
      <c r="C486" s="1">
        <f>E486/D486</f>
        <v>89.6</v>
      </c>
      <c r="D486">
        <v>5</v>
      </c>
      <c r="E486" s="1">
        <v>448</v>
      </c>
      <c r="F486">
        <v>9.1999999999999993</v>
      </c>
      <c r="Q486" t="s">
        <v>15</v>
      </c>
      <c r="R486">
        <v>6.4</v>
      </c>
    </row>
    <row r="487" spans="1:18" x14ac:dyDescent="0.25">
      <c r="A487" t="s">
        <v>160</v>
      </c>
      <c r="B487" t="s">
        <v>160</v>
      </c>
      <c r="C487" s="1">
        <f>E487/D487</f>
        <v>89.6</v>
      </c>
      <c r="D487">
        <v>5</v>
      </c>
      <c r="E487" s="1">
        <v>448</v>
      </c>
      <c r="F487">
        <v>10.5</v>
      </c>
      <c r="Q487" t="s">
        <v>15</v>
      </c>
      <c r="R487">
        <v>10.1</v>
      </c>
    </row>
    <row r="488" spans="1:18" x14ac:dyDescent="0.25">
      <c r="A488" t="s">
        <v>269</v>
      </c>
      <c r="B488" t="s">
        <v>269</v>
      </c>
      <c r="C488" s="1">
        <f>E488/D488</f>
        <v>89.6</v>
      </c>
      <c r="D488">
        <v>30</v>
      </c>
      <c r="E488" s="1">
        <v>2688</v>
      </c>
      <c r="F488">
        <v>14.9</v>
      </c>
      <c r="Q488" t="s">
        <v>15</v>
      </c>
      <c r="R488">
        <v>18.100000000000001</v>
      </c>
    </row>
    <row r="489" spans="1:18" x14ac:dyDescent="0.25">
      <c r="A489" t="s">
        <v>334</v>
      </c>
      <c r="B489" t="s">
        <v>334</v>
      </c>
      <c r="C489" s="1">
        <f>E489/D489</f>
        <v>89.6</v>
      </c>
      <c r="D489">
        <v>5</v>
      </c>
      <c r="E489" s="1">
        <v>448</v>
      </c>
      <c r="F489">
        <v>12.2</v>
      </c>
      <c r="Q489" t="s">
        <v>15</v>
      </c>
      <c r="R489">
        <v>12.5</v>
      </c>
    </row>
    <row r="490" spans="1:18" x14ac:dyDescent="0.25">
      <c r="A490" t="s">
        <v>70</v>
      </c>
      <c r="B490" t="s">
        <v>72</v>
      </c>
      <c r="C490" s="1">
        <f>E490/D490</f>
        <v>89.6</v>
      </c>
      <c r="D490">
        <v>5</v>
      </c>
      <c r="E490" s="1">
        <v>448</v>
      </c>
      <c r="F490">
        <v>10.5</v>
      </c>
      <c r="Q490" t="s">
        <v>15</v>
      </c>
      <c r="R490">
        <v>6.7</v>
      </c>
    </row>
    <row r="491" spans="1:18" x14ac:dyDescent="0.25">
      <c r="A491" t="s">
        <v>269</v>
      </c>
      <c r="B491" t="s">
        <v>273</v>
      </c>
      <c r="C491" s="1">
        <f>E491/D491</f>
        <v>89.6</v>
      </c>
      <c r="D491">
        <v>5</v>
      </c>
      <c r="E491" s="1">
        <v>448</v>
      </c>
      <c r="F491">
        <v>20</v>
      </c>
      <c r="Q491" t="s">
        <v>15</v>
      </c>
      <c r="R491">
        <v>5.0999999999999996</v>
      </c>
    </row>
    <row r="492" spans="1:18" x14ac:dyDescent="0.25">
      <c r="A492" t="s">
        <v>391</v>
      </c>
      <c r="B492" t="s">
        <v>391</v>
      </c>
      <c r="C492" s="1">
        <f>E492/D492</f>
        <v>89.6</v>
      </c>
      <c r="D492">
        <v>10</v>
      </c>
      <c r="E492" s="1">
        <v>896</v>
      </c>
      <c r="F492">
        <v>9.1999999999999993</v>
      </c>
      <c r="Q492" t="s">
        <v>15</v>
      </c>
      <c r="R492">
        <v>8.3000000000000007</v>
      </c>
    </row>
    <row r="493" spans="1:18" x14ac:dyDescent="0.25">
      <c r="A493" t="s">
        <v>397</v>
      </c>
      <c r="B493" t="s">
        <v>397</v>
      </c>
      <c r="C493" s="1">
        <f>E493/D493</f>
        <v>89.6</v>
      </c>
      <c r="D493">
        <v>15</v>
      </c>
      <c r="E493" s="1">
        <v>1344</v>
      </c>
      <c r="F493">
        <v>9.6999999999999993</v>
      </c>
      <c r="Q493" t="s">
        <v>27</v>
      </c>
      <c r="R493">
        <v>16.7</v>
      </c>
    </row>
    <row r="494" spans="1:18" x14ac:dyDescent="0.25">
      <c r="A494" t="s">
        <v>219</v>
      </c>
      <c r="B494" t="s">
        <v>222</v>
      </c>
      <c r="C494" s="1">
        <f>E494/D494</f>
        <v>89.6</v>
      </c>
      <c r="D494">
        <v>5</v>
      </c>
      <c r="E494" s="1">
        <v>448</v>
      </c>
      <c r="F494">
        <v>9.6</v>
      </c>
      <c r="Q494" t="s">
        <v>27</v>
      </c>
      <c r="R494">
        <v>7.5</v>
      </c>
    </row>
    <row r="495" spans="1:18" x14ac:dyDescent="0.25">
      <c r="A495" t="s">
        <v>171</v>
      </c>
      <c r="B495" t="s">
        <v>171</v>
      </c>
      <c r="C495" s="1">
        <f>E495/D495</f>
        <v>89.596491228070178</v>
      </c>
      <c r="D495">
        <v>57</v>
      </c>
      <c r="E495" s="1">
        <v>5107</v>
      </c>
      <c r="F495">
        <v>14.8</v>
      </c>
      <c r="Q495" t="s">
        <v>27</v>
      </c>
      <c r="R495">
        <v>14.5</v>
      </c>
    </row>
    <row r="496" spans="1:18" x14ac:dyDescent="0.25">
      <c r="A496" t="s">
        <v>375</v>
      </c>
      <c r="B496" t="s">
        <v>375</v>
      </c>
      <c r="C496" s="1">
        <f>E496/D496</f>
        <v>89.593220338983045</v>
      </c>
      <c r="D496">
        <v>59</v>
      </c>
      <c r="E496" s="1">
        <v>5286</v>
      </c>
      <c r="F496">
        <v>16.5</v>
      </c>
      <c r="Q496" t="s">
        <v>27</v>
      </c>
      <c r="R496">
        <v>21.7</v>
      </c>
    </row>
    <row r="497" spans="1:18" x14ac:dyDescent="0.25">
      <c r="A497" t="s">
        <v>98</v>
      </c>
      <c r="B497" t="s">
        <v>98</v>
      </c>
      <c r="C497" s="1">
        <f>E497/D497</f>
        <v>89.590909090909093</v>
      </c>
      <c r="D497">
        <v>22</v>
      </c>
      <c r="E497" s="1">
        <v>1971</v>
      </c>
      <c r="F497">
        <v>8.5</v>
      </c>
      <c r="Q497" t="s">
        <v>27</v>
      </c>
      <c r="R497">
        <v>26.6</v>
      </c>
    </row>
    <row r="498" spans="1:18" x14ac:dyDescent="0.25">
      <c r="A498" t="s">
        <v>127</v>
      </c>
      <c r="B498" t="s">
        <v>127</v>
      </c>
      <c r="C498" s="1">
        <f>E498/D498</f>
        <v>89.590909090909093</v>
      </c>
      <c r="D498">
        <v>22</v>
      </c>
      <c r="E498" s="1">
        <v>1971</v>
      </c>
      <c r="F498">
        <v>9.6999999999999993</v>
      </c>
      <c r="Q498" t="s">
        <v>27</v>
      </c>
      <c r="R498">
        <v>21</v>
      </c>
    </row>
    <row r="499" spans="1:18" x14ac:dyDescent="0.25">
      <c r="A499" t="s">
        <v>219</v>
      </c>
      <c r="B499" t="s">
        <v>220</v>
      </c>
      <c r="C499" s="1">
        <f>E499/D499</f>
        <v>89.590909090909093</v>
      </c>
      <c r="D499">
        <v>44</v>
      </c>
      <c r="E499" s="1">
        <v>3942</v>
      </c>
      <c r="F499">
        <v>15</v>
      </c>
      <c r="Q499" t="s">
        <v>27</v>
      </c>
      <c r="R499">
        <v>20.9</v>
      </c>
    </row>
    <row r="500" spans="1:18" x14ac:dyDescent="0.25">
      <c r="A500" t="s">
        <v>134</v>
      </c>
      <c r="B500" t="s">
        <v>134</v>
      </c>
      <c r="C500" s="1">
        <f>E500/D500</f>
        <v>89.588235294117652</v>
      </c>
      <c r="D500">
        <v>17</v>
      </c>
      <c r="E500" s="1">
        <v>1523</v>
      </c>
      <c r="F500">
        <v>11.5</v>
      </c>
      <c r="Q500" t="s">
        <v>27</v>
      </c>
      <c r="R500">
        <v>14.1</v>
      </c>
    </row>
    <row r="501" spans="1:18" x14ac:dyDescent="0.25">
      <c r="A501" t="s">
        <v>168</v>
      </c>
      <c r="B501" t="s">
        <v>168</v>
      </c>
      <c r="C501" s="1">
        <f>E501/D501</f>
        <v>89.588235294117652</v>
      </c>
      <c r="D501">
        <v>34</v>
      </c>
      <c r="E501" s="1">
        <v>3046</v>
      </c>
      <c r="F501">
        <v>10.6</v>
      </c>
      <c r="Q501" t="s">
        <v>27</v>
      </c>
      <c r="R501">
        <v>25.8</v>
      </c>
    </row>
    <row r="502" spans="1:18" x14ac:dyDescent="0.25">
      <c r="A502" t="s">
        <v>255</v>
      </c>
      <c r="B502" t="s">
        <v>255</v>
      </c>
      <c r="C502" s="1">
        <f>E502/D502</f>
        <v>89.588235294117652</v>
      </c>
      <c r="D502">
        <v>17</v>
      </c>
      <c r="E502" s="1">
        <v>1523</v>
      </c>
      <c r="F502">
        <v>9.6999999999999993</v>
      </c>
      <c r="Q502" t="s">
        <v>27</v>
      </c>
      <c r="R502">
        <v>5.9</v>
      </c>
    </row>
    <row r="503" spans="1:18" x14ac:dyDescent="0.25">
      <c r="A503" t="s">
        <v>346</v>
      </c>
      <c r="B503" t="s">
        <v>346</v>
      </c>
      <c r="C503" s="1">
        <f>E503/D503</f>
        <v>89.58620689655173</v>
      </c>
      <c r="D503">
        <v>29</v>
      </c>
      <c r="E503" s="1">
        <v>2598</v>
      </c>
      <c r="F503">
        <v>10.5</v>
      </c>
      <c r="Q503" t="s">
        <v>27</v>
      </c>
      <c r="R503">
        <v>13.6</v>
      </c>
    </row>
    <row r="504" spans="1:18" x14ac:dyDescent="0.25">
      <c r="A504" t="s">
        <v>208</v>
      </c>
      <c r="B504" t="s">
        <v>210</v>
      </c>
      <c r="C504" s="1">
        <f>E504/D504</f>
        <v>89.578947368421055</v>
      </c>
      <c r="D504">
        <v>19</v>
      </c>
      <c r="E504" s="1">
        <v>1702</v>
      </c>
      <c r="F504">
        <v>8.6</v>
      </c>
      <c r="Q504" t="s">
        <v>27</v>
      </c>
      <c r="R504">
        <v>13.2</v>
      </c>
    </row>
    <row r="505" spans="1:18" x14ac:dyDescent="0.25">
      <c r="A505" t="s">
        <v>329</v>
      </c>
      <c r="B505" t="s">
        <v>329</v>
      </c>
      <c r="C505" s="1">
        <f>E505/D505</f>
        <v>89.578947368421055</v>
      </c>
      <c r="D505">
        <v>19</v>
      </c>
      <c r="E505" s="1">
        <v>1702</v>
      </c>
      <c r="F505">
        <v>14.6</v>
      </c>
      <c r="Q505" t="s">
        <v>27</v>
      </c>
      <c r="R505">
        <v>14.4</v>
      </c>
    </row>
    <row r="506" spans="1:18" x14ac:dyDescent="0.25">
      <c r="A506" t="s">
        <v>269</v>
      </c>
      <c r="B506" t="s">
        <v>270</v>
      </c>
      <c r="C506" s="1">
        <f>E506/D506</f>
        <v>89.571428571428569</v>
      </c>
      <c r="D506">
        <v>7</v>
      </c>
      <c r="E506" s="1">
        <v>627</v>
      </c>
      <c r="F506">
        <v>12</v>
      </c>
      <c r="Q506" t="s">
        <v>27</v>
      </c>
      <c r="R506">
        <v>25.5</v>
      </c>
    </row>
    <row r="507" spans="1:18" x14ac:dyDescent="0.25">
      <c r="A507" t="s">
        <v>373</v>
      </c>
      <c r="B507" t="s">
        <v>373</v>
      </c>
      <c r="C507" s="1">
        <f>E507/D507</f>
        <v>89.571428571428569</v>
      </c>
      <c r="D507">
        <v>14</v>
      </c>
      <c r="E507" s="1">
        <v>1254</v>
      </c>
      <c r="F507">
        <v>8.6999999999999993</v>
      </c>
      <c r="Q507" t="s">
        <v>27</v>
      </c>
      <c r="R507">
        <v>21.4</v>
      </c>
    </row>
    <row r="508" spans="1:18" x14ac:dyDescent="0.25">
      <c r="A508" t="s">
        <v>193</v>
      </c>
      <c r="B508" t="s">
        <v>193</v>
      </c>
      <c r="C508" s="1">
        <f>E508/D508</f>
        <v>89.555555555555557</v>
      </c>
      <c r="D508">
        <v>9</v>
      </c>
      <c r="E508" s="1">
        <v>806</v>
      </c>
      <c r="F508">
        <v>15.5</v>
      </c>
      <c r="Q508" t="s">
        <v>27</v>
      </c>
      <c r="R508">
        <v>9.1999999999999993</v>
      </c>
    </row>
    <row r="509" spans="1:18" x14ac:dyDescent="0.25">
      <c r="A509" t="s">
        <v>70</v>
      </c>
      <c r="B509" t="s">
        <v>71</v>
      </c>
      <c r="C509" s="1">
        <f>E509/D509</f>
        <v>89.5</v>
      </c>
      <c r="D509">
        <v>4</v>
      </c>
      <c r="E509" s="1">
        <v>358</v>
      </c>
      <c r="F509">
        <v>14.1</v>
      </c>
      <c r="Q509" t="s">
        <v>27</v>
      </c>
      <c r="R509">
        <v>17.7</v>
      </c>
    </row>
    <row r="510" spans="1:18" x14ac:dyDescent="0.25">
      <c r="A510" t="s">
        <v>146</v>
      </c>
      <c r="B510" t="s">
        <v>148</v>
      </c>
      <c r="C510" s="1">
        <f>E510/D510</f>
        <v>89.5</v>
      </c>
      <c r="D510">
        <v>4</v>
      </c>
      <c r="E510" s="1">
        <v>358</v>
      </c>
      <c r="F510">
        <v>6.1</v>
      </c>
      <c r="Q510" t="s">
        <v>27</v>
      </c>
      <c r="R510">
        <v>19</v>
      </c>
    </row>
    <row r="511" spans="1:18" x14ac:dyDescent="0.25">
      <c r="A511" t="s">
        <v>185</v>
      </c>
      <c r="B511" t="s">
        <v>185</v>
      </c>
      <c r="C511" s="1">
        <f>E511/D511</f>
        <v>89.5</v>
      </c>
      <c r="D511">
        <v>2</v>
      </c>
      <c r="E511" s="1">
        <v>179</v>
      </c>
      <c r="F511">
        <v>13.7</v>
      </c>
      <c r="Q511" t="s">
        <v>27</v>
      </c>
      <c r="R511">
        <v>22.8</v>
      </c>
    </row>
    <row r="512" spans="1:18" x14ac:dyDescent="0.25">
      <c r="A512" t="s">
        <v>311</v>
      </c>
      <c r="B512" t="s">
        <v>311</v>
      </c>
      <c r="C512" s="1">
        <f>E512/D512</f>
        <v>89.5</v>
      </c>
      <c r="D512">
        <v>2</v>
      </c>
      <c r="E512" s="1">
        <v>179</v>
      </c>
      <c r="F512">
        <v>13.4</v>
      </c>
      <c r="Q512" t="s">
        <v>27</v>
      </c>
      <c r="R512">
        <v>20.399999999999999</v>
      </c>
    </row>
    <row r="513" spans="1:18" x14ac:dyDescent="0.25">
      <c r="A513" t="s">
        <v>311</v>
      </c>
      <c r="B513" t="s">
        <v>313</v>
      </c>
      <c r="C513" s="1">
        <f>E513/D513</f>
        <v>89.5</v>
      </c>
      <c r="D513">
        <v>2</v>
      </c>
      <c r="E513" s="1">
        <v>179</v>
      </c>
      <c r="Q513" t="s">
        <v>27</v>
      </c>
      <c r="R513">
        <v>10.8</v>
      </c>
    </row>
    <row r="514" spans="1:18" x14ac:dyDescent="0.25">
      <c r="A514" t="s">
        <v>325</v>
      </c>
      <c r="B514" t="s">
        <v>325</v>
      </c>
      <c r="C514" s="1">
        <f>E514/D514</f>
        <v>89.5</v>
      </c>
      <c r="D514">
        <v>4</v>
      </c>
      <c r="E514" s="1">
        <v>358</v>
      </c>
      <c r="F514">
        <v>8.1</v>
      </c>
      <c r="Q514" t="s">
        <v>27</v>
      </c>
      <c r="R514">
        <v>27.3</v>
      </c>
    </row>
    <row r="515" spans="1:18" x14ac:dyDescent="0.25">
      <c r="A515" t="s">
        <v>330</v>
      </c>
      <c r="B515" t="s">
        <v>331</v>
      </c>
      <c r="C515" s="1">
        <f>E515/D515</f>
        <v>89.5</v>
      </c>
      <c r="D515">
        <v>4</v>
      </c>
      <c r="E515" s="1">
        <v>358</v>
      </c>
      <c r="F515">
        <v>9.8000000000000007</v>
      </c>
      <c r="Q515" t="s">
        <v>27</v>
      </c>
      <c r="R515">
        <v>9.1</v>
      </c>
    </row>
    <row r="516" spans="1:18" x14ac:dyDescent="0.25">
      <c r="A516" t="s">
        <v>371</v>
      </c>
      <c r="B516" t="s">
        <v>371</v>
      </c>
      <c r="C516" s="1">
        <f>E516/D516</f>
        <v>89.5</v>
      </c>
      <c r="D516">
        <v>4</v>
      </c>
      <c r="E516" s="1">
        <v>358</v>
      </c>
      <c r="F516">
        <v>15.5</v>
      </c>
      <c r="Q516" t="s">
        <v>27</v>
      </c>
      <c r="R516">
        <v>10.7</v>
      </c>
    </row>
    <row r="517" spans="1:18" x14ac:dyDescent="0.25">
      <c r="A517" t="s">
        <v>269</v>
      </c>
      <c r="B517" t="s">
        <v>273</v>
      </c>
      <c r="C517" s="1">
        <f>E517/D517</f>
        <v>82</v>
      </c>
      <c r="D517">
        <v>4</v>
      </c>
      <c r="E517" s="1">
        <v>328</v>
      </c>
      <c r="F517">
        <v>0.3</v>
      </c>
      <c r="Q517" t="s">
        <v>27</v>
      </c>
      <c r="R517">
        <v>16.7</v>
      </c>
    </row>
    <row r="518" spans="1:18" x14ac:dyDescent="0.25">
      <c r="A518" t="s">
        <v>146</v>
      </c>
      <c r="B518" t="s">
        <v>147</v>
      </c>
      <c r="C518" s="1">
        <f>E518/D518</f>
        <v>75</v>
      </c>
      <c r="D518">
        <v>5</v>
      </c>
      <c r="E518" s="1">
        <v>375</v>
      </c>
      <c r="F518">
        <v>35.799999999999997</v>
      </c>
      <c r="Q518" t="s">
        <v>27</v>
      </c>
      <c r="R518">
        <v>23.9</v>
      </c>
    </row>
    <row r="519" spans="1:18" x14ac:dyDescent="0.25">
      <c r="A519" t="s">
        <v>157</v>
      </c>
      <c r="B519" t="s">
        <v>158</v>
      </c>
      <c r="C519" s="1">
        <f>E519/D519</f>
        <v>75</v>
      </c>
      <c r="D519">
        <v>10</v>
      </c>
      <c r="E519" s="1">
        <v>750</v>
      </c>
      <c r="F519">
        <v>14</v>
      </c>
      <c r="Q519" t="s">
        <v>27</v>
      </c>
      <c r="R519">
        <v>16.8</v>
      </c>
    </row>
    <row r="520" spans="1:18" x14ac:dyDescent="0.25">
      <c r="A520" t="s">
        <v>108</v>
      </c>
      <c r="B520" t="s">
        <v>108</v>
      </c>
      <c r="C520" s="1">
        <f>E520/D520</f>
        <v>75</v>
      </c>
      <c r="D520">
        <v>9</v>
      </c>
      <c r="E520" s="1">
        <v>675</v>
      </c>
      <c r="F520">
        <v>26.4</v>
      </c>
      <c r="Q520" t="s">
        <v>27</v>
      </c>
      <c r="R520">
        <v>14.4</v>
      </c>
    </row>
    <row r="521" spans="1:18" x14ac:dyDescent="0.25">
      <c r="A521" t="s">
        <v>176</v>
      </c>
      <c r="B521" t="s">
        <v>177</v>
      </c>
      <c r="C521" s="1">
        <f>E521/D521</f>
        <v>75</v>
      </c>
      <c r="D521">
        <v>3</v>
      </c>
      <c r="E521" s="1">
        <v>225</v>
      </c>
      <c r="F521">
        <v>28.6</v>
      </c>
      <c r="Q521" t="s">
        <v>27</v>
      </c>
      <c r="R521">
        <v>17.8</v>
      </c>
    </row>
    <row r="522" spans="1:18" x14ac:dyDescent="0.25">
      <c r="A522" t="s">
        <v>188</v>
      </c>
      <c r="B522" t="s">
        <v>188</v>
      </c>
      <c r="C522" s="1">
        <f>E522/D522</f>
        <v>75</v>
      </c>
      <c r="D522">
        <v>68</v>
      </c>
      <c r="E522" s="1">
        <v>5100</v>
      </c>
      <c r="F522">
        <v>21.4</v>
      </c>
      <c r="Q522" t="s">
        <v>27</v>
      </c>
      <c r="R522">
        <v>21.2</v>
      </c>
    </row>
    <row r="523" spans="1:18" x14ac:dyDescent="0.25">
      <c r="A523" t="s">
        <v>188</v>
      </c>
      <c r="B523" t="s">
        <v>188</v>
      </c>
      <c r="C523" s="1">
        <f>E523/D523</f>
        <v>75</v>
      </c>
      <c r="D523">
        <v>8</v>
      </c>
      <c r="E523" s="1">
        <v>600</v>
      </c>
      <c r="F523">
        <v>28.6</v>
      </c>
      <c r="Q523" t="s">
        <v>27</v>
      </c>
      <c r="R523">
        <v>15</v>
      </c>
    </row>
    <row r="524" spans="1:18" x14ac:dyDescent="0.25">
      <c r="A524" t="s">
        <v>296</v>
      </c>
      <c r="B524" t="s">
        <v>296</v>
      </c>
      <c r="C524" s="1">
        <f>E524/D524</f>
        <v>75</v>
      </c>
      <c r="D524">
        <v>4</v>
      </c>
      <c r="E524" s="1">
        <v>300</v>
      </c>
      <c r="F524">
        <v>23.7</v>
      </c>
      <c r="Q524" t="s">
        <v>27</v>
      </c>
      <c r="R524">
        <v>17.100000000000001</v>
      </c>
    </row>
    <row r="525" spans="1:18" x14ac:dyDescent="0.25">
      <c r="A525" t="s">
        <v>325</v>
      </c>
      <c r="B525" t="s">
        <v>325</v>
      </c>
      <c r="C525" s="1">
        <f>E525/D525</f>
        <v>75</v>
      </c>
      <c r="D525">
        <v>2</v>
      </c>
      <c r="E525" s="1">
        <v>150</v>
      </c>
      <c r="F525">
        <v>28.6</v>
      </c>
      <c r="Q525" t="s">
        <v>46</v>
      </c>
      <c r="R525">
        <v>19.5</v>
      </c>
    </row>
    <row r="526" spans="1:18" x14ac:dyDescent="0.25">
      <c r="A526" t="s">
        <v>376</v>
      </c>
      <c r="B526" t="s">
        <v>377</v>
      </c>
      <c r="C526" s="1">
        <f>E526/D526</f>
        <v>75</v>
      </c>
      <c r="D526">
        <v>52</v>
      </c>
      <c r="E526" s="1">
        <v>3900</v>
      </c>
      <c r="F526">
        <v>13.9</v>
      </c>
      <c r="Q526" t="s">
        <v>46</v>
      </c>
      <c r="R526">
        <v>20.399999999999999</v>
      </c>
    </row>
    <row r="527" spans="1:18" x14ac:dyDescent="0.25">
      <c r="A527" t="s">
        <v>18</v>
      </c>
      <c r="B527" t="s">
        <v>18</v>
      </c>
      <c r="C527" s="1">
        <f>E527/D527</f>
        <v>74</v>
      </c>
      <c r="D527">
        <v>20</v>
      </c>
      <c r="E527" s="1">
        <v>1480</v>
      </c>
      <c r="F527">
        <v>1.6</v>
      </c>
      <c r="Q527" t="s">
        <v>46</v>
      </c>
      <c r="R527">
        <v>27.2</v>
      </c>
    </row>
    <row r="528" spans="1:18" x14ac:dyDescent="0.25">
      <c r="A528" t="s">
        <v>59</v>
      </c>
      <c r="B528" t="s">
        <v>59</v>
      </c>
      <c r="C528" s="1">
        <f>E528/D528</f>
        <v>74</v>
      </c>
      <c r="D528">
        <v>14</v>
      </c>
      <c r="E528" s="1">
        <v>1036</v>
      </c>
      <c r="F528">
        <v>9.5</v>
      </c>
      <c r="Q528" t="s">
        <v>46</v>
      </c>
      <c r="R528">
        <v>23.6</v>
      </c>
    </row>
    <row r="529" spans="1:18" x14ac:dyDescent="0.25">
      <c r="A529" t="s">
        <v>70</v>
      </c>
      <c r="B529" t="s">
        <v>75</v>
      </c>
      <c r="C529" s="1">
        <f>E529/D529</f>
        <v>74</v>
      </c>
      <c r="D529">
        <v>3</v>
      </c>
      <c r="E529" s="1">
        <v>222</v>
      </c>
      <c r="F529">
        <v>9.1</v>
      </c>
      <c r="Q529" t="s">
        <v>46</v>
      </c>
      <c r="R529">
        <v>17.899999999999999</v>
      </c>
    </row>
    <row r="530" spans="1:18" x14ac:dyDescent="0.25">
      <c r="A530" t="s">
        <v>83</v>
      </c>
      <c r="B530" t="s">
        <v>83</v>
      </c>
      <c r="C530" s="1">
        <f>E530/D530</f>
        <v>74</v>
      </c>
      <c r="D530">
        <v>21</v>
      </c>
      <c r="E530" s="1">
        <v>1554</v>
      </c>
      <c r="F530">
        <v>8</v>
      </c>
      <c r="Q530" t="s">
        <v>46</v>
      </c>
      <c r="R530">
        <v>17.8</v>
      </c>
    </row>
    <row r="531" spans="1:18" x14ac:dyDescent="0.25">
      <c r="A531" t="s">
        <v>98</v>
      </c>
      <c r="B531" t="s">
        <v>100</v>
      </c>
      <c r="C531" s="1">
        <f>E531/D531</f>
        <v>74</v>
      </c>
      <c r="D531">
        <v>23</v>
      </c>
      <c r="E531" s="1">
        <v>1702</v>
      </c>
      <c r="F531">
        <v>6.7</v>
      </c>
      <c r="Q531" t="s">
        <v>46</v>
      </c>
      <c r="R531">
        <v>19.5</v>
      </c>
    </row>
    <row r="532" spans="1:18" x14ac:dyDescent="0.25">
      <c r="A532" t="s">
        <v>108</v>
      </c>
      <c r="B532" t="s">
        <v>108</v>
      </c>
      <c r="C532" s="1">
        <f>E532/D532</f>
        <v>74</v>
      </c>
      <c r="D532">
        <v>18</v>
      </c>
      <c r="E532" s="1">
        <v>1332</v>
      </c>
      <c r="F532">
        <v>10.9</v>
      </c>
      <c r="Q532" t="s">
        <v>46</v>
      </c>
      <c r="R532">
        <v>23.2</v>
      </c>
    </row>
    <row r="533" spans="1:18" x14ac:dyDescent="0.25">
      <c r="A533" t="s">
        <v>130</v>
      </c>
      <c r="B533" t="s">
        <v>132</v>
      </c>
      <c r="C533" s="1">
        <f>E533/D533</f>
        <v>74</v>
      </c>
      <c r="D533">
        <v>18</v>
      </c>
      <c r="E533" s="1">
        <v>1332</v>
      </c>
      <c r="F533">
        <v>19.600000000000001</v>
      </c>
      <c r="Q533" t="s">
        <v>46</v>
      </c>
      <c r="R533">
        <v>25</v>
      </c>
    </row>
    <row r="534" spans="1:18" x14ac:dyDescent="0.25">
      <c r="A534" t="s">
        <v>263</v>
      </c>
      <c r="B534" t="s">
        <v>264</v>
      </c>
      <c r="C534" s="1">
        <f>E534/D534</f>
        <v>74</v>
      </c>
      <c r="D534">
        <v>14</v>
      </c>
      <c r="E534" s="1">
        <v>1036</v>
      </c>
      <c r="F534">
        <v>2.6</v>
      </c>
      <c r="Q534" t="s">
        <v>46</v>
      </c>
      <c r="R534">
        <v>20.100000000000001</v>
      </c>
    </row>
    <row r="535" spans="1:18" x14ac:dyDescent="0.25">
      <c r="A535" t="s">
        <v>161</v>
      </c>
      <c r="B535" t="s">
        <v>161</v>
      </c>
      <c r="C535" s="1">
        <f>E535/D535</f>
        <v>74</v>
      </c>
      <c r="D535">
        <v>22</v>
      </c>
      <c r="E535" s="1">
        <v>1628</v>
      </c>
      <c r="F535">
        <v>8.9</v>
      </c>
      <c r="Q535" t="s">
        <v>46</v>
      </c>
      <c r="R535">
        <v>24.5</v>
      </c>
    </row>
    <row r="536" spans="1:18" x14ac:dyDescent="0.25">
      <c r="A536" t="s">
        <v>208</v>
      </c>
      <c r="B536" t="s">
        <v>211</v>
      </c>
      <c r="C536" s="1">
        <f>E536/D536</f>
        <v>74</v>
      </c>
      <c r="D536">
        <v>5</v>
      </c>
      <c r="E536" s="1">
        <v>370</v>
      </c>
      <c r="F536">
        <v>12.1</v>
      </c>
      <c r="Q536" t="s">
        <v>46</v>
      </c>
      <c r="R536">
        <v>21.5</v>
      </c>
    </row>
    <row r="537" spans="1:18" x14ac:dyDescent="0.25">
      <c r="A537" t="s">
        <v>200</v>
      </c>
      <c r="B537" t="s">
        <v>201</v>
      </c>
      <c r="C537" s="1">
        <f>E537/D537</f>
        <v>74</v>
      </c>
      <c r="D537">
        <v>4</v>
      </c>
      <c r="E537" s="1">
        <v>296</v>
      </c>
      <c r="F537">
        <v>19.100000000000001</v>
      </c>
      <c r="Q537" t="s">
        <v>46</v>
      </c>
      <c r="R537">
        <v>26.8</v>
      </c>
    </row>
    <row r="538" spans="1:18" x14ac:dyDescent="0.25">
      <c r="A538" t="s">
        <v>169</v>
      </c>
      <c r="B538" t="s">
        <v>170</v>
      </c>
      <c r="C538" s="1">
        <f>E538/D538</f>
        <v>74</v>
      </c>
      <c r="D538">
        <v>1</v>
      </c>
      <c r="E538" s="1">
        <v>74</v>
      </c>
      <c r="F538">
        <v>17.2</v>
      </c>
      <c r="Q538" t="s">
        <v>46</v>
      </c>
      <c r="R538">
        <v>17.5</v>
      </c>
    </row>
    <row r="539" spans="1:18" x14ac:dyDescent="0.25">
      <c r="A539" t="s">
        <v>70</v>
      </c>
      <c r="B539" t="s">
        <v>77</v>
      </c>
      <c r="C539" s="1">
        <f>E539/D539</f>
        <v>74</v>
      </c>
      <c r="D539">
        <v>9</v>
      </c>
      <c r="E539" s="1">
        <v>666</v>
      </c>
      <c r="F539">
        <v>4.5</v>
      </c>
      <c r="Q539" t="s">
        <v>46</v>
      </c>
      <c r="R539">
        <v>15.7</v>
      </c>
    </row>
    <row r="540" spans="1:18" x14ac:dyDescent="0.25">
      <c r="A540" t="s">
        <v>176</v>
      </c>
      <c r="B540" t="s">
        <v>176</v>
      </c>
      <c r="C540" s="1">
        <f>E540/D540</f>
        <v>74</v>
      </c>
      <c r="D540">
        <v>22</v>
      </c>
      <c r="E540" s="1">
        <v>1628</v>
      </c>
      <c r="F540">
        <v>7.7</v>
      </c>
      <c r="Q540" t="s">
        <v>46</v>
      </c>
      <c r="R540">
        <v>16.399999999999999</v>
      </c>
    </row>
    <row r="541" spans="1:18" x14ac:dyDescent="0.25">
      <c r="A541" t="s">
        <v>180</v>
      </c>
      <c r="B541" t="s">
        <v>180</v>
      </c>
      <c r="C541" s="1">
        <f>E541/D541</f>
        <v>74</v>
      </c>
      <c r="D541">
        <v>23</v>
      </c>
      <c r="E541" s="1">
        <v>1702</v>
      </c>
      <c r="F541">
        <v>9.1</v>
      </c>
      <c r="Q541" t="s">
        <v>46</v>
      </c>
      <c r="R541">
        <v>18.899999999999999</v>
      </c>
    </row>
    <row r="542" spans="1:18" x14ac:dyDescent="0.25">
      <c r="A542" t="s">
        <v>184</v>
      </c>
      <c r="B542" t="s">
        <v>184</v>
      </c>
      <c r="C542" s="1">
        <f>E542/D542</f>
        <v>74</v>
      </c>
      <c r="D542">
        <v>21</v>
      </c>
      <c r="E542" s="1">
        <v>1554</v>
      </c>
      <c r="F542">
        <v>6.5</v>
      </c>
      <c r="Q542" t="s">
        <v>46</v>
      </c>
      <c r="R542">
        <v>23.3</v>
      </c>
    </row>
    <row r="543" spans="1:18" x14ac:dyDescent="0.25">
      <c r="A543" t="s">
        <v>269</v>
      </c>
      <c r="B543" t="s">
        <v>274</v>
      </c>
      <c r="C543" s="1">
        <f>E543/D543</f>
        <v>74</v>
      </c>
      <c r="D543">
        <v>2</v>
      </c>
      <c r="E543" s="1">
        <v>148</v>
      </c>
      <c r="F543">
        <v>15.7</v>
      </c>
      <c r="Q543" t="s">
        <v>28</v>
      </c>
      <c r="R543">
        <v>26.3</v>
      </c>
    </row>
    <row r="544" spans="1:18" x14ac:dyDescent="0.25">
      <c r="A544" t="s">
        <v>248</v>
      </c>
      <c r="B544" t="s">
        <v>249</v>
      </c>
      <c r="C544" s="1">
        <f>E544/D544</f>
        <v>74</v>
      </c>
      <c r="D544">
        <v>2</v>
      </c>
      <c r="E544" s="1">
        <v>148</v>
      </c>
      <c r="F544">
        <v>19.7</v>
      </c>
      <c r="Q544" t="s">
        <v>28</v>
      </c>
      <c r="R544">
        <v>3</v>
      </c>
    </row>
    <row r="545" spans="1:18" x14ac:dyDescent="0.25">
      <c r="A545" t="s">
        <v>232</v>
      </c>
      <c r="B545" t="s">
        <v>235</v>
      </c>
      <c r="C545" s="1">
        <f>E545/D545</f>
        <v>74</v>
      </c>
      <c r="D545">
        <v>13</v>
      </c>
      <c r="E545" s="1">
        <v>962</v>
      </c>
      <c r="F545">
        <v>16.600000000000001</v>
      </c>
      <c r="Q545" t="s">
        <v>28</v>
      </c>
      <c r="R545">
        <v>25.8</v>
      </c>
    </row>
    <row r="546" spans="1:18" x14ac:dyDescent="0.25">
      <c r="A546" t="s">
        <v>301</v>
      </c>
      <c r="B546" t="s">
        <v>305</v>
      </c>
      <c r="C546" s="1">
        <f>E546/D546</f>
        <v>74</v>
      </c>
      <c r="D546">
        <v>8</v>
      </c>
      <c r="E546" s="1">
        <v>592</v>
      </c>
      <c r="F546">
        <v>6.3</v>
      </c>
      <c r="Q546" t="s">
        <v>28</v>
      </c>
      <c r="R546">
        <v>18.600000000000001</v>
      </c>
    </row>
    <row r="547" spans="1:18" x14ac:dyDescent="0.25">
      <c r="A547" t="s">
        <v>250</v>
      </c>
      <c r="B547" t="s">
        <v>252</v>
      </c>
      <c r="C547" s="1">
        <f>E547/D547</f>
        <v>74</v>
      </c>
      <c r="D547">
        <v>18</v>
      </c>
      <c r="E547" s="1">
        <v>1332</v>
      </c>
      <c r="F547">
        <v>11.2</v>
      </c>
      <c r="Q547" t="s">
        <v>28</v>
      </c>
      <c r="R547">
        <v>22.8</v>
      </c>
    </row>
    <row r="548" spans="1:18" x14ac:dyDescent="0.25">
      <c r="A548" t="s">
        <v>248</v>
      </c>
      <c r="B548" t="s">
        <v>248</v>
      </c>
      <c r="C548" s="1">
        <f>E548/D548</f>
        <v>74</v>
      </c>
      <c r="D548">
        <v>12</v>
      </c>
      <c r="E548" s="1">
        <v>888</v>
      </c>
      <c r="F548">
        <v>8.1</v>
      </c>
      <c r="Q548" t="s">
        <v>28</v>
      </c>
      <c r="R548">
        <v>30.4</v>
      </c>
    </row>
    <row r="549" spans="1:18" x14ac:dyDescent="0.25">
      <c r="A549" t="s">
        <v>70</v>
      </c>
      <c r="B549" t="s">
        <v>76</v>
      </c>
      <c r="C549" s="1">
        <f>E549/D549</f>
        <v>74</v>
      </c>
      <c r="D549">
        <v>18</v>
      </c>
      <c r="E549" s="1">
        <v>1332</v>
      </c>
      <c r="F549">
        <v>4.7</v>
      </c>
      <c r="Q549" t="s">
        <v>28</v>
      </c>
      <c r="R549">
        <v>30.5</v>
      </c>
    </row>
    <row r="550" spans="1:18" x14ac:dyDescent="0.25">
      <c r="A550" t="s">
        <v>268</v>
      </c>
      <c r="B550" t="s">
        <v>268</v>
      </c>
      <c r="C550" s="1">
        <f>E550/D550</f>
        <v>74</v>
      </c>
      <c r="D550">
        <v>3</v>
      </c>
      <c r="E550" s="1">
        <v>222</v>
      </c>
      <c r="F550">
        <v>19.899999999999999</v>
      </c>
      <c r="Q550" t="s">
        <v>28</v>
      </c>
      <c r="R550">
        <v>15.7</v>
      </c>
    </row>
    <row r="551" spans="1:18" x14ac:dyDescent="0.25">
      <c r="A551" t="s">
        <v>263</v>
      </c>
      <c r="B551" t="s">
        <v>265</v>
      </c>
      <c r="C551" s="1">
        <f>E551/D551</f>
        <v>74</v>
      </c>
      <c r="D551">
        <v>25</v>
      </c>
      <c r="E551" s="1">
        <v>1850</v>
      </c>
      <c r="F551">
        <v>2</v>
      </c>
      <c r="Q551" t="s">
        <v>28</v>
      </c>
      <c r="R551">
        <v>19.899999999999999</v>
      </c>
    </row>
    <row r="552" spans="1:18" x14ac:dyDescent="0.25">
      <c r="A552" t="s">
        <v>161</v>
      </c>
      <c r="B552" t="s">
        <v>163</v>
      </c>
      <c r="C552" s="1">
        <f>E552/D552</f>
        <v>74</v>
      </c>
      <c r="D552">
        <v>1</v>
      </c>
      <c r="E552" s="1">
        <v>74</v>
      </c>
      <c r="F552">
        <v>1.3</v>
      </c>
      <c r="Q552" t="s">
        <v>28</v>
      </c>
      <c r="R552">
        <v>20.3</v>
      </c>
    </row>
    <row r="553" spans="1:18" x14ac:dyDescent="0.25">
      <c r="A553" t="s">
        <v>342</v>
      </c>
      <c r="B553" t="s">
        <v>343</v>
      </c>
      <c r="C553" s="1">
        <f>E553/D553</f>
        <v>74</v>
      </c>
      <c r="D553">
        <v>10</v>
      </c>
      <c r="E553" s="1">
        <v>740</v>
      </c>
      <c r="F553">
        <v>16.2</v>
      </c>
      <c r="Q553" t="s">
        <v>28</v>
      </c>
      <c r="R553">
        <v>24.1</v>
      </c>
    </row>
    <row r="554" spans="1:18" x14ac:dyDescent="0.25">
      <c r="A554" t="s">
        <v>352</v>
      </c>
      <c r="B554" t="s">
        <v>354</v>
      </c>
      <c r="C554" s="1">
        <f>E554/D554</f>
        <v>74</v>
      </c>
      <c r="D554">
        <v>23</v>
      </c>
      <c r="E554" s="1">
        <v>1702</v>
      </c>
      <c r="F554">
        <v>7.7</v>
      </c>
      <c r="Q554" t="s">
        <v>28</v>
      </c>
      <c r="R554">
        <v>29.5</v>
      </c>
    </row>
    <row r="555" spans="1:18" x14ac:dyDescent="0.25">
      <c r="A555" t="s">
        <v>291</v>
      </c>
      <c r="B555" t="s">
        <v>292</v>
      </c>
      <c r="C555" s="1">
        <f>E555/D555</f>
        <v>74</v>
      </c>
      <c r="D555">
        <v>1</v>
      </c>
      <c r="E555" s="1">
        <v>74</v>
      </c>
      <c r="F555">
        <v>3.3</v>
      </c>
      <c r="Q555" t="s">
        <v>28</v>
      </c>
      <c r="R555">
        <v>15.7</v>
      </c>
    </row>
    <row r="556" spans="1:18" x14ac:dyDescent="0.25">
      <c r="A556" t="s">
        <v>18</v>
      </c>
      <c r="B556" t="s">
        <v>26</v>
      </c>
      <c r="C556" s="1">
        <f>E556/D556</f>
        <v>74</v>
      </c>
      <c r="D556">
        <v>12</v>
      </c>
      <c r="E556" s="1">
        <v>888</v>
      </c>
      <c r="F556">
        <v>2.1</v>
      </c>
      <c r="Q556" t="s">
        <v>28</v>
      </c>
      <c r="R556">
        <v>19.8</v>
      </c>
    </row>
    <row r="557" spans="1:18" x14ac:dyDescent="0.25">
      <c r="A557" t="s">
        <v>301</v>
      </c>
      <c r="B557" t="s">
        <v>306</v>
      </c>
      <c r="C557" s="1">
        <f>E557/D557</f>
        <v>74</v>
      </c>
      <c r="D557">
        <v>4</v>
      </c>
      <c r="E557" s="1">
        <v>296</v>
      </c>
      <c r="Q557" t="s">
        <v>28</v>
      </c>
      <c r="R557">
        <v>21.1</v>
      </c>
    </row>
    <row r="558" spans="1:18" x14ac:dyDescent="0.25">
      <c r="A558" t="s">
        <v>18</v>
      </c>
      <c r="B558" t="s">
        <v>20</v>
      </c>
      <c r="C558" s="1">
        <f>E558/D558</f>
        <v>74</v>
      </c>
      <c r="D558">
        <v>17</v>
      </c>
      <c r="E558" s="1">
        <v>1258</v>
      </c>
      <c r="F558">
        <v>9.6</v>
      </c>
      <c r="Q558" t="s">
        <v>28</v>
      </c>
      <c r="R558">
        <v>14.4</v>
      </c>
    </row>
    <row r="559" spans="1:18" x14ac:dyDescent="0.25">
      <c r="A559" t="s">
        <v>329</v>
      </c>
      <c r="B559" t="s">
        <v>329</v>
      </c>
      <c r="C559" s="1">
        <f>E559/D559</f>
        <v>74</v>
      </c>
      <c r="D559">
        <v>19</v>
      </c>
      <c r="E559" s="1">
        <v>1406</v>
      </c>
      <c r="F559">
        <v>7.4</v>
      </c>
      <c r="Q559" t="s">
        <v>28</v>
      </c>
      <c r="R559">
        <v>2.6</v>
      </c>
    </row>
    <row r="560" spans="1:18" x14ac:dyDescent="0.25">
      <c r="A560" t="s">
        <v>335</v>
      </c>
      <c r="B560" t="s">
        <v>336</v>
      </c>
      <c r="C560" s="1">
        <f>E560/D560</f>
        <v>74</v>
      </c>
      <c r="D560">
        <v>17</v>
      </c>
      <c r="E560" s="1">
        <v>1258</v>
      </c>
      <c r="F560">
        <v>1.8</v>
      </c>
      <c r="Q560" t="s">
        <v>28</v>
      </c>
      <c r="R560">
        <v>14.1</v>
      </c>
    </row>
    <row r="561" spans="1:18" x14ac:dyDescent="0.25">
      <c r="A561" t="s">
        <v>342</v>
      </c>
      <c r="B561" t="s">
        <v>342</v>
      </c>
      <c r="C561" s="1">
        <f>E561/D561</f>
        <v>74</v>
      </c>
      <c r="D561">
        <v>9</v>
      </c>
      <c r="E561" s="1">
        <v>666</v>
      </c>
      <c r="F561">
        <v>17.3</v>
      </c>
      <c r="Q561" t="s">
        <v>28</v>
      </c>
      <c r="R561">
        <v>17.8</v>
      </c>
    </row>
    <row r="562" spans="1:18" x14ac:dyDescent="0.25">
      <c r="A562" t="s">
        <v>180</v>
      </c>
      <c r="B562" t="s">
        <v>181</v>
      </c>
      <c r="C562" s="1">
        <f>E562/D562</f>
        <v>74</v>
      </c>
      <c r="D562">
        <v>2</v>
      </c>
      <c r="E562" s="1">
        <v>148</v>
      </c>
      <c r="F562">
        <v>17.399999999999999</v>
      </c>
      <c r="Q562" t="s">
        <v>28</v>
      </c>
      <c r="R562">
        <v>21.9</v>
      </c>
    </row>
    <row r="563" spans="1:18" x14ac:dyDescent="0.25">
      <c r="A563" t="s">
        <v>348</v>
      </c>
      <c r="B563" t="s">
        <v>349</v>
      </c>
      <c r="C563" s="1">
        <f>E563/D563</f>
        <v>74</v>
      </c>
      <c r="D563">
        <v>16</v>
      </c>
      <c r="E563" s="1">
        <v>1184</v>
      </c>
      <c r="F563">
        <v>13.6</v>
      </c>
      <c r="Q563" t="s">
        <v>28</v>
      </c>
      <c r="R563">
        <v>26.1</v>
      </c>
    </row>
    <row r="564" spans="1:18" x14ac:dyDescent="0.25">
      <c r="A564" t="s">
        <v>352</v>
      </c>
      <c r="B564" t="s">
        <v>352</v>
      </c>
      <c r="C564" s="1">
        <f>E564/D564</f>
        <v>74</v>
      </c>
      <c r="D564">
        <v>2</v>
      </c>
      <c r="E564" s="1">
        <v>148</v>
      </c>
      <c r="F564">
        <v>24</v>
      </c>
      <c r="Q564" t="s">
        <v>28</v>
      </c>
      <c r="R564">
        <v>18</v>
      </c>
    </row>
    <row r="565" spans="1:18" x14ac:dyDescent="0.25">
      <c r="A565" t="s">
        <v>263</v>
      </c>
      <c r="B565" t="s">
        <v>267</v>
      </c>
      <c r="C565" s="1">
        <f>E565/D565</f>
        <v>74</v>
      </c>
      <c r="D565">
        <v>24</v>
      </c>
      <c r="E565" s="1">
        <v>1776</v>
      </c>
      <c r="F565">
        <v>1.6</v>
      </c>
      <c r="Q565" t="s">
        <v>28</v>
      </c>
      <c r="R565">
        <v>11.5</v>
      </c>
    </row>
    <row r="566" spans="1:18" x14ac:dyDescent="0.25">
      <c r="A566" t="s">
        <v>393</v>
      </c>
      <c r="B566" t="s">
        <v>395</v>
      </c>
      <c r="C566" s="1">
        <f>E566/D566</f>
        <v>74</v>
      </c>
      <c r="D566">
        <v>3</v>
      </c>
      <c r="E566" s="1">
        <v>222</v>
      </c>
      <c r="F566">
        <v>12.5</v>
      </c>
      <c r="Q566" t="s">
        <v>28</v>
      </c>
      <c r="R566">
        <v>10.3</v>
      </c>
    </row>
    <row r="567" spans="1:18" x14ac:dyDescent="0.25">
      <c r="A567" t="s">
        <v>365</v>
      </c>
      <c r="B567" t="s">
        <v>368</v>
      </c>
      <c r="C567" s="1">
        <f>E567/D567</f>
        <v>74</v>
      </c>
      <c r="D567">
        <v>20</v>
      </c>
      <c r="E567" s="1">
        <v>1480</v>
      </c>
      <c r="F567">
        <v>7.3</v>
      </c>
      <c r="Q567" t="s">
        <v>28</v>
      </c>
      <c r="R567">
        <v>6.2</v>
      </c>
    </row>
    <row r="568" spans="1:18" x14ac:dyDescent="0.25">
      <c r="A568" t="s">
        <v>365</v>
      </c>
      <c r="B568" t="s">
        <v>367</v>
      </c>
      <c r="C568" s="1">
        <f>E568/D568</f>
        <v>74</v>
      </c>
      <c r="D568">
        <v>5</v>
      </c>
      <c r="E568" s="1">
        <v>370</v>
      </c>
      <c r="F568">
        <v>7.9</v>
      </c>
      <c r="Q568" t="s">
        <v>28</v>
      </c>
      <c r="R568">
        <v>9.8000000000000007</v>
      </c>
    </row>
    <row r="569" spans="1:18" x14ac:dyDescent="0.25">
      <c r="A569" t="s">
        <v>365</v>
      </c>
      <c r="B569" t="s">
        <v>370</v>
      </c>
      <c r="C569" s="1">
        <f>E569/D569</f>
        <v>74</v>
      </c>
      <c r="D569">
        <v>6</v>
      </c>
      <c r="E569" s="1">
        <v>444</v>
      </c>
      <c r="F569">
        <v>7.2</v>
      </c>
      <c r="Q569" t="s">
        <v>28</v>
      </c>
      <c r="R569">
        <v>12.6</v>
      </c>
    </row>
    <row r="570" spans="1:18" x14ac:dyDescent="0.25">
      <c r="A570" t="s">
        <v>371</v>
      </c>
      <c r="B570" t="s">
        <v>371</v>
      </c>
      <c r="C570" s="1">
        <f>E570/D570</f>
        <v>74</v>
      </c>
      <c r="D570">
        <v>7</v>
      </c>
      <c r="E570" s="1">
        <v>518</v>
      </c>
      <c r="F570">
        <v>16.899999999999999</v>
      </c>
      <c r="Q570" t="s">
        <v>28</v>
      </c>
      <c r="R570">
        <v>12.3</v>
      </c>
    </row>
    <row r="571" spans="1:18" x14ac:dyDescent="0.25">
      <c r="A571" t="s">
        <v>180</v>
      </c>
      <c r="B571" t="s">
        <v>182</v>
      </c>
      <c r="C571" s="1">
        <f>E571/D571</f>
        <v>74</v>
      </c>
      <c r="D571">
        <v>4</v>
      </c>
      <c r="E571" s="1">
        <v>296</v>
      </c>
      <c r="F571">
        <v>12.9</v>
      </c>
      <c r="Q571" t="s">
        <v>28</v>
      </c>
      <c r="R571">
        <v>20.9</v>
      </c>
    </row>
    <row r="572" spans="1:18" x14ac:dyDescent="0.25">
      <c r="A572" t="s">
        <v>208</v>
      </c>
      <c r="B572" t="s">
        <v>212</v>
      </c>
      <c r="C572" s="1">
        <f>E572/D572</f>
        <v>74</v>
      </c>
      <c r="D572">
        <v>9</v>
      </c>
      <c r="E572" s="1">
        <v>666</v>
      </c>
      <c r="F572">
        <v>5.6</v>
      </c>
      <c r="Q572" t="s">
        <v>28</v>
      </c>
      <c r="R572">
        <v>22.6</v>
      </c>
    </row>
    <row r="573" spans="1:18" x14ac:dyDescent="0.25">
      <c r="A573" t="s">
        <v>393</v>
      </c>
      <c r="B573" t="s">
        <v>396</v>
      </c>
      <c r="C573" s="1">
        <f>E573/D573</f>
        <v>74</v>
      </c>
      <c r="D573">
        <v>1</v>
      </c>
      <c r="E573" s="1">
        <v>74</v>
      </c>
      <c r="F573">
        <v>5.0999999999999996</v>
      </c>
      <c r="Q573" t="s">
        <v>28</v>
      </c>
      <c r="R573">
        <v>10.9</v>
      </c>
    </row>
    <row r="574" spans="1:18" x14ac:dyDescent="0.25">
      <c r="A574" t="s">
        <v>164</v>
      </c>
      <c r="B574" t="s">
        <v>166</v>
      </c>
      <c r="C574" s="1">
        <f>E574/D574</f>
        <v>73.986666666666665</v>
      </c>
      <c r="D574">
        <v>75</v>
      </c>
      <c r="E574" s="1">
        <v>5549</v>
      </c>
      <c r="F574">
        <v>5</v>
      </c>
      <c r="Q574" t="s">
        <v>28</v>
      </c>
      <c r="R574">
        <v>16</v>
      </c>
    </row>
    <row r="575" spans="1:18" x14ac:dyDescent="0.25">
      <c r="A575" t="s">
        <v>393</v>
      </c>
      <c r="B575" t="s">
        <v>393</v>
      </c>
      <c r="C575" s="1">
        <f>E575/D575</f>
        <v>73.986666666666665</v>
      </c>
      <c r="D575">
        <v>75</v>
      </c>
      <c r="E575" s="1">
        <v>5549</v>
      </c>
      <c r="F575">
        <v>6.7</v>
      </c>
      <c r="Q575" t="s">
        <v>28</v>
      </c>
      <c r="R575">
        <v>20.6</v>
      </c>
    </row>
    <row r="576" spans="1:18" x14ac:dyDescent="0.25">
      <c r="A576" t="s">
        <v>200</v>
      </c>
      <c r="B576" t="s">
        <v>200</v>
      </c>
      <c r="C576" s="1">
        <f>E576/D576</f>
        <v>73.986486486486484</v>
      </c>
      <c r="D576">
        <v>74</v>
      </c>
      <c r="E576" s="1">
        <v>5475</v>
      </c>
      <c r="F576">
        <v>5.3</v>
      </c>
      <c r="Q576" t="s">
        <v>28</v>
      </c>
      <c r="R576">
        <v>21.3</v>
      </c>
    </row>
    <row r="577" spans="1:18" x14ac:dyDescent="0.25">
      <c r="A577" t="s">
        <v>301</v>
      </c>
      <c r="B577" t="s">
        <v>301</v>
      </c>
      <c r="C577" s="1">
        <f>E577/D577</f>
        <v>73.985915492957744</v>
      </c>
      <c r="D577">
        <v>71</v>
      </c>
      <c r="E577" s="1">
        <v>5253</v>
      </c>
      <c r="F577">
        <v>10.199999999999999</v>
      </c>
      <c r="Q577" t="s">
        <v>28</v>
      </c>
      <c r="R577">
        <v>21.8</v>
      </c>
    </row>
    <row r="578" spans="1:18" x14ac:dyDescent="0.25">
      <c r="A578" t="s">
        <v>243</v>
      </c>
      <c r="B578" t="s">
        <v>243</v>
      </c>
      <c r="C578" s="1">
        <f>E578/D578</f>
        <v>73.98571428571428</v>
      </c>
      <c r="D578">
        <v>70</v>
      </c>
      <c r="E578" s="1">
        <v>5179</v>
      </c>
      <c r="F578">
        <v>7.4</v>
      </c>
      <c r="Q578" t="s">
        <v>28</v>
      </c>
      <c r="R578">
        <v>18.2</v>
      </c>
    </row>
    <row r="579" spans="1:18" x14ac:dyDescent="0.25">
      <c r="A579" t="s">
        <v>164</v>
      </c>
      <c r="B579" t="s">
        <v>164</v>
      </c>
      <c r="C579" s="1">
        <f>E579/D579</f>
        <v>73.983999999999995</v>
      </c>
      <c r="D579">
        <v>125</v>
      </c>
      <c r="E579" s="1">
        <v>9248</v>
      </c>
      <c r="F579">
        <v>4.9000000000000004</v>
      </c>
      <c r="Q579" t="s">
        <v>28</v>
      </c>
      <c r="R579">
        <v>16.899999999999999</v>
      </c>
    </row>
    <row r="580" spans="1:18" x14ac:dyDescent="0.25">
      <c r="A580" t="s">
        <v>202</v>
      </c>
      <c r="B580" t="s">
        <v>202</v>
      </c>
      <c r="C580" s="1">
        <f>E580/D580</f>
        <v>73.983870967741936</v>
      </c>
      <c r="D580">
        <v>124</v>
      </c>
      <c r="E580" s="1">
        <v>9174</v>
      </c>
      <c r="F580">
        <v>8.1</v>
      </c>
      <c r="Q580" t="s">
        <v>28</v>
      </c>
      <c r="R580">
        <v>16.899999999999999</v>
      </c>
    </row>
    <row r="581" spans="1:18" x14ac:dyDescent="0.25">
      <c r="A581" t="s">
        <v>297</v>
      </c>
      <c r="B581" t="s">
        <v>297</v>
      </c>
      <c r="C581" s="1">
        <f>E581/D581</f>
        <v>73.982758620689651</v>
      </c>
      <c r="D581">
        <v>58</v>
      </c>
      <c r="E581" s="1">
        <v>4291</v>
      </c>
      <c r="F581">
        <v>6.4</v>
      </c>
      <c r="Q581" t="s">
        <v>28</v>
      </c>
      <c r="R581">
        <v>18.600000000000001</v>
      </c>
    </row>
    <row r="582" spans="1:18" x14ac:dyDescent="0.25">
      <c r="A582" t="s">
        <v>398</v>
      </c>
      <c r="B582" t="s">
        <v>398</v>
      </c>
      <c r="C582" s="1">
        <f>E582/D582</f>
        <v>73.982456140350877</v>
      </c>
      <c r="D582">
        <v>114</v>
      </c>
      <c r="E582" s="1">
        <v>8434</v>
      </c>
      <c r="F582">
        <v>8.3000000000000007</v>
      </c>
      <c r="Q582" t="s">
        <v>28</v>
      </c>
      <c r="R582">
        <v>17.8</v>
      </c>
    </row>
    <row r="583" spans="1:18" x14ac:dyDescent="0.25">
      <c r="A583" t="s">
        <v>168</v>
      </c>
      <c r="B583" t="s">
        <v>168</v>
      </c>
      <c r="C583" s="1">
        <f>E583/D583</f>
        <v>73.982248520710058</v>
      </c>
      <c r="D583">
        <v>169</v>
      </c>
      <c r="E583" s="1">
        <v>12503</v>
      </c>
      <c r="F583">
        <v>6.8</v>
      </c>
      <c r="Q583" t="s">
        <v>28</v>
      </c>
      <c r="R583">
        <v>19.5</v>
      </c>
    </row>
    <row r="584" spans="1:18" x14ac:dyDescent="0.25">
      <c r="A584" t="s">
        <v>198</v>
      </c>
      <c r="B584" t="s">
        <v>198</v>
      </c>
      <c r="C584" s="1">
        <f>E584/D584</f>
        <v>73.982142857142861</v>
      </c>
      <c r="D584">
        <v>56</v>
      </c>
      <c r="E584" s="1">
        <v>4143</v>
      </c>
      <c r="F584">
        <v>3.8</v>
      </c>
      <c r="Q584" t="s">
        <v>28</v>
      </c>
      <c r="R584">
        <v>12.8</v>
      </c>
    </row>
    <row r="585" spans="1:18" x14ac:dyDescent="0.25">
      <c r="A585" t="s">
        <v>283</v>
      </c>
      <c r="B585" t="s">
        <v>283</v>
      </c>
      <c r="C585" s="1">
        <f>E585/D585</f>
        <v>73.982142857142861</v>
      </c>
      <c r="D585">
        <v>56</v>
      </c>
      <c r="E585" s="1">
        <v>4143</v>
      </c>
      <c r="F585">
        <v>4.7</v>
      </c>
      <c r="Q585" t="s">
        <v>28</v>
      </c>
      <c r="R585">
        <v>15.5</v>
      </c>
    </row>
    <row r="586" spans="1:18" x14ac:dyDescent="0.25">
      <c r="A586" t="s">
        <v>291</v>
      </c>
      <c r="B586" t="s">
        <v>291</v>
      </c>
      <c r="C586" s="1">
        <f>E586/D586</f>
        <v>73.982142857142861</v>
      </c>
      <c r="D586">
        <v>56</v>
      </c>
      <c r="E586" s="1">
        <v>4143</v>
      </c>
      <c r="F586">
        <v>4.0999999999999996</v>
      </c>
      <c r="Q586" t="s">
        <v>28</v>
      </c>
      <c r="R586">
        <v>24.5</v>
      </c>
    </row>
    <row r="587" spans="1:18" x14ac:dyDescent="0.25">
      <c r="A587" t="s">
        <v>263</v>
      </c>
      <c r="B587" t="s">
        <v>263</v>
      </c>
      <c r="C587" s="1">
        <f>E587/D587</f>
        <v>73.981481481481481</v>
      </c>
      <c r="D587">
        <v>108</v>
      </c>
      <c r="E587" s="1">
        <v>7990</v>
      </c>
      <c r="F587">
        <v>5.3</v>
      </c>
      <c r="Q587" t="s">
        <v>29</v>
      </c>
      <c r="R587">
        <v>2.5</v>
      </c>
    </row>
    <row r="588" spans="1:18" x14ac:dyDescent="0.25">
      <c r="A588" t="s">
        <v>375</v>
      </c>
      <c r="B588" t="s">
        <v>375</v>
      </c>
      <c r="C588" s="1">
        <f>E588/D588</f>
        <v>73.981308411214954</v>
      </c>
      <c r="D588">
        <v>321</v>
      </c>
      <c r="E588" s="1">
        <v>23748</v>
      </c>
      <c r="F588">
        <v>10.1</v>
      </c>
      <c r="Q588" t="s">
        <v>29</v>
      </c>
      <c r="R588">
        <v>17.7</v>
      </c>
    </row>
    <row r="589" spans="1:18" x14ac:dyDescent="0.25">
      <c r="A589" t="s">
        <v>203</v>
      </c>
      <c r="B589" t="s">
        <v>205</v>
      </c>
      <c r="C589" s="1">
        <f>E589/D589</f>
        <v>73.981132075471692</v>
      </c>
      <c r="D589">
        <v>53</v>
      </c>
      <c r="E589" s="1">
        <v>3921</v>
      </c>
      <c r="F589">
        <v>8.1999999999999993</v>
      </c>
      <c r="Q589" t="s">
        <v>29</v>
      </c>
      <c r="R589">
        <v>7.1</v>
      </c>
    </row>
    <row r="590" spans="1:18" x14ac:dyDescent="0.25">
      <c r="A590" t="s">
        <v>124</v>
      </c>
      <c r="B590" t="s">
        <v>124</v>
      </c>
      <c r="C590" s="1">
        <f>E590/D590</f>
        <v>73.980891719745216</v>
      </c>
      <c r="D590">
        <v>157</v>
      </c>
      <c r="E590" s="1">
        <v>11615</v>
      </c>
      <c r="F590">
        <v>9</v>
      </c>
      <c r="Q590" t="s">
        <v>29</v>
      </c>
      <c r="R590">
        <v>6.2</v>
      </c>
    </row>
    <row r="591" spans="1:18" x14ac:dyDescent="0.25">
      <c r="A591" t="s">
        <v>327</v>
      </c>
      <c r="B591" t="s">
        <v>328</v>
      </c>
      <c r="C591" s="1">
        <f>E591/D591</f>
        <v>73.980874316939889</v>
      </c>
      <c r="D591">
        <v>366</v>
      </c>
      <c r="E591" s="1">
        <v>27077</v>
      </c>
      <c r="F591">
        <v>6.6</v>
      </c>
      <c r="Q591" t="s">
        <v>29</v>
      </c>
      <c r="R591">
        <v>2.2999999999999998</v>
      </c>
    </row>
    <row r="592" spans="1:18" x14ac:dyDescent="0.25">
      <c r="A592" t="s">
        <v>171</v>
      </c>
      <c r="B592" t="s">
        <v>171</v>
      </c>
      <c r="C592" s="1">
        <f>E592/D592</f>
        <v>73.980519480519476</v>
      </c>
      <c r="D592">
        <v>154</v>
      </c>
      <c r="E592" s="1">
        <v>11393</v>
      </c>
      <c r="F592">
        <v>9.1999999999999993</v>
      </c>
      <c r="Q592" t="s">
        <v>29</v>
      </c>
      <c r="R592">
        <v>11.2</v>
      </c>
    </row>
    <row r="593" spans="1:18" x14ac:dyDescent="0.25">
      <c r="A593" t="s">
        <v>344</v>
      </c>
      <c r="B593" t="s">
        <v>344</v>
      </c>
      <c r="C593" s="1">
        <f>E593/D593</f>
        <v>73.98050139275766</v>
      </c>
      <c r="D593">
        <v>718</v>
      </c>
      <c r="E593" s="1">
        <v>53118</v>
      </c>
      <c r="F593">
        <v>11.7</v>
      </c>
      <c r="Q593" t="s">
        <v>29</v>
      </c>
      <c r="R593">
        <v>8.6999999999999993</v>
      </c>
    </row>
    <row r="594" spans="1:18" x14ac:dyDescent="0.25">
      <c r="A594" t="s">
        <v>348</v>
      </c>
      <c r="B594" t="s">
        <v>348</v>
      </c>
      <c r="C594" s="1">
        <f>E594/D594</f>
        <v>73.980392156862749</v>
      </c>
      <c r="D594">
        <v>51</v>
      </c>
      <c r="E594" s="1">
        <v>3773</v>
      </c>
      <c r="F594">
        <v>8.5</v>
      </c>
      <c r="Q594" t="s">
        <v>29</v>
      </c>
      <c r="R594">
        <v>7.7</v>
      </c>
    </row>
    <row r="595" spans="1:18" x14ac:dyDescent="0.25">
      <c r="A595" t="s">
        <v>232</v>
      </c>
      <c r="B595" t="s">
        <v>232</v>
      </c>
      <c r="C595" s="1">
        <f>E595/D595</f>
        <v>73.98</v>
      </c>
      <c r="D595">
        <v>50</v>
      </c>
      <c r="E595" s="1">
        <v>3699</v>
      </c>
      <c r="F595">
        <v>6.9</v>
      </c>
      <c r="Q595" t="s">
        <v>29</v>
      </c>
      <c r="R595">
        <v>7.9</v>
      </c>
    </row>
    <row r="596" spans="1:18" x14ac:dyDescent="0.25">
      <c r="A596" t="s">
        <v>244</v>
      </c>
      <c r="B596" t="s">
        <v>244</v>
      </c>
      <c r="C596" s="1">
        <f>E596/D596</f>
        <v>73.98</v>
      </c>
      <c r="D596">
        <v>50</v>
      </c>
      <c r="E596" s="1">
        <v>3699</v>
      </c>
      <c r="F596">
        <v>18.8</v>
      </c>
      <c r="Q596" t="s">
        <v>29</v>
      </c>
      <c r="R596">
        <v>13.6</v>
      </c>
    </row>
    <row r="597" spans="1:18" x14ac:dyDescent="0.25">
      <c r="A597" t="s">
        <v>70</v>
      </c>
      <c r="B597" t="s">
        <v>74</v>
      </c>
      <c r="C597" s="1">
        <f>E597/D597</f>
        <v>73.979591836734699</v>
      </c>
      <c r="D597">
        <v>98</v>
      </c>
      <c r="E597" s="1">
        <v>7250</v>
      </c>
      <c r="F597">
        <v>4.7</v>
      </c>
      <c r="Q597" t="s">
        <v>29</v>
      </c>
      <c r="R597">
        <v>12</v>
      </c>
    </row>
    <row r="598" spans="1:18" x14ac:dyDescent="0.25">
      <c r="A598" t="s">
        <v>70</v>
      </c>
      <c r="B598" t="s">
        <v>70</v>
      </c>
      <c r="C598" s="1">
        <f>E598/D598</f>
        <v>73.979166666666671</v>
      </c>
      <c r="D598">
        <v>144</v>
      </c>
      <c r="E598" s="1">
        <v>10653</v>
      </c>
      <c r="F598">
        <v>6.6</v>
      </c>
      <c r="Q598" t="s">
        <v>29</v>
      </c>
      <c r="R598">
        <v>12.1</v>
      </c>
    </row>
    <row r="599" spans="1:18" x14ac:dyDescent="0.25">
      <c r="A599" t="s">
        <v>85</v>
      </c>
      <c r="B599" t="s">
        <v>89</v>
      </c>
      <c r="C599" s="1">
        <f>E599/D599</f>
        <v>73.979166666666671</v>
      </c>
      <c r="D599">
        <v>48</v>
      </c>
      <c r="E599" s="1">
        <v>3551</v>
      </c>
      <c r="F599">
        <v>10.3</v>
      </c>
      <c r="Q599" t="s">
        <v>29</v>
      </c>
      <c r="R599">
        <v>10.1</v>
      </c>
    </row>
    <row r="600" spans="1:18" x14ac:dyDescent="0.25">
      <c r="A600" t="s">
        <v>135</v>
      </c>
      <c r="B600" t="s">
        <v>135</v>
      </c>
      <c r="C600" s="1">
        <f>E600/D600</f>
        <v>73.978723404255319</v>
      </c>
      <c r="D600">
        <v>282</v>
      </c>
      <c r="E600" s="1">
        <v>20862</v>
      </c>
      <c r="F600">
        <v>7.7</v>
      </c>
      <c r="Q600" t="s">
        <v>29</v>
      </c>
      <c r="R600">
        <v>8</v>
      </c>
    </row>
    <row r="601" spans="1:18" x14ac:dyDescent="0.25">
      <c r="A601" t="s">
        <v>378</v>
      </c>
      <c r="B601" t="s">
        <v>378</v>
      </c>
      <c r="C601" s="1">
        <f>E601/D601</f>
        <v>73.978723404255319</v>
      </c>
      <c r="D601">
        <v>47</v>
      </c>
      <c r="E601" s="1">
        <v>3477</v>
      </c>
      <c r="F601">
        <v>18.100000000000001</v>
      </c>
      <c r="Q601" t="s">
        <v>29</v>
      </c>
      <c r="R601">
        <v>1.6</v>
      </c>
    </row>
    <row r="602" spans="1:18" x14ac:dyDescent="0.25">
      <c r="A602" t="s">
        <v>291</v>
      </c>
      <c r="B602" t="s">
        <v>293</v>
      </c>
      <c r="C602" s="1">
        <f>E602/D602</f>
        <v>73.978260869565219</v>
      </c>
      <c r="D602">
        <v>46</v>
      </c>
      <c r="E602" s="1">
        <v>3403</v>
      </c>
      <c r="F602">
        <v>3.6</v>
      </c>
      <c r="Q602" t="s">
        <v>29</v>
      </c>
      <c r="R602">
        <v>6.2</v>
      </c>
    </row>
    <row r="603" spans="1:18" x14ac:dyDescent="0.25">
      <c r="A603" t="s">
        <v>373</v>
      </c>
      <c r="B603" t="s">
        <v>373</v>
      </c>
      <c r="C603" s="1">
        <f>E603/D603</f>
        <v>73.978260869565219</v>
      </c>
      <c r="D603">
        <v>92</v>
      </c>
      <c r="E603" s="1">
        <v>6806</v>
      </c>
      <c r="F603">
        <v>6.4</v>
      </c>
      <c r="Q603" t="s">
        <v>29</v>
      </c>
      <c r="R603">
        <v>1.2</v>
      </c>
    </row>
    <row r="604" spans="1:18" x14ac:dyDescent="0.25">
      <c r="A604" t="s">
        <v>70</v>
      </c>
      <c r="B604" t="s">
        <v>72</v>
      </c>
      <c r="C604" s="1">
        <f>E604/D604</f>
        <v>73.977011494252878</v>
      </c>
      <c r="D604">
        <v>87</v>
      </c>
      <c r="E604" s="1">
        <v>6436</v>
      </c>
      <c r="F604">
        <v>6.5</v>
      </c>
      <c r="Q604" t="s">
        <v>29</v>
      </c>
      <c r="R604">
        <v>5.9</v>
      </c>
    </row>
    <row r="605" spans="1:18" x14ac:dyDescent="0.25">
      <c r="A605" t="s">
        <v>130</v>
      </c>
      <c r="B605" t="s">
        <v>130</v>
      </c>
      <c r="C605" s="1">
        <f>E605/D605</f>
        <v>73.976744186046517</v>
      </c>
      <c r="D605">
        <v>43</v>
      </c>
      <c r="E605" s="1">
        <v>3181</v>
      </c>
      <c r="F605">
        <v>5.5</v>
      </c>
      <c r="Q605" t="s">
        <v>29</v>
      </c>
      <c r="R605">
        <v>11.9</v>
      </c>
    </row>
    <row r="606" spans="1:18" x14ac:dyDescent="0.25">
      <c r="A606" t="s">
        <v>208</v>
      </c>
      <c r="B606" t="s">
        <v>208</v>
      </c>
      <c r="C606" s="1">
        <f>E606/D606</f>
        <v>73.976190476190482</v>
      </c>
      <c r="D606">
        <v>126</v>
      </c>
      <c r="E606" s="1">
        <v>9321</v>
      </c>
      <c r="F606">
        <v>5.5</v>
      </c>
      <c r="Q606" t="s">
        <v>29</v>
      </c>
      <c r="R606">
        <v>9.6999999999999993</v>
      </c>
    </row>
    <row r="607" spans="1:18" x14ac:dyDescent="0.25">
      <c r="A607" t="s">
        <v>330</v>
      </c>
      <c r="B607" t="s">
        <v>331</v>
      </c>
      <c r="C607" s="1">
        <f>E607/D607</f>
        <v>73.975308641975303</v>
      </c>
      <c r="D607">
        <v>81</v>
      </c>
      <c r="E607" s="1">
        <v>5992</v>
      </c>
      <c r="F607">
        <v>13.9</v>
      </c>
      <c r="Q607" t="s">
        <v>29</v>
      </c>
      <c r="R607">
        <v>13.5</v>
      </c>
    </row>
    <row r="608" spans="1:18" x14ac:dyDescent="0.25">
      <c r="A608" t="s">
        <v>43</v>
      </c>
      <c r="B608" t="s">
        <v>43</v>
      </c>
      <c r="C608" s="1">
        <f>E608/D608</f>
        <v>73.974999999999994</v>
      </c>
      <c r="D608">
        <v>40</v>
      </c>
      <c r="E608" s="1">
        <v>2959</v>
      </c>
      <c r="F608">
        <v>6.6</v>
      </c>
      <c r="Q608" t="s">
        <v>29</v>
      </c>
      <c r="R608">
        <v>6.4</v>
      </c>
    </row>
    <row r="609" spans="1:18" x14ac:dyDescent="0.25">
      <c r="A609" t="s">
        <v>250</v>
      </c>
      <c r="B609" t="s">
        <v>250</v>
      </c>
      <c r="C609" s="1">
        <f>E609/D609</f>
        <v>73.974999999999994</v>
      </c>
      <c r="D609">
        <v>40</v>
      </c>
      <c r="E609" s="1">
        <v>2959</v>
      </c>
      <c r="F609">
        <v>9.6</v>
      </c>
      <c r="Q609" t="s">
        <v>29</v>
      </c>
      <c r="R609">
        <v>3.6</v>
      </c>
    </row>
    <row r="610" spans="1:18" x14ac:dyDescent="0.25">
      <c r="A610" t="s">
        <v>169</v>
      </c>
      <c r="B610" t="s">
        <v>169</v>
      </c>
      <c r="C610" s="1">
        <f>E610/D610</f>
        <v>73.973684210526315</v>
      </c>
      <c r="D610">
        <v>76</v>
      </c>
      <c r="E610" s="1">
        <v>5622</v>
      </c>
      <c r="F610">
        <v>6.3</v>
      </c>
      <c r="Q610" t="s">
        <v>29</v>
      </c>
      <c r="R610">
        <v>6.2</v>
      </c>
    </row>
    <row r="611" spans="1:18" x14ac:dyDescent="0.25">
      <c r="A611" t="s">
        <v>322</v>
      </c>
      <c r="B611" t="s">
        <v>322</v>
      </c>
      <c r="C611" s="1">
        <f>E611/D611</f>
        <v>73.972972972972968</v>
      </c>
      <c r="D611">
        <v>37</v>
      </c>
      <c r="E611" s="1">
        <v>2737</v>
      </c>
      <c r="F611">
        <v>10.9</v>
      </c>
      <c r="Q611" t="s">
        <v>29</v>
      </c>
      <c r="R611">
        <v>5.3</v>
      </c>
    </row>
    <row r="612" spans="1:18" x14ac:dyDescent="0.25">
      <c r="A612" t="s">
        <v>85</v>
      </c>
      <c r="B612" t="s">
        <v>88</v>
      </c>
      <c r="C612" s="1">
        <f>E612/D612</f>
        <v>73.972972972972968</v>
      </c>
      <c r="D612">
        <v>37</v>
      </c>
      <c r="E612" s="1">
        <v>2737</v>
      </c>
      <c r="F612">
        <v>9</v>
      </c>
      <c r="Q612" t="s">
        <v>29</v>
      </c>
      <c r="R612">
        <v>5.3</v>
      </c>
    </row>
    <row r="613" spans="1:18" x14ac:dyDescent="0.25">
      <c r="A613" t="s">
        <v>373</v>
      </c>
      <c r="B613" t="s">
        <v>374</v>
      </c>
      <c r="C613" s="1">
        <f>E613/D613</f>
        <v>73.970588235294116</v>
      </c>
      <c r="D613">
        <v>34</v>
      </c>
      <c r="E613" s="1">
        <v>2515</v>
      </c>
      <c r="F613">
        <v>13</v>
      </c>
      <c r="Q613" t="s">
        <v>29</v>
      </c>
      <c r="R613">
        <v>2.2999999999999998</v>
      </c>
    </row>
    <row r="614" spans="1:18" x14ac:dyDescent="0.25">
      <c r="A614" t="s">
        <v>365</v>
      </c>
      <c r="B614" t="s">
        <v>366</v>
      </c>
      <c r="C614" s="1">
        <f>E614/D614</f>
        <v>73.969696969696969</v>
      </c>
      <c r="D614">
        <v>33</v>
      </c>
      <c r="E614" s="1">
        <v>2441</v>
      </c>
      <c r="F614">
        <v>5.8</v>
      </c>
      <c r="Q614" t="s">
        <v>29</v>
      </c>
      <c r="R614">
        <v>12.9</v>
      </c>
    </row>
    <row r="615" spans="1:18" x14ac:dyDescent="0.25">
      <c r="A615" t="s">
        <v>164</v>
      </c>
      <c r="B615" t="s">
        <v>165</v>
      </c>
      <c r="C615" s="1">
        <f>E615/D615</f>
        <v>73.96875</v>
      </c>
      <c r="D615">
        <v>32</v>
      </c>
      <c r="E615" s="1">
        <v>2367</v>
      </c>
      <c r="F615">
        <v>5.4</v>
      </c>
      <c r="Q615" t="s">
        <v>29</v>
      </c>
      <c r="R615">
        <v>14.4</v>
      </c>
    </row>
    <row r="616" spans="1:18" x14ac:dyDescent="0.25">
      <c r="A616" t="s">
        <v>50</v>
      </c>
      <c r="B616" t="s">
        <v>50</v>
      </c>
      <c r="C616" s="1">
        <f>E616/D616</f>
        <v>73.967741935483872</v>
      </c>
      <c r="D616">
        <v>31</v>
      </c>
      <c r="E616" s="1">
        <v>2293</v>
      </c>
      <c r="F616">
        <v>8.6</v>
      </c>
      <c r="Q616" t="s">
        <v>29</v>
      </c>
      <c r="R616">
        <v>13.4</v>
      </c>
    </row>
    <row r="617" spans="1:18" x14ac:dyDescent="0.25">
      <c r="A617" t="s">
        <v>365</v>
      </c>
      <c r="B617" t="s">
        <v>369</v>
      </c>
      <c r="C617" s="1">
        <f>E617/D617</f>
        <v>73.966666666666669</v>
      </c>
      <c r="D617">
        <v>30</v>
      </c>
      <c r="E617" s="1">
        <v>2219</v>
      </c>
      <c r="F617">
        <v>8.1999999999999993</v>
      </c>
      <c r="Q617" t="s">
        <v>29</v>
      </c>
      <c r="R617">
        <v>9.3000000000000007</v>
      </c>
    </row>
    <row r="618" spans="1:18" x14ac:dyDescent="0.25">
      <c r="A618" t="s">
        <v>295</v>
      </c>
      <c r="B618" t="s">
        <v>295</v>
      </c>
      <c r="C618" s="1">
        <f>E618/D618</f>
        <v>73.965517241379317</v>
      </c>
      <c r="D618">
        <v>29</v>
      </c>
      <c r="E618" s="1">
        <v>2145</v>
      </c>
      <c r="F618">
        <v>5.0999999999999996</v>
      </c>
      <c r="Q618" t="s">
        <v>29</v>
      </c>
      <c r="R618">
        <v>10.7</v>
      </c>
    </row>
    <row r="619" spans="1:18" x14ac:dyDescent="0.25">
      <c r="A619" t="s">
        <v>345</v>
      </c>
      <c r="B619" t="s">
        <v>345</v>
      </c>
      <c r="C619" s="1">
        <f>E619/D619</f>
        <v>73.964285714285708</v>
      </c>
      <c r="D619">
        <v>28</v>
      </c>
      <c r="E619" s="1">
        <v>2071</v>
      </c>
      <c r="F619">
        <v>6.8</v>
      </c>
      <c r="Q619" t="s">
        <v>29</v>
      </c>
      <c r="R619">
        <v>7.5</v>
      </c>
    </row>
    <row r="620" spans="1:18" x14ac:dyDescent="0.25">
      <c r="A620" t="s">
        <v>208</v>
      </c>
      <c r="B620" t="s">
        <v>209</v>
      </c>
      <c r="C620" s="1">
        <f>E620/D620</f>
        <v>73.961538461538467</v>
      </c>
      <c r="D620">
        <v>26</v>
      </c>
      <c r="E620" s="1">
        <v>1923</v>
      </c>
      <c r="F620">
        <v>5.3</v>
      </c>
      <c r="Q620" t="s">
        <v>29</v>
      </c>
      <c r="R620">
        <v>5.7</v>
      </c>
    </row>
    <row r="621" spans="1:18" x14ac:dyDescent="0.25">
      <c r="A621" t="s">
        <v>338</v>
      </c>
      <c r="B621" t="s">
        <v>338</v>
      </c>
      <c r="C621" s="1">
        <f>E621/D621</f>
        <v>73.961538461538467</v>
      </c>
      <c r="D621">
        <v>26</v>
      </c>
      <c r="E621" s="1">
        <v>1923</v>
      </c>
      <c r="F621">
        <v>5.7</v>
      </c>
      <c r="Q621" t="s">
        <v>29</v>
      </c>
      <c r="R621">
        <v>7.6</v>
      </c>
    </row>
    <row r="622" spans="1:18" x14ac:dyDescent="0.25">
      <c r="A622" t="s">
        <v>85</v>
      </c>
      <c r="B622" t="s">
        <v>92</v>
      </c>
      <c r="C622" s="1">
        <f>E622/D622</f>
        <v>73.961538461538467</v>
      </c>
      <c r="D622">
        <v>26</v>
      </c>
      <c r="E622" s="1">
        <v>1923</v>
      </c>
      <c r="F622">
        <v>5.5</v>
      </c>
      <c r="Q622" t="s">
        <v>29</v>
      </c>
      <c r="R622">
        <v>16.2</v>
      </c>
    </row>
    <row r="623" spans="1:18" x14ac:dyDescent="0.25">
      <c r="A623" t="s">
        <v>184</v>
      </c>
      <c r="B623" t="s">
        <v>184</v>
      </c>
      <c r="C623" s="1">
        <f>E623/D623</f>
        <v>72.666666666666671</v>
      </c>
      <c r="D623">
        <v>3</v>
      </c>
      <c r="E623" s="1">
        <v>218</v>
      </c>
      <c r="F623">
        <v>23.2</v>
      </c>
      <c r="Q623" t="s">
        <v>29</v>
      </c>
      <c r="R623">
        <v>2.7</v>
      </c>
    </row>
    <row r="624" spans="1:18" x14ac:dyDescent="0.25">
      <c r="A624" t="s">
        <v>219</v>
      </c>
      <c r="B624" t="s">
        <v>227</v>
      </c>
      <c r="C624" s="1">
        <f>E624/D624</f>
        <v>72.666666666666671</v>
      </c>
      <c r="D624">
        <v>3</v>
      </c>
      <c r="E624" s="1">
        <v>218</v>
      </c>
      <c r="F624">
        <v>24.5</v>
      </c>
      <c r="Q624" t="s">
        <v>29</v>
      </c>
      <c r="R624">
        <v>0.7</v>
      </c>
    </row>
    <row r="625" spans="1:18" x14ac:dyDescent="0.25">
      <c r="A625" t="s">
        <v>57</v>
      </c>
      <c r="B625" t="s">
        <v>57</v>
      </c>
      <c r="C625" s="1">
        <f>E625/D625</f>
        <v>72.599999999999994</v>
      </c>
      <c r="D625">
        <v>5</v>
      </c>
      <c r="E625" s="1">
        <v>363</v>
      </c>
      <c r="F625">
        <v>19.5</v>
      </c>
      <c r="Q625" t="s">
        <v>29</v>
      </c>
      <c r="R625">
        <v>11.2</v>
      </c>
    </row>
    <row r="626" spans="1:18" x14ac:dyDescent="0.25">
      <c r="A626" t="s">
        <v>168</v>
      </c>
      <c r="B626" t="s">
        <v>168</v>
      </c>
      <c r="C626" s="1">
        <f>E626/D626</f>
        <v>72.571428571428569</v>
      </c>
      <c r="D626">
        <v>7</v>
      </c>
      <c r="E626" s="1">
        <v>508</v>
      </c>
      <c r="F626">
        <v>17.8</v>
      </c>
      <c r="Q626" t="s">
        <v>29</v>
      </c>
      <c r="R626">
        <v>3.7</v>
      </c>
    </row>
    <row r="627" spans="1:18" x14ac:dyDescent="0.25">
      <c r="A627" t="s">
        <v>244</v>
      </c>
      <c r="B627" t="s">
        <v>244</v>
      </c>
      <c r="C627" s="1">
        <f>E627/D627</f>
        <v>72.545454545454547</v>
      </c>
      <c r="D627">
        <v>11</v>
      </c>
      <c r="E627" s="1">
        <v>798</v>
      </c>
      <c r="F627">
        <v>26.8</v>
      </c>
      <c r="Q627" t="s">
        <v>29</v>
      </c>
      <c r="R627">
        <v>5.2</v>
      </c>
    </row>
    <row r="628" spans="1:18" x14ac:dyDescent="0.25">
      <c r="A628" t="s">
        <v>355</v>
      </c>
      <c r="B628" t="s">
        <v>356</v>
      </c>
      <c r="C628" s="1">
        <f>E628/D628</f>
        <v>72.538461538461533</v>
      </c>
      <c r="D628">
        <v>13</v>
      </c>
      <c r="E628" s="1">
        <v>943</v>
      </c>
      <c r="F628">
        <v>17.5</v>
      </c>
      <c r="Q628" t="s">
        <v>29</v>
      </c>
      <c r="R628">
        <v>3.2</v>
      </c>
    </row>
    <row r="629" spans="1:18" x14ac:dyDescent="0.25">
      <c r="A629" t="s">
        <v>135</v>
      </c>
      <c r="B629" t="s">
        <v>135</v>
      </c>
      <c r="C629" s="1">
        <f>E629/D629</f>
        <v>72.509803921568633</v>
      </c>
      <c r="D629">
        <v>51</v>
      </c>
      <c r="E629" s="1">
        <v>3698</v>
      </c>
      <c r="F629">
        <v>17.899999999999999</v>
      </c>
      <c r="Q629" t="s">
        <v>29</v>
      </c>
      <c r="R629">
        <v>8.9</v>
      </c>
    </row>
    <row r="630" spans="1:18" x14ac:dyDescent="0.25">
      <c r="A630" t="s">
        <v>376</v>
      </c>
      <c r="B630" t="s">
        <v>377</v>
      </c>
      <c r="C630" s="1">
        <f>E630/D630</f>
        <v>72.506666666666661</v>
      </c>
      <c r="D630">
        <v>75</v>
      </c>
      <c r="E630" s="1">
        <v>5438</v>
      </c>
      <c r="F630">
        <v>23.3</v>
      </c>
      <c r="Q630" t="s">
        <v>29</v>
      </c>
      <c r="R630">
        <v>10.6</v>
      </c>
    </row>
    <row r="631" spans="1:18" x14ac:dyDescent="0.25">
      <c r="A631" t="s">
        <v>375</v>
      </c>
      <c r="B631" t="s">
        <v>375</v>
      </c>
      <c r="C631" s="1">
        <f>E631/D631</f>
        <v>72.506493506493513</v>
      </c>
      <c r="D631">
        <v>77</v>
      </c>
      <c r="E631" s="1">
        <v>5583</v>
      </c>
      <c r="F631">
        <v>18.899999999999999</v>
      </c>
      <c r="Q631" t="s">
        <v>29</v>
      </c>
      <c r="R631">
        <v>10.1</v>
      </c>
    </row>
    <row r="632" spans="1:18" x14ac:dyDescent="0.25">
      <c r="A632" t="s">
        <v>188</v>
      </c>
      <c r="B632" t="s">
        <v>188</v>
      </c>
      <c r="C632" s="1">
        <f>E632/D632</f>
        <v>72.504201680672267</v>
      </c>
      <c r="D632">
        <v>119</v>
      </c>
      <c r="E632" s="1">
        <v>8628</v>
      </c>
      <c r="F632">
        <v>25</v>
      </c>
      <c r="Q632" t="s">
        <v>29</v>
      </c>
      <c r="R632">
        <v>3.2</v>
      </c>
    </row>
    <row r="633" spans="1:18" x14ac:dyDescent="0.25">
      <c r="A633" t="s">
        <v>219</v>
      </c>
      <c r="B633" t="s">
        <v>223</v>
      </c>
      <c r="C633" s="1">
        <f>E633/D633</f>
        <v>72.5</v>
      </c>
      <c r="D633">
        <v>4</v>
      </c>
      <c r="E633" s="1">
        <v>290</v>
      </c>
      <c r="F633">
        <v>20.100000000000001</v>
      </c>
      <c r="Q633" t="s">
        <v>29</v>
      </c>
      <c r="R633">
        <v>17.5</v>
      </c>
    </row>
    <row r="634" spans="1:18" x14ac:dyDescent="0.25">
      <c r="A634" t="s">
        <v>70</v>
      </c>
      <c r="B634" t="s">
        <v>78</v>
      </c>
      <c r="C634" s="1">
        <f>E634/D634</f>
        <v>72.5</v>
      </c>
      <c r="D634">
        <v>4</v>
      </c>
      <c r="E634" s="1">
        <v>290</v>
      </c>
      <c r="F634">
        <v>20.399999999999999</v>
      </c>
      <c r="Q634" t="s">
        <v>29</v>
      </c>
      <c r="R634">
        <v>12.8</v>
      </c>
    </row>
    <row r="635" spans="1:18" x14ac:dyDescent="0.25">
      <c r="A635" t="s">
        <v>109</v>
      </c>
      <c r="B635" t="s">
        <v>109</v>
      </c>
      <c r="C635" s="1">
        <f>E635/D635</f>
        <v>72.5</v>
      </c>
      <c r="D635">
        <v>8</v>
      </c>
      <c r="E635" s="1">
        <v>580</v>
      </c>
      <c r="F635">
        <v>27.2</v>
      </c>
      <c r="Q635" t="s">
        <v>29</v>
      </c>
      <c r="R635">
        <v>7.4</v>
      </c>
    </row>
    <row r="636" spans="1:18" x14ac:dyDescent="0.25">
      <c r="A636" t="s">
        <v>134</v>
      </c>
      <c r="B636" t="s">
        <v>134</v>
      </c>
      <c r="C636" s="1">
        <f>E636/D636</f>
        <v>72.5</v>
      </c>
      <c r="D636">
        <v>4</v>
      </c>
      <c r="E636" s="1">
        <v>290</v>
      </c>
      <c r="F636">
        <v>23.6</v>
      </c>
      <c r="Q636" t="s">
        <v>65</v>
      </c>
      <c r="R636">
        <v>1.4</v>
      </c>
    </row>
    <row r="637" spans="1:18" x14ac:dyDescent="0.25">
      <c r="A637" t="s">
        <v>171</v>
      </c>
      <c r="B637" t="s">
        <v>171</v>
      </c>
      <c r="C637" s="1">
        <f>E637/D637</f>
        <v>72.5</v>
      </c>
      <c r="D637">
        <v>128</v>
      </c>
      <c r="E637" s="1">
        <v>9280</v>
      </c>
      <c r="F637">
        <v>19.5</v>
      </c>
      <c r="Q637" t="s">
        <v>65</v>
      </c>
      <c r="R637">
        <v>0.4</v>
      </c>
    </row>
    <row r="638" spans="1:18" x14ac:dyDescent="0.25">
      <c r="A638" t="s">
        <v>229</v>
      </c>
      <c r="B638" t="s">
        <v>229</v>
      </c>
      <c r="C638" s="1">
        <f>E638/D638</f>
        <v>72.5</v>
      </c>
      <c r="D638">
        <v>28</v>
      </c>
      <c r="E638" s="1">
        <v>2030</v>
      </c>
      <c r="F638">
        <v>21.5</v>
      </c>
      <c r="Q638" t="s">
        <v>65</v>
      </c>
      <c r="R638">
        <v>0.5</v>
      </c>
    </row>
    <row r="639" spans="1:18" x14ac:dyDescent="0.25">
      <c r="A639" t="s">
        <v>355</v>
      </c>
      <c r="B639" t="s">
        <v>355</v>
      </c>
      <c r="C639" s="1">
        <f>E639/D639</f>
        <v>72.5</v>
      </c>
      <c r="D639">
        <v>2</v>
      </c>
      <c r="E639" s="1">
        <v>145</v>
      </c>
      <c r="F639">
        <v>15.7</v>
      </c>
      <c r="Q639" t="s">
        <v>65</v>
      </c>
      <c r="R639">
        <v>0.1</v>
      </c>
    </row>
    <row r="640" spans="1:18" x14ac:dyDescent="0.25">
      <c r="A640" t="s">
        <v>365</v>
      </c>
      <c r="B640" t="s">
        <v>366</v>
      </c>
      <c r="C640" s="1">
        <f>E640/D640</f>
        <v>72.5</v>
      </c>
      <c r="D640">
        <v>14</v>
      </c>
      <c r="E640" s="1">
        <v>1015</v>
      </c>
      <c r="F640">
        <v>16.399999999999999</v>
      </c>
      <c r="Q640" t="s">
        <v>65</v>
      </c>
      <c r="R640">
        <v>0.7</v>
      </c>
    </row>
    <row r="641" spans="1:18" x14ac:dyDescent="0.25">
      <c r="A641" t="s">
        <v>269</v>
      </c>
      <c r="B641" t="s">
        <v>279</v>
      </c>
      <c r="C641" s="1">
        <f>E641/D641</f>
        <v>71.75</v>
      </c>
      <c r="D641">
        <v>4</v>
      </c>
      <c r="E641" s="1">
        <v>287</v>
      </c>
      <c r="Q641" t="s">
        <v>65</v>
      </c>
      <c r="R641">
        <v>3.1</v>
      </c>
    </row>
    <row r="642" spans="1:18" x14ac:dyDescent="0.25">
      <c r="A642" t="s">
        <v>219</v>
      </c>
      <c r="B642" t="s">
        <v>220</v>
      </c>
      <c r="C642" s="1">
        <f>E642/D642</f>
        <v>66.5</v>
      </c>
      <c r="D642">
        <v>2</v>
      </c>
      <c r="E642" s="1">
        <v>133</v>
      </c>
      <c r="F642">
        <v>7.3</v>
      </c>
      <c r="Q642" t="s">
        <v>65</v>
      </c>
      <c r="R642">
        <v>1.7</v>
      </c>
    </row>
    <row r="643" spans="1:18" x14ac:dyDescent="0.25">
      <c r="A643" t="s">
        <v>146</v>
      </c>
      <c r="B643" t="s">
        <v>148</v>
      </c>
      <c r="C643" s="1">
        <f>E643/D643</f>
        <v>66.307692307692307</v>
      </c>
      <c r="D643">
        <v>13</v>
      </c>
      <c r="E643" s="1">
        <v>862</v>
      </c>
      <c r="F643">
        <v>8.6999999999999993</v>
      </c>
      <c r="Q643" t="s">
        <v>65</v>
      </c>
      <c r="R643">
        <v>2.6</v>
      </c>
    </row>
    <row r="644" spans="1:18" x14ac:dyDescent="0.25">
      <c r="A644" t="s">
        <v>146</v>
      </c>
      <c r="B644" t="s">
        <v>146</v>
      </c>
      <c r="C644" s="1">
        <f>E644/D644</f>
        <v>66.3</v>
      </c>
      <c r="D644">
        <v>10</v>
      </c>
      <c r="E644" s="1">
        <v>663</v>
      </c>
      <c r="F644">
        <v>11.8</v>
      </c>
      <c r="Q644" t="s">
        <v>65</v>
      </c>
      <c r="R644">
        <v>1.2</v>
      </c>
    </row>
    <row r="645" spans="1:18" x14ac:dyDescent="0.25">
      <c r="A645" t="s">
        <v>85</v>
      </c>
      <c r="B645" t="s">
        <v>86</v>
      </c>
      <c r="C645" s="1">
        <f>E645/D645</f>
        <v>66.277777777777771</v>
      </c>
      <c r="D645">
        <v>18</v>
      </c>
      <c r="E645" s="1">
        <v>1193</v>
      </c>
      <c r="F645">
        <v>11.6</v>
      </c>
      <c r="Q645" t="s">
        <v>65</v>
      </c>
      <c r="R645">
        <v>1.5</v>
      </c>
    </row>
    <row r="646" spans="1:18" x14ac:dyDescent="0.25">
      <c r="A646" t="s">
        <v>311</v>
      </c>
      <c r="B646" t="s">
        <v>313</v>
      </c>
      <c r="C646" s="1">
        <f>E646/D646</f>
        <v>56</v>
      </c>
      <c r="D646">
        <v>1</v>
      </c>
      <c r="E646" s="1">
        <v>56</v>
      </c>
      <c r="Q646" t="s">
        <v>65</v>
      </c>
      <c r="R646">
        <v>3.3</v>
      </c>
    </row>
    <row r="647" spans="1:18" x14ac:dyDescent="0.25">
      <c r="A647" t="s">
        <v>311</v>
      </c>
      <c r="B647" t="s">
        <v>313</v>
      </c>
      <c r="C647" s="1">
        <f>E647/D647</f>
        <v>50.5</v>
      </c>
      <c r="D647">
        <v>4</v>
      </c>
      <c r="E647" s="1">
        <v>202</v>
      </c>
      <c r="Q647" t="s">
        <v>65</v>
      </c>
      <c r="R647">
        <v>2.5</v>
      </c>
    </row>
    <row r="648" spans="1:18" x14ac:dyDescent="0.25">
      <c r="A648" t="s">
        <v>219</v>
      </c>
      <c r="B648" t="s">
        <v>225</v>
      </c>
      <c r="C648" s="1">
        <f>E648/D648</f>
        <v>49</v>
      </c>
      <c r="D648">
        <v>16</v>
      </c>
      <c r="E648" s="1">
        <v>784</v>
      </c>
      <c r="F648">
        <v>3.7</v>
      </c>
      <c r="Q648" t="s">
        <v>65</v>
      </c>
      <c r="R648">
        <v>1.1000000000000001</v>
      </c>
    </row>
    <row r="649" spans="1:18" x14ac:dyDescent="0.25">
      <c r="A649" t="s">
        <v>200</v>
      </c>
      <c r="B649" t="s">
        <v>200</v>
      </c>
      <c r="C649" s="1">
        <f>E649/D649</f>
        <v>49</v>
      </c>
      <c r="D649">
        <v>18</v>
      </c>
      <c r="E649" s="1">
        <v>882</v>
      </c>
      <c r="F649">
        <v>3.2</v>
      </c>
      <c r="Q649" t="s">
        <v>65</v>
      </c>
      <c r="R649">
        <v>1.9</v>
      </c>
    </row>
    <row r="650" spans="1:18" x14ac:dyDescent="0.25">
      <c r="A650" t="s">
        <v>85</v>
      </c>
      <c r="B650" t="s">
        <v>95</v>
      </c>
      <c r="C650" s="1">
        <f>E650/D650</f>
        <v>49</v>
      </c>
      <c r="D650">
        <v>14</v>
      </c>
      <c r="E650" s="1">
        <v>686</v>
      </c>
      <c r="F650">
        <v>5.4</v>
      </c>
      <c r="Q650" t="s">
        <v>65</v>
      </c>
      <c r="R650">
        <v>1.8</v>
      </c>
    </row>
    <row r="651" spans="1:18" x14ac:dyDescent="0.25">
      <c r="A651" t="s">
        <v>232</v>
      </c>
      <c r="B651" t="s">
        <v>236</v>
      </c>
      <c r="C651" s="1">
        <f>E651/D651</f>
        <v>46.333333333333336</v>
      </c>
      <c r="D651">
        <v>3</v>
      </c>
      <c r="E651" s="1">
        <v>139</v>
      </c>
      <c r="F651">
        <v>0.4</v>
      </c>
      <c r="Q651" t="s">
        <v>65</v>
      </c>
      <c r="R651">
        <v>1.6</v>
      </c>
    </row>
    <row r="652" spans="1:18" x14ac:dyDescent="0.25">
      <c r="A652" t="s">
        <v>365</v>
      </c>
      <c r="B652" t="s">
        <v>368</v>
      </c>
      <c r="C652" s="1">
        <f>E652/D652</f>
        <v>46.333333333333336</v>
      </c>
      <c r="D652">
        <v>3</v>
      </c>
      <c r="E652" s="1">
        <v>139</v>
      </c>
      <c r="F652">
        <v>3.1</v>
      </c>
      <c r="Q652" t="s">
        <v>65</v>
      </c>
      <c r="R652">
        <v>2.6</v>
      </c>
    </row>
    <row r="653" spans="1:18" x14ac:dyDescent="0.25">
      <c r="A653" t="s">
        <v>146</v>
      </c>
      <c r="B653" t="s">
        <v>151</v>
      </c>
      <c r="C653" s="1">
        <f>E653/D653</f>
        <v>46.25</v>
      </c>
      <c r="D653">
        <v>8</v>
      </c>
      <c r="E653" s="1">
        <v>370</v>
      </c>
      <c r="F653">
        <v>7.2</v>
      </c>
      <c r="Q653" t="s">
        <v>65</v>
      </c>
      <c r="R653">
        <v>2.4</v>
      </c>
    </row>
    <row r="654" spans="1:18" x14ac:dyDescent="0.25">
      <c r="A654" t="s">
        <v>322</v>
      </c>
      <c r="B654" t="s">
        <v>322</v>
      </c>
      <c r="C654" s="1">
        <f>E654/D654</f>
        <v>46.25</v>
      </c>
      <c r="D654">
        <v>4</v>
      </c>
      <c r="E654" s="1">
        <v>185</v>
      </c>
      <c r="F654">
        <v>2.1</v>
      </c>
      <c r="Q654" t="s">
        <v>65</v>
      </c>
      <c r="R654">
        <v>2</v>
      </c>
    </row>
    <row r="655" spans="1:18" x14ac:dyDescent="0.25">
      <c r="A655" t="s">
        <v>393</v>
      </c>
      <c r="B655" t="s">
        <v>393</v>
      </c>
      <c r="C655" s="1">
        <f>E655/D655</f>
        <v>46.230769230769234</v>
      </c>
      <c r="D655">
        <v>13</v>
      </c>
      <c r="E655" s="1">
        <v>601</v>
      </c>
      <c r="F655">
        <v>7.6</v>
      </c>
      <c r="Q655" t="s">
        <v>65</v>
      </c>
      <c r="R655">
        <v>3.6</v>
      </c>
    </row>
    <row r="656" spans="1:18" x14ac:dyDescent="0.25">
      <c r="A656" t="s">
        <v>57</v>
      </c>
      <c r="B656" t="s">
        <v>57</v>
      </c>
      <c r="C656" s="1">
        <f>E656/D656</f>
        <v>46.222222222222221</v>
      </c>
      <c r="D656">
        <v>9</v>
      </c>
      <c r="E656" s="1">
        <v>416</v>
      </c>
      <c r="F656">
        <v>4.5</v>
      </c>
      <c r="Q656" t="s">
        <v>65</v>
      </c>
      <c r="R656">
        <v>2.2000000000000002</v>
      </c>
    </row>
    <row r="657" spans="1:18" x14ac:dyDescent="0.25">
      <c r="A657" t="s">
        <v>169</v>
      </c>
      <c r="B657" t="s">
        <v>170</v>
      </c>
      <c r="C657" s="1">
        <f>E657/D657</f>
        <v>46.222222222222221</v>
      </c>
      <c r="D657">
        <v>9</v>
      </c>
      <c r="E657" s="1">
        <v>416</v>
      </c>
      <c r="F657">
        <v>9.1999999999999993</v>
      </c>
      <c r="Q657" t="s">
        <v>65</v>
      </c>
      <c r="R657">
        <v>0.5</v>
      </c>
    </row>
    <row r="658" spans="1:18" x14ac:dyDescent="0.25">
      <c r="A658" t="s">
        <v>195</v>
      </c>
      <c r="B658" t="s">
        <v>195</v>
      </c>
      <c r="C658" s="1">
        <f>E658/D658</f>
        <v>46.222222222222221</v>
      </c>
      <c r="D658">
        <v>9</v>
      </c>
      <c r="E658" s="1">
        <v>416</v>
      </c>
      <c r="F658">
        <v>8.8000000000000007</v>
      </c>
      <c r="Q658" t="s">
        <v>65</v>
      </c>
      <c r="R658">
        <v>1.4</v>
      </c>
    </row>
    <row r="659" spans="1:18" x14ac:dyDescent="0.25">
      <c r="A659" t="s">
        <v>350</v>
      </c>
      <c r="B659" t="s">
        <v>351</v>
      </c>
      <c r="C659" s="1">
        <f>E659/D659</f>
        <v>46.222222222222221</v>
      </c>
      <c r="D659">
        <v>9</v>
      </c>
      <c r="E659" s="1">
        <v>416</v>
      </c>
      <c r="F659">
        <v>5.2</v>
      </c>
      <c r="Q659" t="s">
        <v>65</v>
      </c>
      <c r="R659">
        <v>2.4</v>
      </c>
    </row>
    <row r="660" spans="1:18" x14ac:dyDescent="0.25">
      <c r="A660" t="s">
        <v>269</v>
      </c>
      <c r="B660" t="s">
        <v>277</v>
      </c>
      <c r="C660" s="1">
        <f>E660/D660</f>
        <v>46.217391304347828</v>
      </c>
      <c r="D660">
        <v>23</v>
      </c>
      <c r="E660" s="1">
        <v>1063</v>
      </c>
      <c r="F660">
        <v>6.4</v>
      </c>
      <c r="Q660" t="s">
        <v>65</v>
      </c>
      <c r="R660">
        <v>2.4</v>
      </c>
    </row>
    <row r="661" spans="1:18" x14ac:dyDescent="0.25">
      <c r="A661" t="s">
        <v>219</v>
      </c>
      <c r="B661" t="s">
        <v>228</v>
      </c>
      <c r="C661" s="1">
        <f>E661/D661</f>
        <v>46.214285714285715</v>
      </c>
      <c r="D661">
        <v>14</v>
      </c>
      <c r="E661" s="1">
        <v>647</v>
      </c>
      <c r="F661">
        <v>5.8</v>
      </c>
      <c r="Q661" t="s">
        <v>65</v>
      </c>
      <c r="R661">
        <v>0.9</v>
      </c>
    </row>
    <row r="662" spans="1:18" x14ac:dyDescent="0.25">
      <c r="A662" t="s">
        <v>359</v>
      </c>
      <c r="B662" t="s">
        <v>359</v>
      </c>
      <c r="C662" s="1">
        <f>E662/D662</f>
        <v>46.208333333333336</v>
      </c>
      <c r="D662">
        <v>48</v>
      </c>
      <c r="E662" s="1">
        <v>2218</v>
      </c>
      <c r="F662">
        <v>5.6</v>
      </c>
      <c r="Q662" t="s">
        <v>65</v>
      </c>
      <c r="R662">
        <v>1.9</v>
      </c>
    </row>
    <row r="663" spans="1:18" x14ac:dyDescent="0.25">
      <c r="A663" t="s">
        <v>156</v>
      </c>
      <c r="B663" t="s">
        <v>156</v>
      </c>
      <c r="C663" s="1">
        <f>E663/D663</f>
        <v>46.202702702702702</v>
      </c>
      <c r="D663">
        <v>74</v>
      </c>
      <c r="E663" s="1">
        <v>3419</v>
      </c>
      <c r="F663">
        <v>4.9000000000000004</v>
      </c>
      <c r="Q663" t="s">
        <v>65</v>
      </c>
      <c r="R663">
        <v>0.9</v>
      </c>
    </row>
    <row r="664" spans="1:18" x14ac:dyDescent="0.25">
      <c r="A664" t="s">
        <v>61</v>
      </c>
      <c r="B664" t="s">
        <v>61</v>
      </c>
      <c r="C664" s="1">
        <f>E664/D664</f>
        <v>46.2</v>
      </c>
      <c r="D664">
        <v>25</v>
      </c>
      <c r="E664" s="1">
        <v>1155</v>
      </c>
      <c r="F664">
        <v>9.5</v>
      </c>
      <c r="Q664" t="s">
        <v>65</v>
      </c>
      <c r="R664">
        <v>2</v>
      </c>
    </row>
    <row r="665" spans="1:18" x14ac:dyDescent="0.25">
      <c r="A665" t="s">
        <v>269</v>
      </c>
      <c r="B665" t="s">
        <v>278</v>
      </c>
      <c r="C665" s="1">
        <f>E665/D665</f>
        <v>46.2</v>
      </c>
      <c r="D665">
        <v>10</v>
      </c>
      <c r="E665" s="1">
        <v>462</v>
      </c>
      <c r="F665">
        <v>5.9</v>
      </c>
      <c r="Q665" t="s">
        <v>65</v>
      </c>
      <c r="R665">
        <v>2.5</v>
      </c>
    </row>
    <row r="666" spans="1:18" x14ac:dyDescent="0.25">
      <c r="A666" t="s">
        <v>127</v>
      </c>
      <c r="B666" t="s">
        <v>128</v>
      </c>
      <c r="C666" s="1">
        <f>E666/D666</f>
        <v>46.2</v>
      </c>
      <c r="D666">
        <v>5</v>
      </c>
      <c r="E666" s="1">
        <v>231</v>
      </c>
      <c r="F666">
        <v>5</v>
      </c>
      <c r="Q666" t="s">
        <v>65</v>
      </c>
      <c r="R666">
        <v>3.1</v>
      </c>
    </row>
    <row r="667" spans="1:18" x14ac:dyDescent="0.25">
      <c r="A667" t="s">
        <v>135</v>
      </c>
      <c r="B667" t="s">
        <v>135</v>
      </c>
      <c r="C667" s="1">
        <f>E667/D667</f>
        <v>46.2</v>
      </c>
      <c r="D667">
        <v>20</v>
      </c>
      <c r="E667" s="1">
        <v>924</v>
      </c>
      <c r="F667">
        <v>9.1</v>
      </c>
      <c r="Q667" t="s">
        <v>65</v>
      </c>
      <c r="R667">
        <v>2.1</v>
      </c>
    </row>
    <row r="668" spans="1:18" x14ac:dyDescent="0.25">
      <c r="A668" t="s">
        <v>269</v>
      </c>
      <c r="B668" t="s">
        <v>270</v>
      </c>
      <c r="C668" s="1">
        <f>E668/D668</f>
        <v>46.2</v>
      </c>
      <c r="D668">
        <v>10</v>
      </c>
      <c r="E668" s="1">
        <v>462</v>
      </c>
      <c r="F668">
        <v>5.5</v>
      </c>
      <c r="Q668" t="s">
        <v>65</v>
      </c>
      <c r="R668">
        <v>2.2000000000000002</v>
      </c>
    </row>
    <row r="669" spans="1:18" x14ac:dyDescent="0.25">
      <c r="A669" t="s">
        <v>168</v>
      </c>
      <c r="B669" t="s">
        <v>168</v>
      </c>
      <c r="C669" s="1">
        <f>E669/D669</f>
        <v>46.2</v>
      </c>
      <c r="D669">
        <v>20</v>
      </c>
      <c r="E669" s="1">
        <v>924</v>
      </c>
      <c r="F669">
        <v>4.7</v>
      </c>
      <c r="Q669" t="s">
        <v>65</v>
      </c>
      <c r="R669">
        <v>0.9</v>
      </c>
    </row>
    <row r="670" spans="1:18" x14ac:dyDescent="0.25">
      <c r="A670" t="s">
        <v>359</v>
      </c>
      <c r="B670" t="s">
        <v>360</v>
      </c>
      <c r="C670" s="1">
        <f>E670/D670</f>
        <v>46.2</v>
      </c>
      <c r="D670">
        <v>10</v>
      </c>
      <c r="E670" s="1">
        <v>462</v>
      </c>
      <c r="F670">
        <v>6.1</v>
      </c>
      <c r="Q670" t="s">
        <v>65</v>
      </c>
      <c r="R670">
        <v>1.3</v>
      </c>
    </row>
    <row r="671" spans="1:18" x14ac:dyDescent="0.25">
      <c r="A671" t="s">
        <v>85</v>
      </c>
      <c r="B671" t="s">
        <v>95</v>
      </c>
      <c r="C671" s="1">
        <f>E671/D671</f>
        <v>46.2</v>
      </c>
      <c r="D671">
        <v>10</v>
      </c>
      <c r="E671" s="1">
        <v>462</v>
      </c>
      <c r="F671">
        <v>8.8000000000000007</v>
      </c>
      <c r="Q671" t="s">
        <v>253</v>
      </c>
      <c r="R671">
        <v>0.3</v>
      </c>
    </row>
    <row r="672" spans="1:18" x14ac:dyDescent="0.25">
      <c r="A672" t="s">
        <v>245</v>
      </c>
      <c r="B672" t="s">
        <v>246</v>
      </c>
      <c r="C672" s="1">
        <f>E672/D672</f>
        <v>46.2</v>
      </c>
      <c r="D672">
        <v>60</v>
      </c>
      <c r="E672" s="1">
        <v>2772</v>
      </c>
      <c r="F672">
        <v>8.1999999999999993</v>
      </c>
      <c r="Q672" t="s">
        <v>107</v>
      </c>
      <c r="R672">
        <v>10.199999999999999</v>
      </c>
    </row>
    <row r="673" spans="1:18" x14ac:dyDescent="0.25">
      <c r="A673" t="s">
        <v>248</v>
      </c>
      <c r="B673" t="s">
        <v>248</v>
      </c>
      <c r="C673" s="1">
        <f>E673/D673</f>
        <v>46.2</v>
      </c>
      <c r="D673">
        <v>15</v>
      </c>
      <c r="E673" s="1">
        <v>693</v>
      </c>
      <c r="F673">
        <v>4.4000000000000004</v>
      </c>
      <c r="Q673" t="s">
        <v>16</v>
      </c>
      <c r="R673">
        <v>18.3</v>
      </c>
    </row>
    <row r="674" spans="1:18" x14ac:dyDescent="0.25">
      <c r="A674" t="s">
        <v>85</v>
      </c>
      <c r="B674" t="s">
        <v>97</v>
      </c>
      <c r="C674" s="1">
        <f>E674/D674</f>
        <v>46.2</v>
      </c>
      <c r="D674">
        <v>30</v>
      </c>
      <c r="E674" s="1">
        <v>1386</v>
      </c>
      <c r="F674">
        <v>5.5</v>
      </c>
      <c r="Q674" t="s">
        <v>16</v>
      </c>
      <c r="R674">
        <v>18.3</v>
      </c>
    </row>
    <row r="675" spans="1:18" x14ac:dyDescent="0.25">
      <c r="A675" t="s">
        <v>203</v>
      </c>
      <c r="B675" t="s">
        <v>206</v>
      </c>
      <c r="C675" s="1">
        <f>E675/D675</f>
        <v>46.194444444444443</v>
      </c>
      <c r="D675">
        <v>36</v>
      </c>
      <c r="E675" s="1">
        <v>1663</v>
      </c>
      <c r="F675">
        <v>6.3</v>
      </c>
      <c r="Q675" t="s">
        <v>16</v>
      </c>
      <c r="R675">
        <v>18.2</v>
      </c>
    </row>
    <row r="676" spans="1:18" x14ac:dyDescent="0.25">
      <c r="A676" t="s">
        <v>43</v>
      </c>
      <c r="B676" t="s">
        <v>45</v>
      </c>
      <c r="C676" s="1">
        <f>E676/D676</f>
        <v>46.192307692307693</v>
      </c>
      <c r="D676">
        <v>26</v>
      </c>
      <c r="E676" s="1">
        <v>1201</v>
      </c>
      <c r="F676">
        <v>5.4</v>
      </c>
      <c r="Q676" t="s">
        <v>16</v>
      </c>
      <c r="R676">
        <v>28.7</v>
      </c>
    </row>
    <row r="677" spans="1:18" x14ac:dyDescent="0.25">
      <c r="A677" t="s">
        <v>171</v>
      </c>
      <c r="B677" t="s">
        <v>171</v>
      </c>
      <c r="C677" s="1">
        <f>E677/D677</f>
        <v>46.18181818181818</v>
      </c>
      <c r="D677">
        <v>11</v>
      </c>
      <c r="E677" s="1">
        <v>508</v>
      </c>
      <c r="F677">
        <v>10.199999999999999</v>
      </c>
      <c r="Q677" t="s">
        <v>67</v>
      </c>
      <c r="R677">
        <v>18.2</v>
      </c>
    </row>
    <row r="678" spans="1:18" x14ac:dyDescent="0.25">
      <c r="A678" t="s">
        <v>169</v>
      </c>
      <c r="B678" t="s">
        <v>169</v>
      </c>
      <c r="C678" s="1">
        <f>E678/D678</f>
        <v>46.166666666666664</v>
      </c>
      <c r="D678">
        <v>12</v>
      </c>
      <c r="E678" s="1">
        <v>554</v>
      </c>
      <c r="F678">
        <v>9.6999999999999993</v>
      </c>
      <c r="Q678" t="s">
        <v>67</v>
      </c>
      <c r="R678">
        <v>14.4</v>
      </c>
    </row>
    <row r="679" spans="1:18" x14ac:dyDescent="0.25">
      <c r="A679" t="s">
        <v>193</v>
      </c>
      <c r="B679" t="s">
        <v>193</v>
      </c>
      <c r="C679" s="1">
        <f>E679/D679</f>
        <v>46.166666666666664</v>
      </c>
      <c r="D679">
        <v>12</v>
      </c>
      <c r="E679" s="1">
        <v>554</v>
      </c>
      <c r="F679">
        <v>8.5</v>
      </c>
      <c r="Q679" t="s">
        <v>67</v>
      </c>
      <c r="R679">
        <v>12.8</v>
      </c>
    </row>
    <row r="680" spans="1:18" x14ac:dyDescent="0.25">
      <c r="A680" t="s">
        <v>268</v>
      </c>
      <c r="B680" t="s">
        <v>268</v>
      </c>
      <c r="C680" s="1">
        <f>E680/D680</f>
        <v>46.166666666666664</v>
      </c>
      <c r="D680">
        <v>6</v>
      </c>
      <c r="E680" s="1">
        <v>277</v>
      </c>
      <c r="F680">
        <v>5</v>
      </c>
      <c r="Q680" t="s">
        <v>67</v>
      </c>
      <c r="R680">
        <v>12.7</v>
      </c>
    </row>
    <row r="681" spans="1:18" x14ac:dyDescent="0.25">
      <c r="A681" t="s">
        <v>161</v>
      </c>
      <c r="B681" t="s">
        <v>163</v>
      </c>
      <c r="C681" s="1">
        <f>E681/D681</f>
        <v>46.166666666666664</v>
      </c>
      <c r="D681">
        <v>6</v>
      </c>
      <c r="E681" s="1">
        <v>277</v>
      </c>
      <c r="F681">
        <v>8.8000000000000007</v>
      </c>
      <c r="Q681" t="s">
        <v>67</v>
      </c>
      <c r="R681">
        <v>15.9</v>
      </c>
    </row>
    <row r="682" spans="1:18" x14ac:dyDescent="0.25">
      <c r="A682" t="s">
        <v>193</v>
      </c>
      <c r="B682" t="s">
        <v>194</v>
      </c>
      <c r="C682" s="1">
        <f>E682/D682</f>
        <v>46.166666666666664</v>
      </c>
      <c r="D682">
        <v>12</v>
      </c>
      <c r="E682" s="1">
        <v>554</v>
      </c>
      <c r="F682">
        <v>7.6</v>
      </c>
      <c r="Q682" t="s">
        <v>67</v>
      </c>
      <c r="R682">
        <v>22.9</v>
      </c>
    </row>
    <row r="683" spans="1:18" x14ac:dyDescent="0.25">
      <c r="A683" t="s">
        <v>83</v>
      </c>
      <c r="B683" t="s">
        <v>83</v>
      </c>
      <c r="C683" s="1">
        <f>E683/D683</f>
        <v>46.142857142857146</v>
      </c>
      <c r="D683">
        <v>7</v>
      </c>
      <c r="E683" s="1">
        <v>323</v>
      </c>
      <c r="F683">
        <v>6.2</v>
      </c>
      <c r="Q683" t="s">
        <v>67</v>
      </c>
      <c r="R683">
        <v>14.5</v>
      </c>
    </row>
    <row r="684" spans="1:18" x14ac:dyDescent="0.25">
      <c r="A684" t="s">
        <v>219</v>
      </c>
      <c r="B684" t="s">
        <v>225</v>
      </c>
      <c r="C684" s="1">
        <f>E684/D684</f>
        <v>46</v>
      </c>
      <c r="D684">
        <v>13</v>
      </c>
      <c r="E684" s="1">
        <v>598</v>
      </c>
      <c r="F684">
        <v>10.3</v>
      </c>
      <c r="Q684" t="s">
        <v>96</v>
      </c>
      <c r="R684">
        <v>5.4</v>
      </c>
    </row>
    <row r="685" spans="1:18" x14ac:dyDescent="0.25">
      <c r="A685" t="s">
        <v>135</v>
      </c>
      <c r="B685" t="s">
        <v>136</v>
      </c>
      <c r="C685" s="1">
        <f>E685/D685</f>
        <v>46</v>
      </c>
      <c r="D685">
        <v>61</v>
      </c>
      <c r="E685" s="1">
        <v>2806</v>
      </c>
      <c r="F685">
        <v>1.5</v>
      </c>
      <c r="Q685" t="s">
        <v>96</v>
      </c>
      <c r="R685">
        <v>3.2</v>
      </c>
    </row>
    <row r="686" spans="1:18" x14ac:dyDescent="0.25">
      <c r="A686" t="s">
        <v>171</v>
      </c>
      <c r="B686" t="s">
        <v>173</v>
      </c>
      <c r="C686" s="1">
        <f>E686/D686</f>
        <v>46</v>
      </c>
      <c r="D686">
        <v>81</v>
      </c>
      <c r="E686" s="1">
        <v>3726</v>
      </c>
      <c r="F686">
        <v>5.9</v>
      </c>
      <c r="Q686" t="s">
        <v>96</v>
      </c>
      <c r="R686">
        <v>3.7</v>
      </c>
    </row>
    <row r="687" spans="1:18" x14ac:dyDescent="0.25">
      <c r="A687" t="s">
        <v>269</v>
      </c>
      <c r="B687" t="s">
        <v>274</v>
      </c>
      <c r="C687" s="1">
        <f>E687/D687</f>
        <v>46</v>
      </c>
      <c r="D687">
        <v>8</v>
      </c>
      <c r="E687" s="1">
        <v>368</v>
      </c>
      <c r="F687">
        <v>5.8</v>
      </c>
      <c r="Q687" t="s">
        <v>241</v>
      </c>
      <c r="R687">
        <v>13.4</v>
      </c>
    </row>
    <row r="688" spans="1:18" x14ac:dyDescent="0.25">
      <c r="A688" t="s">
        <v>361</v>
      </c>
      <c r="B688" t="s">
        <v>364</v>
      </c>
      <c r="C688" s="1">
        <f>E688/D688</f>
        <v>46</v>
      </c>
      <c r="D688">
        <v>7</v>
      </c>
      <c r="E688" s="1">
        <v>322</v>
      </c>
      <c r="F688">
        <v>8.5</v>
      </c>
      <c r="Q688" t="s">
        <v>237</v>
      </c>
      <c r="R688">
        <v>12.9</v>
      </c>
    </row>
    <row r="689" spans="1:18" x14ac:dyDescent="0.25">
      <c r="A689" t="s">
        <v>269</v>
      </c>
      <c r="B689" t="s">
        <v>277</v>
      </c>
      <c r="C689" s="1">
        <f>E689/D689</f>
        <v>46</v>
      </c>
      <c r="D689">
        <v>27</v>
      </c>
      <c r="E689" s="1">
        <v>1242</v>
      </c>
      <c r="F689">
        <v>8.6</v>
      </c>
      <c r="Q689" t="s">
        <v>79</v>
      </c>
      <c r="R689">
        <v>13.3</v>
      </c>
    </row>
    <row r="690" spans="1:18" x14ac:dyDescent="0.25">
      <c r="A690" t="s">
        <v>288</v>
      </c>
      <c r="B690" t="s">
        <v>288</v>
      </c>
      <c r="C690" s="1">
        <f>E690/D690</f>
        <v>46</v>
      </c>
      <c r="D690">
        <v>64</v>
      </c>
      <c r="E690" s="1">
        <v>2944</v>
      </c>
      <c r="F690">
        <v>10.3</v>
      </c>
      <c r="Q690" t="s">
        <v>79</v>
      </c>
      <c r="R690">
        <v>12.8</v>
      </c>
    </row>
    <row r="691" spans="1:18" x14ac:dyDescent="0.25">
      <c r="A691" t="s">
        <v>135</v>
      </c>
      <c r="B691" t="s">
        <v>138</v>
      </c>
      <c r="C691" s="1">
        <f>E691/D691</f>
        <v>46</v>
      </c>
      <c r="D691">
        <v>54</v>
      </c>
      <c r="E691" s="1">
        <v>2484</v>
      </c>
      <c r="F691">
        <v>1.5</v>
      </c>
      <c r="Q691" t="s">
        <v>79</v>
      </c>
      <c r="R691">
        <v>13.7</v>
      </c>
    </row>
    <row r="692" spans="1:18" x14ac:dyDescent="0.25">
      <c r="A692" t="s">
        <v>325</v>
      </c>
      <c r="B692" t="s">
        <v>325</v>
      </c>
      <c r="C692" s="1">
        <f>E692/D692</f>
        <v>46</v>
      </c>
      <c r="D692">
        <v>2</v>
      </c>
      <c r="E692" s="1">
        <v>92</v>
      </c>
      <c r="F692">
        <v>9.1999999999999993</v>
      </c>
      <c r="Q692" t="s">
        <v>79</v>
      </c>
      <c r="R692">
        <v>15.2</v>
      </c>
    </row>
    <row r="693" spans="1:18" x14ac:dyDescent="0.25">
      <c r="A693" t="s">
        <v>330</v>
      </c>
      <c r="B693" t="s">
        <v>331</v>
      </c>
      <c r="C693" s="1">
        <f>E693/D693</f>
        <v>46</v>
      </c>
      <c r="D693">
        <v>19</v>
      </c>
      <c r="E693" s="1">
        <v>874</v>
      </c>
      <c r="F693">
        <v>4.7</v>
      </c>
      <c r="Q693" t="s">
        <v>79</v>
      </c>
      <c r="R693">
        <v>10.1</v>
      </c>
    </row>
    <row r="694" spans="1:18" x14ac:dyDescent="0.25">
      <c r="A694" t="s">
        <v>339</v>
      </c>
      <c r="B694" t="s">
        <v>339</v>
      </c>
      <c r="C694" s="1">
        <f>E694/D694</f>
        <v>46</v>
      </c>
      <c r="D694">
        <v>36</v>
      </c>
      <c r="E694" s="1">
        <v>1656</v>
      </c>
      <c r="F694">
        <v>9.6999999999999993</v>
      </c>
      <c r="Q694" t="s">
        <v>79</v>
      </c>
      <c r="R694">
        <v>12.2</v>
      </c>
    </row>
    <row r="695" spans="1:18" x14ac:dyDescent="0.25">
      <c r="A695" t="s">
        <v>371</v>
      </c>
      <c r="B695" t="s">
        <v>372</v>
      </c>
      <c r="C695" s="1">
        <f>E695/D695</f>
        <v>46</v>
      </c>
      <c r="D695">
        <v>1</v>
      </c>
      <c r="E695" s="1">
        <v>46</v>
      </c>
      <c r="F695">
        <v>10.199999999999999</v>
      </c>
      <c r="Q695" t="s">
        <v>79</v>
      </c>
      <c r="R695">
        <v>12.9</v>
      </c>
    </row>
    <row r="696" spans="1:18" x14ac:dyDescent="0.25">
      <c r="A696" t="s">
        <v>134</v>
      </c>
      <c r="B696" t="s">
        <v>134</v>
      </c>
      <c r="C696" s="1">
        <f>E696/D696</f>
        <v>45</v>
      </c>
      <c r="D696">
        <v>48</v>
      </c>
      <c r="E696" s="1">
        <v>2160</v>
      </c>
      <c r="F696">
        <v>26.9</v>
      </c>
      <c r="Q696" t="s">
        <v>79</v>
      </c>
      <c r="R696">
        <v>11</v>
      </c>
    </row>
    <row r="697" spans="1:18" x14ac:dyDescent="0.25">
      <c r="A697" t="s">
        <v>135</v>
      </c>
      <c r="B697" t="s">
        <v>135</v>
      </c>
      <c r="C697" s="1">
        <f>E697/D697</f>
        <v>45</v>
      </c>
      <c r="D697">
        <v>58</v>
      </c>
      <c r="E697" s="1">
        <v>2610</v>
      </c>
      <c r="F697">
        <v>22.2</v>
      </c>
      <c r="Q697" t="s">
        <v>79</v>
      </c>
      <c r="R697">
        <v>11.4</v>
      </c>
    </row>
    <row r="698" spans="1:18" x14ac:dyDescent="0.25">
      <c r="A698" t="s">
        <v>171</v>
      </c>
      <c r="B698" t="s">
        <v>171</v>
      </c>
      <c r="C698" s="1">
        <f>E698/D698</f>
        <v>45</v>
      </c>
      <c r="D698">
        <v>116</v>
      </c>
      <c r="E698" s="1">
        <v>5220</v>
      </c>
      <c r="F698">
        <v>26.4</v>
      </c>
      <c r="Q698" t="s">
        <v>242</v>
      </c>
      <c r="R698">
        <v>11.4</v>
      </c>
    </row>
    <row r="699" spans="1:18" x14ac:dyDescent="0.25">
      <c r="A699" t="s">
        <v>171</v>
      </c>
      <c r="B699" t="s">
        <v>171</v>
      </c>
      <c r="C699" s="1">
        <f>E699/D699</f>
        <v>45</v>
      </c>
      <c r="D699">
        <v>65</v>
      </c>
      <c r="E699" s="1">
        <v>2925</v>
      </c>
      <c r="F699">
        <v>19.8</v>
      </c>
      <c r="Q699" t="s">
        <v>129</v>
      </c>
      <c r="R699">
        <v>1.5</v>
      </c>
    </row>
    <row r="700" spans="1:18" x14ac:dyDescent="0.25">
      <c r="A700" t="s">
        <v>98</v>
      </c>
      <c r="B700" t="s">
        <v>99</v>
      </c>
      <c r="C700" s="1">
        <f>E700/D700</f>
        <v>41</v>
      </c>
      <c r="D700">
        <v>3</v>
      </c>
      <c r="E700" s="1">
        <v>123</v>
      </c>
      <c r="F700">
        <v>13.7</v>
      </c>
      <c r="Q700" t="s">
        <v>129</v>
      </c>
      <c r="R700">
        <v>1.5</v>
      </c>
    </row>
    <row r="701" spans="1:18" x14ac:dyDescent="0.25">
      <c r="A701" t="s">
        <v>124</v>
      </c>
      <c r="B701" t="s">
        <v>124</v>
      </c>
      <c r="C701" s="1">
        <f>E701/D701</f>
        <v>41</v>
      </c>
      <c r="D701">
        <v>1</v>
      </c>
      <c r="E701" s="1">
        <v>41</v>
      </c>
      <c r="F701">
        <v>15.2</v>
      </c>
      <c r="Q701" t="s">
        <v>129</v>
      </c>
      <c r="R701">
        <v>5.9</v>
      </c>
    </row>
    <row r="702" spans="1:18" x14ac:dyDescent="0.25">
      <c r="A702" t="s">
        <v>135</v>
      </c>
      <c r="B702" t="s">
        <v>136</v>
      </c>
      <c r="C702" s="1">
        <f>E702/D702</f>
        <v>41</v>
      </c>
      <c r="D702">
        <v>45</v>
      </c>
      <c r="E702" s="1">
        <v>1845</v>
      </c>
      <c r="F702">
        <v>10.1</v>
      </c>
      <c r="Q702" t="s">
        <v>129</v>
      </c>
      <c r="R702">
        <v>10.3</v>
      </c>
    </row>
    <row r="703" spans="1:18" x14ac:dyDescent="0.25">
      <c r="A703" t="s">
        <v>361</v>
      </c>
      <c r="B703" t="s">
        <v>364</v>
      </c>
      <c r="C703" s="1">
        <f>E703/D703</f>
        <v>41</v>
      </c>
      <c r="D703">
        <v>46</v>
      </c>
      <c r="E703" s="1">
        <v>1886</v>
      </c>
      <c r="F703">
        <v>11.4</v>
      </c>
      <c r="Q703" t="s">
        <v>129</v>
      </c>
      <c r="R703">
        <v>5.8</v>
      </c>
    </row>
    <row r="704" spans="1:18" x14ac:dyDescent="0.25">
      <c r="A704" t="s">
        <v>85</v>
      </c>
      <c r="B704" t="s">
        <v>95</v>
      </c>
      <c r="C704" s="1">
        <f>E704/D704</f>
        <v>41</v>
      </c>
      <c r="D704">
        <v>12</v>
      </c>
      <c r="E704" s="1">
        <v>492</v>
      </c>
      <c r="F704">
        <v>12.8</v>
      </c>
      <c r="Q704" t="s">
        <v>129</v>
      </c>
      <c r="R704">
        <v>8.6</v>
      </c>
    </row>
    <row r="705" spans="1:18" x14ac:dyDescent="0.25">
      <c r="A705" t="s">
        <v>239</v>
      </c>
      <c r="B705" t="s">
        <v>239</v>
      </c>
      <c r="C705" s="1">
        <f>E705/D705</f>
        <v>41</v>
      </c>
      <c r="D705">
        <v>16</v>
      </c>
      <c r="E705" s="1">
        <v>656</v>
      </c>
      <c r="F705">
        <v>11.4</v>
      </c>
      <c r="Q705" t="s">
        <v>129</v>
      </c>
      <c r="R705">
        <v>10.3</v>
      </c>
    </row>
    <row r="706" spans="1:18" x14ac:dyDescent="0.25">
      <c r="A706" t="s">
        <v>288</v>
      </c>
      <c r="B706" t="s">
        <v>288</v>
      </c>
      <c r="C706" s="1">
        <f>E706/D706</f>
        <v>41</v>
      </c>
      <c r="D706">
        <v>20</v>
      </c>
      <c r="E706" s="1">
        <v>820</v>
      </c>
      <c r="F706">
        <v>12.9</v>
      </c>
      <c r="Q706" t="s">
        <v>129</v>
      </c>
      <c r="R706">
        <v>4.7</v>
      </c>
    </row>
    <row r="707" spans="1:18" x14ac:dyDescent="0.25">
      <c r="A707" t="s">
        <v>135</v>
      </c>
      <c r="B707" t="s">
        <v>138</v>
      </c>
      <c r="C707" s="1">
        <f>E707/D707</f>
        <v>41</v>
      </c>
      <c r="D707">
        <v>26</v>
      </c>
      <c r="E707" s="1">
        <v>1066</v>
      </c>
      <c r="F707">
        <v>12.2</v>
      </c>
      <c r="Q707" t="s">
        <v>129</v>
      </c>
      <c r="R707">
        <v>9.6999999999999993</v>
      </c>
    </row>
    <row r="708" spans="1:18" x14ac:dyDescent="0.25">
      <c r="A708" t="s">
        <v>70</v>
      </c>
      <c r="B708" t="s">
        <v>74</v>
      </c>
      <c r="C708" s="1">
        <f>E708/D708</f>
        <v>41</v>
      </c>
      <c r="D708">
        <v>2</v>
      </c>
      <c r="E708" s="1">
        <v>82</v>
      </c>
      <c r="F708">
        <v>13.3</v>
      </c>
      <c r="Q708" t="s">
        <v>129</v>
      </c>
      <c r="R708">
        <v>8.5</v>
      </c>
    </row>
    <row r="709" spans="1:18" x14ac:dyDescent="0.25">
      <c r="A709" t="s">
        <v>339</v>
      </c>
      <c r="B709" t="s">
        <v>339</v>
      </c>
      <c r="C709" s="1">
        <f>E709/D709</f>
        <v>41</v>
      </c>
      <c r="D709">
        <v>94</v>
      </c>
      <c r="E709" s="1">
        <v>3854</v>
      </c>
      <c r="F709">
        <v>11</v>
      </c>
      <c r="Q709" t="s">
        <v>129</v>
      </c>
      <c r="R709">
        <v>10.199999999999999</v>
      </c>
    </row>
    <row r="710" spans="1:18" x14ac:dyDescent="0.25">
      <c r="A710" t="s">
        <v>85</v>
      </c>
      <c r="B710" t="s">
        <v>97</v>
      </c>
      <c r="C710" s="1">
        <f>E710/D710</f>
        <v>38.75</v>
      </c>
      <c r="D710">
        <v>4</v>
      </c>
      <c r="E710" s="1">
        <v>155</v>
      </c>
      <c r="F710">
        <v>0.5</v>
      </c>
      <c r="Q710" t="s">
        <v>196</v>
      </c>
      <c r="R710">
        <v>36.9</v>
      </c>
    </row>
    <row r="711" spans="1:18" x14ac:dyDescent="0.25">
      <c r="A711" t="s">
        <v>295</v>
      </c>
      <c r="B711" t="s">
        <v>295</v>
      </c>
      <c r="C711" s="1">
        <f>E711/D711</f>
        <v>38.75</v>
      </c>
      <c r="D711">
        <v>4</v>
      </c>
      <c r="E711" s="1">
        <v>155</v>
      </c>
      <c r="F711">
        <v>5</v>
      </c>
      <c r="Q711" t="s">
        <v>17</v>
      </c>
      <c r="R711">
        <v>12.6</v>
      </c>
    </row>
    <row r="712" spans="1:18" x14ac:dyDescent="0.25">
      <c r="A712" t="s">
        <v>124</v>
      </c>
      <c r="B712" t="s">
        <v>124</v>
      </c>
      <c r="C712" s="1">
        <f>E712/D712</f>
        <v>38.733333333333334</v>
      </c>
      <c r="D712">
        <v>15</v>
      </c>
      <c r="E712" s="1">
        <v>581</v>
      </c>
      <c r="F712">
        <v>0.8</v>
      </c>
      <c r="Q712" t="s">
        <v>17</v>
      </c>
      <c r="R712">
        <v>14.8</v>
      </c>
    </row>
    <row r="713" spans="1:18" x14ac:dyDescent="0.25">
      <c r="A713" t="s">
        <v>127</v>
      </c>
      <c r="B713" t="s">
        <v>128</v>
      </c>
      <c r="C713" s="1">
        <f>E713/D713</f>
        <v>38.733333333333334</v>
      </c>
      <c r="D713">
        <v>15</v>
      </c>
      <c r="E713" s="1">
        <v>581</v>
      </c>
      <c r="F713">
        <v>4.5999999999999996</v>
      </c>
      <c r="Q713" t="s">
        <v>17</v>
      </c>
      <c r="R713">
        <v>7.4</v>
      </c>
    </row>
    <row r="714" spans="1:18" x14ac:dyDescent="0.25">
      <c r="A714" t="s">
        <v>85</v>
      </c>
      <c r="B714" t="s">
        <v>95</v>
      </c>
      <c r="C714" s="1">
        <f>E714/D714</f>
        <v>38.733333333333334</v>
      </c>
      <c r="D714">
        <v>15</v>
      </c>
      <c r="E714" s="1">
        <v>581</v>
      </c>
      <c r="F714">
        <v>9.4</v>
      </c>
      <c r="Q714" t="s">
        <v>17</v>
      </c>
      <c r="R714">
        <v>10.199999999999999</v>
      </c>
    </row>
    <row r="715" spans="1:18" x14ac:dyDescent="0.25">
      <c r="A715" t="s">
        <v>334</v>
      </c>
      <c r="B715" t="s">
        <v>334</v>
      </c>
      <c r="C715" s="1">
        <f>E715/D715</f>
        <v>38.733333333333334</v>
      </c>
      <c r="D715">
        <v>15</v>
      </c>
      <c r="E715" s="1">
        <v>581</v>
      </c>
      <c r="F715">
        <v>10.5</v>
      </c>
      <c r="Q715" t="s">
        <v>17</v>
      </c>
      <c r="R715">
        <v>9.3000000000000007</v>
      </c>
    </row>
    <row r="716" spans="1:18" x14ac:dyDescent="0.25">
      <c r="A716" t="s">
        <v>195</v>
      </c>
      <c r="B716" t="s">
        <v>195</v>
      </c>
      <c r="C716" s="1">
        <f>E716/D716</f>
        <v>38.727272727272727</v>
      </c>
      <c r="D716">
        <v>11</v>
      </c>
      <c r="E716" s="1">
        <v>426</v>
      </c>
      <c r="F716">
        <v>4.7</v>
      </c>
      <c r="Q716" t="s">
        <v>17</v>
      </c>
      <c r="R716">
        <v>26.1</v>
      </c>
    </row>
    <row r="717" spans="1:18" x14ac:dyDescent="0.25">
      <c r="A717" t="s">
        <v>268</v>
      </c>
      <c r="B717" t="s">
        <v>268</v>
      </c>
      <c r="C717" s="1">
        <f>E717/D717</f>
        <v>38.722222222222221</v>
      </c>
      <c r="D717">
        <v>18</v>
      </c>
      <c r="E717" s="1">
        <v>697</v>
      </c>
      <c r="F717">
        <v>9.8000000000000007</v>
      </c>
      <c r="Q717" t="s">
        <v>17</v>
      </c>
      <c r="R717">
        <v>4.7</v>
      </c>
    </row>
    <row r="718" spans="1:18" x14ac:dyDescent="0.25">
      <c r="A718" t="s">
        <v>203</v>
      </c>
      <c r="B718" t="s">
        <v>206</v>
      </c>
      <c r="C718" s="1">
        <f>E718/D718</f>
        <v>38.714285714285715</v>
      </c>
      <c r="D718">
        <v>14</v>
      </c>
      <c r="E718" s="1">
        <v>542</v>
      </c>
      <c r="F718">
        <v>11.5</v>
      </c>
      <c r="Q718" t="s">
        <v>17</v>
      </c>
      <c r="R718">
        <v>9.6</v>
      </c>
    </row>
    <row r="719" spans="1:18" x14ac:dyDescent="0.25">
      <c r="A719" t="s">
        <v>288</v>
      </c>
      <c r="B719" t="s">
        <v>288</v>
      </c>
      <c r="C719" s="1">
        <f>E719/D719</f>
        <v>38.708333333333336</v>
      </c>
      <c r="D719">
        <v>48</v>
      </c>
      <c r="E719" s="1">
        <v>1858</v>
      </c>
      <c r="F719">
        <v>1.5</v>
      </c>
      <c r="Q719" t="s">
        <v>17</v>
      </c>
      <c r="R719">
        <v>12</v>
      </c>
    </row>
    <row r="720" spans="1:18" x14ac:dyDescent="0.25">
      <c r="A720" t="s">
        <v>232</v>
      </c>
      <c r="B720" t="s">
        <v>236</v>
      </c>
      <c r="C720" s="1">
        <f>E720/D720</f>
        <v>38.705882352941174</v>
      </c>
      <c r="D720">
        <v>17</v>
      </c>
      <c r="E720" s="1">
        <v>658</v>
      </c>
      <c r="F720">
        <v>5.3</v>
      </c>
      <c r="Q720" t="s">
        <v>17</v>
      </c>
      <c r="R720">
        <v>16.600000000000001</v>
      </c>
    </row>
    <row r="721" spans="1:18" x14ac:dyDescent="0.25">
      <c r="A721" t="s">
        <v>320</v>
      </c>
      <c r="B721" t="s">
        <v>321</v>
      </c>
      <c r="C721" s="1">
        <f>E721/D721</f>
        <v>38.703389830508478</v>
      </c>
      <c r="D721">
        <v>118</v>
      </c>
      <c r="E721" s="1">
        <v>4567</v>
      </c>
      <c r="F721">
        <v>6</v>
      </c>
      <c r="Q721" t="s">
        <v>17</v>
      </c>
      <c r="R721">
        <v>14.8</v>
      </c>
    </row>
    <row r="722" spans="1:18" x14ac:dyDescent="0.25">
      <c r="A722" t="s">
        <v>135</v>
      </c>
      <c r="B722" t="s">
        <v>136</v>
      </c>
      <c r="C722" s="1">
        <f>E722/D722</f>
        <v>38.702127659574465</v>
      </c>
      <c r="D722">
        <v>94</v>
      </c>
      <c r="E722" s="1">
        <v>3638</v>
      </c>
      <c r="F722">
        <v>1.9</v>
      </c>
      <c r="Q722" t="s">
        <v>17</v>
      </c>
      <c r="R722">
        <v>4.3</v>
      </c>
    </row>
    <row r="723" spans="1:18" x14ac:dyDescent="0.25">
      <c r="A723" t="s">
        <v>339</v>
      </c>
      <c r="B723" t="s">
        <v>339</v>
      </c>
      <c r="C723" s="1">
        <f>E723/D723</f>
        <v>38.696202531645568</v>
      </c>
      <c r="D723">
        <v>79</v>
      </c>
      <c r="E723" s="1">
        <v>3057</v>
      </c>
      <c r="F723">
        <v>1.3</v>
      </c>
      <c r="Q723" t="s">
        <v>17</v>
      </c>
      <c r="R723">
        <v>13.1</v>
      </c>
    </row>
    <row r="724" spans="1:18" x14ac:dyDescent="0.25">
      <c r="A724" t="s">
        <v>361</v>
      </c>
      <c r="B724" t="s">
        <v>363</v>
      </c>
      <c r="C724" s="1">
        <f>E724/D724</f>
        <v>38.693548387096776</v>
      </c>
      <c r="D724">
        <v>62</v>
      </c>
      <c r="E724" s="1">
        <v>2399</v>
      </c>
      <c r="F724">
        <v>6.4</v>
      </c>
      <c r="Q724" t="s">
        <v>17</v>
      </c>
      <c r="R724">
        <v>8.3000000000000007</v>
      </c>
    </row>
    <row r="725" spans="1:18" x14ac:dyDescent="0.25">
      <c r="A725" t="s">
        <v>135</v>
      </c>
      <c r="B725" t="s">
        <v>140</v>
      </c>
      <c r="C725" s="1">
        <f>E725/D725</f>
        <v>38.692307692307693</v>
      </c>
      <c r="D725">
        <v>26</v>
      </c>
      <c r="E725" s="1">
        <v>1006</v>
      </c>
      <c r="F725">
        <v>0.6</v>
      </c>
      <c r="Q725" t="s">
        <v>17</v>
      </c>
      <c r="R725">
        <v>8.3000000000000007</v>
      </c>
    </row>
    <row r="726" spans="1:18" x14ac:dyDescent="0.25">
      <c r="A726" t="s">
        <v>219</v>
      </c>
      <c r="B726" t="s">
        <v>228</v>
      </c>
      <c r="C726" s="1">
        <f>E726/D726</f>
        <v>38.666666666666664</v>
      </c>
      <c r="D726">
        <v>6</v>
      </c>
      <c r="E726" s="1">
        <v>232</v>
      </c>
      <c r="F726">
        <v>7.1</v>
      </c>
      <c r="Q726" t="s">
        <v>17</v>
      </c>
      <c r="R726">
        <v>13</v>
      </c>
    </row>
    <row r="727" spans="1:18" x14ac:dyDescent="0.25">
      <c r="A727" t="s">
        <v>176</v>
      </c>
      <c r="B727" t="s">
        <v>179</v>
      </c>
      <c r="C727" s="1">
        <f>E727/D727</f>
        <v>38.666666666666664</v>
      </c>
      <c r="D727">
        <v>12</v>
      </c>
      <c r="E727" s="1">
        <v>464</v>
      </c>
      <c r="F727">
        <v>8.6999999999999993</v>
      </c>
      <c r="Q727" t="s">
        <v>17</v>
      </c>
      <c r="R727">
        <v>15.2</v>
      </c>
    </row>
    <row r="728" spans="1:18" x14ac:dyDescent="0.25">
      <c r="A728" t="s">
        <v>325</v>
      </c>
      <c r="B728" t="s">
        <v>325</v>
      </c>
      <c r="C728" s="1">
        <f>E728/D728</f>
        <v>38.666666666666664</v>
      </c>
      <c r="D728">
        <v>3</v>
      </c>
      <c r="E728" s="1">
        <v>116</v>
      </c>
      <c r="F728">
        <v>7.8</v>
      </c>
      <c r="Q728" t="s">
        <v>17</v>
      </c>
      <c r="R728">
        <v>12.8</v>
      </c>
    </row>
    <row r="729" spans="1:18" x14ac:dyDescent="0.25">
      <c r="A729" t="s">
        <v>171</v>
      </c>
      <c r="B729" t="s">
        <v>171</v>
      </c>
      <c r="C729" s="1">
        <f>E729/D729</f>
        <v>37</v>
      </c>
      <c r="D729">
        <v>91</v>
      </c>
      <c r="E729" s="1">
        <v>3367</v>
      </c>
      <c r="F729">
        <v>15.2</v>
      </c>
      <c r="Q729" t="s">
        <v>17</v>
      </c>
      <c r="R729">
        <v>10</v>
      </c>
    </row>
    <row r="730" spans="1:18" x14ac:dyDescent="0.25">
      <c r="A730" t="s">
        <v>218</v>
      </c>
      <c r="B730" t="s">
        <v>218</v>
      </c>
      <c r="C730" s="1">
        <f>E730/D730</f>
        <v>37</v>
      </c>
      <c r="D730">
        <v>18</v>
      </c>
      <c r="E730" s="1">
        <v>666</v>
      </c>
      <c r="F730">
        <v>15.3</v>
      </c>
      <c r="Q730" t="s">
        <v>17</v>
      </c>
      <c r="R730">
        <v>7.5</v>
      </c>
    </row>
    <row r="731" spans="1:18" x14ac:dyDescent="0.25">
      <c r="A731" t="s">
        <v>301</v>
      </c>
      <c r="B731" t="s">
        <v>303</v>
      </c>
      <c r="C731" s="1">
        <f>E731/D731</f>
        <v>37</v>
      </c>
      <c r="D731">
        <v>20</v>
      </c>
      <c r="E731" s="1">
        <v>740</v>
      </c>
      <c r="F731">
        <v>14.8</v>
      </c>
      <c r="Q731" t="s">
        <v>17</v>
      </c>
      <c r="R731">
        <v>19.7</v>
      </c>
    </row>
    <row r="732" spans="1:18" x14ac:dyDescent="0.25">
      <c r="A732" t="s">
        <v>311</v>
      </c>
      <c r="B732" t="s">
        <v>313</v>
      </c>
      <c r="C732" s="1">
        <f>E732/D732</f>
        <v>32.666666666666664</v>
      </c>
      <c r="D732">
        <v>3</v>
      </c>
      <c r="E732" s="1">
        <v>98</v>
      </c>
      <c r="Q732" t="s">
        <v>17</v>
      </c>
      <c r="R732">
        <v>18.7</v>
      </c>
    </row>
    <row r="733" spans="1:18" x14ac:dyDescent="0.25">
      <c r="A733" t="s">
        <v>61</v>
      </c>
      <c r="B733" t="s">
        <v>68</v>
      </c>
      <c r="C733" s="1">
        <f>E733/D733</f>
        <v>32</v>
      </c>
      <c r="D733">
        <v>1</v>
      </c>
      <c r="E733" s="1">
        <v>32</v>
      </c>
      <c r="F733">
        <v>18.2</v>
      </c>
      <c r="Q733" t="s">
        <v>17</v>
      </c>
      <c r="R733">
        <v>5.3</v>
      </c>
    </row>
    <row r="734" spans="1:18" x14ac:dyDescent="0.25">
      <c r="A734" t="s">
        <v>288</v>
      </c>
      <c r="B734" t="s">
        <v>288</v>
      </c>
      <c r="C734" s="1">
        <f>E734/D734</f>
        <v>32</v>
      </c>
      <c r="D734">
        <v>1</v>
      </c>
      <c r="E734" s="1">
        <v>32</v>
      </c>
      <c r="F734">
        <v>22.9</v>
      </c>
      <c r="Q734" t="s">
        <v>17</v>
      </c>
      <c r="R734">
        <v>1.6</v>
      </c>
    </row>
    <row r="735" spans="1:18" x14ac:dyDescent="0.25">
      <c r="A735" t="s">
        <v>232</v>
      </c>
      <c r="B735" t="s">
        <v>236</v>
      </c>
      <c r="C735" s="1">
        <f>E735/D735</f>
        <v>31.875</v>
      </c>
      <c r="D735">
        <v>8</v>
      </c>
      <c r="E735" s="1">
        <v>255</v>
      </c>
      <c r="F735">
        <v>12.9</v>
      </c>
      <c r="Q735" t="s">
        <v>17</v>
      </c>
      <c r="R735">
        <v>2</v>
      </c>
    </row>
    <row r="736" spans="1:18" x14ac:dyDescent="0.25">
      <c r="A736" t="s">
        <v>239</v>
      </c>
      <c r="B736" t="s">
        <v>239</v>
      </c>
      <c r="C736" s="1">
        <f>E736/D736</f>
        <v>31.857142857142858</v>
      </c>
      <c r="D736">
        <v>14</v>
      </c>
      <c r="E736" s="1">
        <v>446</v>
      </c>
      <c r="F736">
        <v>13.4</v>
      </c>
      <c r="Q736" t="s">
        <v>114</v>
      </c>
      <c r="R736">
        <v>20</v>
      </c>
    </row>
    <row r="737" spans="1:18" x14ac:dyDescent="0.25">
      <c r="A737" t="s">
        <v>135</v>
      </c>
      <c r="B737" t="s">
        <v>138</v>
      </c>
      <c r="C737" s="1">
        <f>E737/D737</f>
        <v>31.857142857142858</v>
      </c>
      <c r="D737">
        <v>35</v>
      </c>
      <c r="E737" s="1">
        <v>1115</v>
      </c>
      <c r="F737">
        <v>12.8</v>
      </c>
      <c r="Q737" t="s">
        <v>155</v>
      </c>
      <c r="R737">
        <v>7.2</v>
      </c>
    </row>
    <row r="738" spans="1:18" x14ac:dyDescent="0.25">
      <c r="A738" t="s">
        <v>341</v>
      </c>
      <c r="B738" t="s">
        <v>341</v>
      </c>
      <c r="C738" s="1">
        <f>E738/D738</f>
        <v>31.849397590361445</v>
      </c>
      <c r="D738">
        <v>166</v>
      </c>
      <c r="E738" s="1">
        <v>5287</v>
      </c>
      <c r="F738">
        <v>14.5</v>
      </c>
      <c r="Q738" t="s">
        <v>155</v>
      </c>
      <c r="R738">
        <v>7.6</v>
      </c>
    </row>
    <row r="739" spans="1:18" x14ac:dyDescent="0.25">
      <c r="A739" t="s">
        <v>171</v>
      </c>
      <c r="B739" t="s">
        <v>173</v>
      </c>
      <c r="C739" s="1">
        <f>E739/D739</f>
        <v>31.849056603773583</v>
      </c>
      <c r="D739">
        <v>53</v>
      </c>
      <c r="E739" s="1">
        <v>1688</v>
      </c>
      <c r="F739">
        <v>12.7</v>
      </c>
      <c r="Q739" t="s">
        <v>84</v>
      </c>
      <c r="R739">
        <v>16.899999999999999</v>
      </c>
    </row>
    <row r="740" spans="1:18" x14ac:dyDescent="0.25">
      <c r="A740" t="s">
        <v>112</v>
      </c>
      <c r="B740" t="s">
        <v>112</v>
      </c>
      <c r="C740" s="1">
        <f>E740/D740</f>
        <v>31.848484848484848</v>
      </c>
      <c r="D740">
        <v>66</v>
      </c>
      <c r="E740" s="1">
        <v>2102</v>
      </c>
      <c r="F740">
        <v>14.4</v>
      </c>
      <c r="Q740" t="s">
        <v>84</v>
      </c>
      <c r="R740">
        <v>16.600000000000001</v>
      </c>
    </row>
    <row r="741" spans="1:18" x14ac:dyDescent="0.25">
      <c r="A741" t="s">
        <v>219</v>
      </c>
      <c r="B741" t="s">
        <v>225</v>
      </c>
      <c r="C741" s="1">
        <f>E741/D741</f>
        <v>31.818181818181817</v>
      </c>
      <c r="D741">
        <v>11</v>
      </c>
      <c r="E741" s="1">
        <v>350</v>
      </c>
      <c r="F741">
        <v>15.9</v>
      </c>
      <c r="Q741" t="s">
        <v>84</v>
      </c>
      <c r="R741">
        <v>16.600000000000001</v>
      </c>
    </row>
    <row r="742" spans="1:18" x14ac:dyDescent="0.25">
      <c r="A742" t="s">
        <v>269</v>
      </c>
      <c r="B742" t="s">
        <v>271</v>
      </c>
      <c r="C742" s="1">
        <f>E742/D742</f>
        <v>31.5</v>
      </c>
      <c r="D742">
        <v>2</v>
      </c>
      <c r="E742" s="1">
        <v>63</v>
      </c>
      <c r="F742">
        <v>8.3000000000000007</v>
      </c>
      <c r="Q742" t="s">
        <v>84</v>
      </c>
      <c r="R742">
        <v>14</v>
      </c>
    </row>
    <row r="743" spans="1:18" x14ac:dyDescent="0.25">
      <c r="A743" t="s">
        <v>269</v>
      </c>
      <c r="B743" t="s">
        <v>271</v>
      </c>
      <c r="C743" s="1">
        <f>E743/D743</f>
        <v>31.5</v>
      </c>
      <c r="D743">
        <v>2</v>
      </c>
      <c r="E743" s="1">
        <v>63</v>
      </c>
      <c r="F743">
        <v>8.3000000000000007</v>
      </c>
      <c r="Q743" t="s">
        <v>84</v>
      </c>
      <c r="R743">
        <v>17.7</v>
      </c>
    </row>
    <row r="744" spans="1:18" x14ac:dyDescent="0.25">
      <c r="A744" t="s">
        <v>301</v>
      </c>
      <c r="B744" t="s">
        <v>302</v>
      </c>
      <c r="C744" s="1">
        <f>E744/D744</f>
        <v>31.4</v>
      </c>
      <c r="D744">
        <v>5</v>
      </c>
      <c r="E744" s="1">
        <v>157</v>
      </c>
      <c r="F744">
        <v>12.8</v>
      </c>
      <c r="Q744" t="s">
        <v>84</v>
      </c>
      <c r="R744">
        <v>15</v>
      </c>
    </row>
    <row r="745" spans="1:18" x14ac:dyDescent="0.25">
      <c r="A745" t="s">
        <v>9</v>
      </c>
      <c r="B745" t="s">
        <v>11</v>
      </c>
      <c r="C745" s="1">
        <f>E745/D745</f>
        <v>31.333333333333332</v>
      </c>
      <c r="D745">
        <v>12</v>
      </c>
      <c r="E745" s="1">
        <v>376</v>
      </c>
      <c r="F745">
        <v>12.6</v>
      </c>
      <c r="Q745" t="s">
        <v>84</v>
      </c>
      <c r="R745">
        <v>15.5</v>
      </c>
    </row>
    <row r="746" spans="1:18" x14ac:dyDescent="0.25">
      <c r="A746" t="s">
        <v>298</v>
      </c>
      <c r="B746" t="s">
        <v>299</v>
      </c>
      <c r="C746" s="1">
        <f>E746/D746</f>
        <v>31.333333333333332</v>
      </c>
      <c r="D746">
        <v>9</v>
      </c>
      <c r="E746" s="1">
        <v>282</v>
      </c>
      <c r="F746">
        <v>13</v>
      </c>
      <c r="Q746" t="s">
        <v>84</v>
      </c>
      <c r="R746">
        <v>15.5</v>
      </c>
    </row>
    <row r="747" spans="1:18" x14ac:dyDescent="0.25">
      <c r="A747" t="s">
        <v>195</v>
      </c>
      <c r="B747" t="s">
        <v>195</v>
      </c>
      <c r="C747" s="1">
        <f>E747/D747</f>
        <v>31.309090909090909</v>
      </c>
      <c r="D747">
        <v>55</v>
      </c>
      <c r="E747" s="1">
        <v>1722</v>
      </c>
      <c r="F747">
        <v>9.6</v>
      </c>
      <c r="Q747" t="s">
        <v>84</v>
      </c>
      <c r="R747">
        <v>8.6999999999999993</v>
      </c>
    </row>
    <row r="748" spans="1:18" x14ac:dyDescent="0.25">
      <c r="A748" t="s">
        <v>124</v>
      </c>
      <c r="B748" t="s">
        <v>125</v>
      </c>
      <c r="C748" s="1">
        <f>E748/D748</f>
        <v>31.307692307692307</v>
      </c>
      <c r="D748">
        <v>52</v>
      </c>
      <c r="E748" s="1">
        <v>1628</v>
      </c>
      <c r="F748">
        <v>10.199999999999999</v>
      </c>
      <c r="Q748" t="s">
        <v>84</v>
      </c>
      <c r="R748">
        <v>15.2</v>
      </c>
    </row>
    <row r="749" spans="1:18" x14ac:dyDescent="0.25">
      <c r="A749" t="s">
        <v>239</v>
      </c>
      <c r="B749" t="s">
        <v>239</v>
      </c>
      <c r="C749" s="1">
        <f>E749/D749</f>
        <v>31.307692307692307</v>
      </c>
      <c r="D749">
        <v>39</v>
      </c>
      <c r="E749" s="1">
        <v>1221</v>
      </c>
      <c r="Q749" t="s">
        <v>69</v>
      </c>
      <c r="R749">
        <v>9.4</v>
      </c>
    </row>
    <row r="750" spans="1:18" x14ac:dyDescent="0.25">
      <c r="A750" t="s">
        <v>105</v>
      </c>
      <c r="B750" t="s">
        <v>106</v>
      </c>
      <c r="C750" s="1">
        <f>E750/D750</f>
        <v>31.304347826086957</v>
      </c>
      <c r="D750">
        <v>23</v>
      </c>
      <c r="E750" s="1">
        <v>720</v>
      </c>
      <c r="F750">
        <v>10.199999999999999</v>
      </c>
      <c r="Q750" t="s">
        <v>69</v>
      </c>
      <c r="R750">
        <v>0.5</v>
      </c>
    </row>
    <row r="751" spans="1:18" x14ac:dyDescent="0.25">
      <c r="A751" t="s">
        <v>398</v>
      </c>
      <c r="B751" t="s">
        <v>399</v>
      </c>
      <c r="C751" s="1">
        <f>E751/D751</f>
        <v>31.303030303030305</v>
      </c>
      <c r="D751">
        <v>33</v>
      </c>
      <c r="E751" s="1">
        <v>1033</v>
      </c>
      <c r="F751">
        <v>2</v>
      </c>
      <c r="Q751" t="s">
        <v>69</v>
      </c>
      <c r="R751">
        <v>0.8</v>
      </c>
    </row>
    <row r="752" spans="1:18" x14ac:dyDescent="0.25">
      <c r="A752" t="s">
        <v>59</v>
      </c>
      <c r="B752" t="s">
        <v>59</v>
      </c>
      <c r="C752" s="1">
        <f>E752/D752</f>
        <v>31.3</v>
      </c>
      <c r="D752">
        <v>20</v>
      </c>
      <c r="E752" s="1">
        <v>626</v>
      </c>
      <c r="F752">
        <v>7.4</v>
      </c>
      <c r="Q752" t="s">
        <v>69</v>
      </c>
      <c r="R752">
        <v>4.5999999999999996</v>
      </c>
    </row>
    <row r="753" spans="1:18" x14ac:dyDescent="0.25">
      <c r="A753" t="s">
        <v>232</v>
      </c>
      <c r="B753" t="s">
        <v>233</v>
      </c>
      <c r="C753" s="1">
        <f>E753/D753</f>
        <v>31.3</v>
      </c>
      <c r="D753">
        <v>10</v>
      </c>
      <c r="E753" s="1">
        <v>313</v>
      </c>
      <c r="F753">
        <v>12</v>
      </c>
      <c r="Q753" t="s">
        <v>69</v>
      </c>
      <c r="R753">
        <v>1.9</v>
      </c>
    </row>
    <row r="754" spans="1:18" x14ac:dyDescent="0.25">
      <c r="A754" t="s">
        <v>268</v>
      </c>
      <c r="B754" t="s">
        <v>268</v>
      </c>
      <c r="C754" s="1">
        <f>E754/D754</f>
        <v>31.3</v>
      </c>
      <c r="D754">
        <v>10</v>
      </c>
      <c r="E754" s="1">
        <v>313</v>
      </c>
      <c r="F754">
        <v>4.3</v>
      </c>
      <c r="Q754" t="s">
        <v>69</v>
      </c>
      <c r="R754">
        <v>0.6</v>
      </c>
    </row>
    <row r="755" spans="1:18" x14ac:dyDescent="0.25">
      <c r="A755" t="s">
        <v>239</v>
      </c>
      <c r="B755" t="s">
        <v>239</v>
      </c>
      <c r="C755" s="1">
        <f>E755/D755</f>
        <v>31.297872340425531</v>
      </c>
      <c r="D755">
        <v>47</v>
      </c>
      <c r="E755" s="1">
        <v>1471</v>
      </c>
      <c r="F755">
        <v>16.600000000000001</v>
      </c>
      <c r="Q755" t="s">
        <v>69</v>
      </c>
      <c r="R755">
        <v>8.6999999999999993</v>
      </c>
    </row>
    <row r="756" spans="1:18" x14ac:dyDescent="0.25">
      <c r="A756" t="s">
        <v>301</v>
      </c>
      <c r="B756" t="s">
        <v>303</v>
      </c>
      <c r="C756" s="1">
        <f>E756/D756</f>
        <v>31.295454545454547</v>
      </c>
      <c r="D756">
        <v>44</v>
      </c>
      <c r="E756" s="1">
        <v>1377</v>
      </c>
      <c r="F756">
        <v>10</v>
      </c>
      <c r="Q756" t="s">
        <v>69</v>
      </c>
      <c r="R756">
        <v>4.7</v>
      </c>
    </row>
    <row r="757" spans="1:18" x14ac:dyDescent="0.25">
      <c r="A757" t="s">
        <v>135</v>
      </c>
      <c r="B757" t="s">
        <v>139</v>
      </c>
      <c r="C757" s="1">
        <f>E757/D757</f>
        <v>31.294117647058822</v>
      </c>
      <c r="D757">
        <v>34</v>
      </c>
      <c r="E757" s="1">
        <v>1064</v>
      </c>
      <c r="F757">
        <v>26.1</v>
      </c>
      <c r="Q757" t="s">
        <v>69</v>
      </c>
      <c r="R757">
        <v>11.5</v>
      </c>
    </row>
    <row r="758" spans="1:18" x14ac:dyDescent="0.25">
      <c r="A758" t="s">
        <v>330</v>
      </c>
      <c r="B758" t="s">
        <v>333</v>
      </c>
      <c r="C758" s="1">
        <f>E758/D758</f>
        <v>31.292682926829269</v>
      </c>
      <c r="D758">
        <v>41</v>
      </c>
      <c r="E758" s="1">
        <v>1283</v>
      </c>
      <c r="F758">
        <v>18.7</v>
      </c>
      <c r="Q758" t="s">
        <v>69</v>
      </c>
      <c r="R758">
        <v>7.1</v>
      </c>
    </row>
    <row r="759" spans="1:18" x14ac:dyDescent="0.25">
      <c r="A759" t="s">
        <v>301</v>
      </c>
      <c r="B759" t="s">
        <v>309</v>
      </c>
      <c r="C759" s="1">
        <f>E759/D759</f>
        <v>31.29032258064516</v>
      </c>
      <c r="D759">
        <v>31</v>
      </c>
      <c r="E759" s="1">
        <v>970</v>
      </c>
      <c r="F759">
        <v>7.5</v>
      </c>
      <c r="Q759" t="s">
        <v>69</v>
      </c>
      <c r="R759">
        <v>5.3</v>
      </c>
    </row>
    <row r="760" spans="1:18" x14ac:dyDescent="0.25">
      <c r="A760" t="s">
        <v>330</v>
      </c>
      <c r="B760" t="s">
        <v>332</v>
      </c>
      <c r="C760" s="1">
        <f>E760/D760</f>
        <v>31.285714285714285</v>
      </c>
      <c r="D760">
        <v>7</v>
      </c>
      <c r="E760" s="1">
        <v>219</v>
      </c>
      <c r="F760">
        <v>19.7</v>
      </c>
      <c r="Q760" t="s">
        <v>69</v>
      </c>
      <c r="R760">
        <v>9.8000000000000007</v>
      </c>
    </row>
    <row r="761" spans="1:18" x14ac:dyDescent="0.25">
      <c r="A761" t="s">
        <v>130</v>
      </c>
      <c r="B761" t="s">
        <v>132</v>
      </c>
      <c r="C761" s="1">
        <f>E761/D761</f>
        <v>31.285714285714285</v>
      </c>
      <c r="D761">
        <v>21</v>
      </c>
      <c r="E761" s="1">
        <v>657</v>
      </c>
      <c r="F761">
        <v>9.3000000000000007</v>
      </c>
      <c r="Q761" t="s">
        <v>69</v>
      </c>
      <c r="R761">
        <v>1.5</v>
      </c>
    </row>
    <row r="762" spans="1:18" x14ac:dyDescent="0.25">
      <c r="A762" t="s">
        <v>269</v>
      </c>
      <c r="B762" t="s">
        <v>270</v>
      </c>
      <c r="C762" s="1">
        <f>E762/D762</f>
        <v>31.277777777777779</v>
      </c>
      <c r="D762">
        <v>18</v>
      </c>
      <c r="E762" s="1">
        <v>563</v>
      </c>
      <c r="F762">
        <v>13.1</v>
      </c>
      <c r="Q762" t="s">
        <v>69</v>
      </c>
      <c r="R762">
        <v>5</v>
      </c>
    </row>
    <row r="763" spans="1:18" x14ac:dyDescent="0.25">
      <c r="A763" t="s">
        <v>301</v>
      </c>
      <c r="B763" t="s">
        <v>308</v>
      </c>
      <c r="C763" s="1">
        <f>E763/D763</f>
        <v>31.277777777777779</v>
      </c>
      <c r="D763">
        <v>18</v>
      </c>
      <c r="E763" s="1">
        <v>563</v>
      </c>
      <c r="F763">
        <v>15.2</v>
      </c>
      <c r="Q763" t="s">
        <v>69</v>
      </c>
      <c r="R763">
        <v>6</v>
      </c>
    </row>
    <row r="764" spans="1:18" x14ac:dyDescent="0.25">
      <c r="A764" t="s">
        <v>184</v>
      </c>
      <c r="B764" t="s">
        <v>184</v>
      </c>
      <c r="C764" s="1">
        <f>E764/D764</f>
        <v>31.277777777777779</v>
      </c>
      <c r="D764">
        <v>18</v>
      </c>
      <c r="E764" s="1">
        <v>563</v>
      </c>
      <c r="F764">
        <v>4.7</v>
      </c>
      <c r="Q764" t="s">
        <v>69</v>
      </c>
      <c r="R764">
        <v>7.8</v>
      </c>
    </row>
    <row r="765" spans="1:18" x14ac:dyDescent="0.25">
      <c r="A765" t="s">
        <v>345</v>
      </c>
      <c r="B765" t="s">
        <v>345</v>
      </c>
      <c r="C765" s="1">
        <f>E765/D765</f>
        <v>31.277777777777779</v>
      </c>
      <c r="D765">
        <v>18</v>
      </c>
      <c r="E765" s="1">
        <v>563</v>
      </c>
      <c r="F765">
        <v>5.3</v>
      </c>
      <c r="Q765" t="s">
        <v>69</v>
      </c>
      <c r="R765">
        <v>10.5</v>
      </c>
    </row>
    <row r="766" spans="1:18" x14ac:dyDescent="0.25">
      <c r="A766" t="s">
        <v>18</v>
      </c>
      <c r="B766" t="s">
        <v>21</v>
      </c>
      <c r="C766" s="1">
        <f>E766/D766</f>
        <v>31.25</v>
      </c>
      <c r="D766">
        <v>8</v>
      </c>
      <c r="E766" s="1">
        <v>250</v>
      </c>
      <c r="F766">
        <v>14.8</v>
      </c>
      <c r="Q766" t="s">
        <v>69</v>
      </c>
      <c r="R766">
        <v>1.3</v>
      </c>
    </row>
    <row r="767" spans="1:18" x14ac:dyDescent="0.25">
      <c r="A767" t="s">
        <v>352</v>
      </c>
      <c r="B767" t="s">
        <v>354</v>
      </c>
      <c r="C767" s="1">
        <f>E767/D767</f>
        <v>31.25</v>
      </c>
      <c r="D767">
        <v>8</v>
      </c>
      <c r="E767" s="1">
        <v>250</v>
      </c>
      <c r="F767">
        <v>1.6</v>
      </c>
      <c r="Q767" t="s">
        <v>69</v>
      </c>
      <c r="R767">
        <v>6.4</v>
      </c>
    </row>
    <row r="768" spans="1:18" x14ac:dyDescent="0.25">
      <c r="A768" t="s">
        <v>248</v>
      </c>
      <c r="B768" t="s">
        <v>249</v>
      </c>
      <c r="C768" s="1">
        <f>E768/D768</f>
        <v>31</v>
      </c>
      <c r="D768">
        <v>1</v>
      </c>
      <c r="E768" s="1">
        <v>31</v>
      </c>
      <c r="F768">
        <v>14.8</v>
      </c>
      <c r="Q768" t="s">
        <v>47</v>
      </c>
      <c r="R768">
        <v>5.4</v>
      </c>
    </row>
    <row r="769" spans="1:18" x14ac:dyDescent="0.25">
      <c r="A769" t="s">
        <v>269</v>
      </c>
      <c r="B769" t="s">
        <v>279</v>
      </c>
      <c r="C769" s="1">
        <f>E769/D769</f>
        <v>29.5</v>
      </c>
      <c r="D769">
        <v>10</v>
      </c>
      <c r="E769" s="1">
        <v>295</v>
      </c>
      <c r="Q769" t="s">
        <v>47</v>
      </c>
      <c r="R769">
        <v>4.5</v>
      </c>
    </row>
    <row r="770" spans="1:18" x14ac:dyDescent="0.25">
      <c r="A770" t="s">
        <v>18</v>
      </c>
      <c r="B770" t="s">
        <v>18</v>
      </c>
      <c r="C770" s="1">
        <f>E770/D770</f>
        <v>27.5</v>
      </c>
      <c r="D770">
        <v>30</v>
      </c>
      <c r="E770" s="1">
        <v>825</v>
      </c>
      <c r="F770">
        <v>2.2000000000000002</v>
      </c>
      <c r="Q770" t="s">
        <v>47</v>
      </c>
      <c r="R770">
        <v>9.5</v>
      </c>
    </row>
    <row r="771" spans="1:18" x14ac:dyDescent="0.25">
      <c r="A771" t="s">
        <v>231</v>
      </c>
      <c r="B771" t="s">
        <v>231</v>
      </c>
      <c r="C771" s="1">
        <f>E771/D771</f>
        <v>27.5</v>
      </c>
      <c r="D771">
        <v>22</v>
      </c>
      <c r="E771" s="1">
        <v>605</v>
      </c>
      <c r="F771">
        <v>2.8</v>
      </c>
      <c r="Q771" t="s">
        <v>47</v>
      </c>
      <c r="R771">
        <v>6.2</v>
      </c>
    </row>
    <row r="772" spans="1:18" x14ac:dyDescent="0.25">
      <c r="A772" t="s">
        <v>322</v>
      </c>
      <c r="B772" t="s">
        <v>323</v>
      </c>
      <c r="C772" s="1">
        <f>E772/D772</f>
        <v>24.8</v>
      </c>
      <c r="D772">
        <v>5</v>
      </c>
      <c r="E772" s="1">
        <v>124</v>
      </c>
      <c r="F772">
        <v>4.5</v>
      </c>
      <c r="Q772" t="s">
        <v>47</v>
      </c>
      <c r="R772">
        <v>8.8000000000000007</v>
      </c>
    </row>
    <row r="773" spans="1:18" x14ac:dyDescent="0.25">
      <c r="A773" t="s">
        <v>188</v>
      </c>
      <c r="B773" t="s">
        <v>189</v>
      </c>
      <c r="C773" s="1">
        <f>E773/D773</f>
        <v>24.714285714285715</v>
      </c>
      <c r="D773">
        <v>21</v>
      </c>
      <c r="E773" s="1">
        <v>519</v>
      </c>
      <c r="Q773" t="s">
        <v>47</v>
      </c>
      <c r="R773">
        <v>5.5</v>
      </c>
    </row>
    <row r="774" spans="1:18" x14ac:dyDescent="0.25">
      <c r="A774" t="s">
        <v>219</v>
      </c>
      <c r="B774" t="s">
        <v>225</v>
      </c>
      <c r="C774" s="1">
        <f>E774/D774</f>
        <v>22.2</v>
      </c>
      <c r="D774">
        <v>5</v>
      </c>
      <c r="E774" s="1">
        <v>111</v>
      </c>
      <c r="F774">
        <v>4.5</v>
      </c>
      <c r="Q774" t="s">
        <v>47</v>
      </c>
      <c r="R774">
        <v>5</v>
      </c>
    </row>
    <row r="775" spans="1:18" x14ac:dyDescent="0.25">
      <c r="A775" t="s">
        <v>50</v>
      </c>
      <c r="B775" t="s">
        <v>50</v>
      </c>
      <c r="C775" s="1">
        <f>E775/D775</f>
        <v>22.133333333333333</v>
      </c>
      <c r="D775">
        <v>15</v>
      </c>
      <c r="E775" s="1">
        <v>332</v>
      </c>
      <c r="F775">
        <v>10.4</v>
      </c>
      <c r="Q775" t="s">
        <v>47</v>
      </c>
      <c r="R775">
        <v>9.1</v>
      </c>
    </row>
    <row r="776" spans="1:18" x14ac:dyDescent="0.25">
      <c r="A776" t="s">
        <v>200</v>
      </c>
      <c r="B776" t="s">
        <v>200</v>
      </c>
      <c r="C776" s="1">
        <f>E776/D776</f>
        <v>22.133333333333333</v>
      </c>
      <c r="D776">
        <v>15</v>
      </c>
      <c r="E776" s="1">
        <v>332</v>
      </c>
      <c r="F776">
        <v>1.9</v>
      </c>
      <c r="Q776" t="s">
        <v>47</v>
      </c>
      <c r="R776">
        <v>4.9000000000000004</v>
      </c>
    </row>
    <row r="777" spans="1:18" x14ac:dyDescent="0.25">
      <c r="A777" t="s">
        <v>378</v>
      </c>
      <c r="B777" t="s">
        <v>378</v>
      </c>
      <c r="C777" s="1">
        <f>E777/D777</f>
        <v>22.133333333333333</v>
      </c>
      <c r="D777">
        <v>15</v>
      </c>
      <c r="E777" s="1">
        <v>332</v>
      </c>
      <c r="F777">
        <v>5.3</v>
      </c>
      <c r="Q777" t="s">
        <v>47</v>
      </c>
      <c r="R777">
        <v>8.8000000000000007</v>
      </c>
    </row>
    <row r="778" spans="1:18" x14ac:dyDescent="0.25">
      <c r="A778" t="s">
        <v>263</v>
      </c>
      <c r="B778" t="s">
        <v>265</v>
      </c>
      <c r="C778" s="1">
        <f>E778/D778</f>
        <v>22.125</v>
      </c>
      <c r="D778">
        <v>16</v>
      </c>
      <c r="E778" s="1">
        <v>354</v>
      </c>
      <c r="F778">
        <v>2.1</v>
      </c>
      <c r="Q778" t="s">
        <v>47</v>
      </c>
      <c r="R778">
        <v>4.7</v>
      </c>
    </row>
    <row r="779" spans="1:18" x14ac:dyDescent="0.25">
      <c r="A779" t="s">
        <v>350</v>
      </c>
      <c r="B779" t="s">
        <v>351</v>
      </c>
      <c r="C779" s="1">
        <f>E779/D779</f>
        <v>22.125</v>
      </c>
      <c r="D779">
        <v>8</v>
      </c>
      <c r="E779" s="1">
        <v>177</v>
      </c>
      <c r="F779">
        <v>1.2</v>
      </c>
      <c r="Q779" t="s">
        <v>47</v>
      </c>
      <c r="R779">
        <v>9.6999999999999993</v>
      </c>
    </row>
    <row r="780" spans="1:18" x14ac:dyDescent="0.25">
      <c r="A780" t="s">
        <v>105</v>
      </c>
      <c r="B780" t="s">
        <v>106</v>
      </c>
      <c r="C780" s="1">
        <f>E780/D780</f>
        <v>22.115384615384617</v>
      </c>
      <c r="D780">
        <v>26</v>
      </c>
      <c r="E780" s="1">
        <v>575</v>
      </c>
      <c r="F780">
        <v>7.8</v>
      </c>
      <c r="Q780" t="s">
        <v>47</v>
      </c>
      <c r="R780">
        <v>9.1999999999999993</v>
      </c>
    </row>
    <row r="781" spans="1:18" x14ac:dyDescent="0.25">
      <c r="A781" t="s">
        <v>146</v>
      </c>
      <c r="B781" t="s">
        <v>146</v>
      </c>
      <c r="C781" s="1">
        <f>E781/D781</f>
        <v>22.111111111111111</v>
      </c>
      <c r="D781">
        <v>9</v>
      </c>
      <c r="E781" s="1">
        <v>199</v>
      </c>
      <c r="F781">
        <v>2.8</v>
      </c>
      <c r="Q781" t="s">
        <v>47</v>
      </c>
      <c r="R781">
        <v>10.199999999999999</v>
      </c>
    </row>
    <row r="782" spans="1:18" x14ac:dyDescent="0.25">
      <c r="A782" t="s">
        <v>188</v>
      </c>
      <c r="B782" t="s">
        <v>188</v>
      </c>
      <c r="C782" s="1">
        <f>E782/D782</f>
        <v>22.111111111111111</v>
      </c>
      <c r="D782">
        <v>45</v>
      </c>
      <c r="E782" s="1">
        <v>995</v>
      </c>
      <c r="F782">
        <v>25.2</v>
      </c>
      <c r="Q782" t="s">
        <v>47</v>
      </c>
      <c r="R782">
        <v>8.5</v>
      </c>
    </row>
    <row r="783" spans="1:18" x14ac:dyDescent="0.25">
      <c r="A783" t="s">
        <v>195</v>
      </c>
      <c r="B783" t="s">
        <v>195</v>
      </c>
      <c r="C783" s="1">
        <f>E783/D783</f>
        <v>22.111111111111111</v>
      </c>
      <c r="D783">
        <v>9</v>
      </c>
      <c r="E783" s="1">
        <v>199</v>
      </c>
      <c r="F783">
        <v>6.6</v>
      </c>
      <c r="Q783" t="s">
        <v>47</v>
      </c>
      <c r="R783">
        <v>8.8000000000000007</v>
      </c>
    </row>
    <row r="784" spans="1:18" x14ac:dyDescent="0.25">
      <c r="A784" t="s">
        <v>156</v>
      </c>
      <c r="B784" t="s">
        <v>156</v>
      </c>
      <c r="C784" s="1">
        <f>E784/D784</f>
        <v>22.1</v>
      </c>
      <c r="D784">
        <v>40</v>
      </c>
      <c r="E784" s="1">
        <v>884</v>
      </c>
      <c r="F784">
        <v>3.5</v>
      </c>
      <c r="Q784" t="s">
        <v>47</v>
      </c>
      <c r="R784">
        <v>6.3</v>
      </c>
    </row>
    <row r="785" spans="1:18" x14ac:dyDescent="0.25">
      <c r="A785" t="s">
        <v>160</v>
      </c>
      <c r="B785" t="s">
        <v>160</v>
      </c>
      <c r="C785" s="1">
        <f>E785/D785</f>
        <v>22.1</v>
      </c>
      <c r="D785">
        <v>10</v>
      </c>
      <c r="E785" s="1">
        <v>221</v>
      </c>
      <c r="F785">
        <v>6.4</v>
      </c>
      <c r="Q785" t="s">
        <v>47</v>
      </c>
      <c r="R785">
        <v>5.8</v>
      </c>
    </row>
    <row r="786" spans="1:18" x14ac:dyDescent="0.25">
      <c r="A786" t="s">
        <v>296</v>
      </c>
      <c r="B786" t="s">
        <v>296</v>
      </c>
      <c r="C786" s="1">
        <f>E786/D786</f>
        <v>22.1</v>
      </c>
      <c r="D786">
        <v>10</v>
      </c>
      <c r="E786" s="1">
        <v>221</v>
      </c>
      <c r="F786">
        <v>7.3</v>
      </c>
      <c r="Q786" t="s">
        <v>47</v>
      </c>
      <c r="R786">
        <v>0.4</v>
      </c>
    </row>
    <row r="787" spans="1:18" x14ac:dyDescent="0.25">
      <c r="A787" t="s">
        <v>263</v>
      </c>
      <c r="B787" t="s">
        <v>266</v>
      </c>
      <c r="C787" s="1">
        <f>E787/D787</f>
        <v>22.098039215686274</v>
      </c>
      <c r="D787">
        <v>51</v>
      </c>
      <c r="E787" s="1">
        <v>1127</v>
      </c>
      <c r="F787">
        <v>3.6</v>
      </c>
      <c r="Q787" t="s">
        <v>47</v>
      </c>
      <c r="R787">
        <v>8.1999999999999993</v>
      </c>
    </row>
    <row r="788" spans="1:18" x14ac:dyDescent="0.25">
      <c r="A788" t="s">
        <v>283</v>
      </c>
      <c r="B788" t="s">
        <v>284</v>
      </c>
      <c r="C788" s="1">
        <f>E788/D788</f>
        <v>22.095238095238095</v>
      </c>
      <c r="D788">
        <v>21</v>
      </c>
      <c r="E788" s="1">
        <v>464</v>
      </c>
      <c r="F788">
        <v>5</v>
      </c>
      <c r="Q788" t="s">
        <v>47</v>
      </c>
      <c r="R788">
        <v>4.4000000000000004</v>
      </c>
    </row>
    <row r="789" spans="1:18" x14ac:dyDescent="0.25">
      <c r="A789" t="s">
        <v>85</v>
      </c>
      <c r="B789" t="s">
        <v>95</v>
      </c>
      <c r="C789" s="1">
        <f>E789/D789</f>
        <v>22.095238095238095</v>
      </c>
      <c r="D789">
        <v>21</v>
      </c>
      <c r="E789" s="1">
        <v>464</v>
      </c>
      <c r="F789">
        <v>14.9</v>
      </c>
      <c r="Q789" t="s">
        <v>47</v>
      </c>
      <c r="R789">
        <v>5</v>
      </c>
    </row>
    <row r="790" spans="1:18" x14ac:dyDescent="0.25">
      <c r="A790" t="s">
        <v>219</v>
      </c>
      <c r="B790" t="s">
        <v>226</v>
      </c>
      <c r="C790" s="1">
        <f>E790/D790</f>
        <v>22.09090909090909</v>
      </c>
      <c r="D790">
        <v>11</v>
      </c>
      <c r="E790" s="1">
        <v>243</v>
      </c>
      <c r="F790">
        <v>4.8</v>
      </c>
      <c r="Q790" t="s">
        <v>47</v>
      </c>
      <c r="R790">
        <v>5.9</v>
      </c>
    </row>
    <row r="791" spans="1:18" x14ac:dyDescent="0.25">
      <c r="A791" t="s">
        <v>98</v>
      </c>
      <c r="B791" t="s">
        <v>99</v>
      </c>
      <c r="C791" s="1">
        <f>E791/D791</f>
        <v>22.083333333333332</v>
      </c>
      <c r="D791">
        <v>12</v>
      </c>
      <c r="E791" s="1">
        <v>265</v>
      </c>
      <c r="F791">
        <v>8.4</v>
      </c>
      <c r="Q791" t="s">
        <v>47</v>
      </c>
      <c r="R791">
        <v>5.5</v>
      </c>
    </row>
    <row r="792" spans="1:18" x14ac:dyDescent="0.25">
      <c r="A792" t="s">
        <v>243</v>
      </c>
      <c r="B792" t="s">
        <v>243</v>
      </c>
      <c r="C792" s="1">
        <f>E792/D792</f>
        <v>22.076923076923077</v>
      </c>
      <c r="D792">
        <v>13</v>
      </c>
      <c r="E792" s="1">
        <v>287</v>
      </c>
      <c r="F792">
        <v>7.4</v>
      </c>
      <c r="Q792" t="s">
        <v>47</v>
      </c>
      <c r="R792">
        <v>6.4</v>
      </c>
    </row>
    <row r="793" spans="1:18" x14ac:dyDescent="0.25">
      <c r="A793" t="s">
        <v>283</v>
      </c>
      <c r="B793" t="s">
        <v>285</v>
      </c>
      <c r="C793" s="1">
        <f>E793/D793</f>
        <v>22.076923076923077</v>
      </c>
      <c r="D793">
        <v>13</v>
      </c>
      <c r="E793" s="1">
        <v>287</v>
      </c>
      <c r="F793">
        <v>6.3</v>
      </c>
      <c r="Q793" t="s">
        <v>47</v>
      </c>
      <c r="R793">
        <v>2.1</v>
      </c>
    </row>
    <row r="794" spans="1:18" x14ac:dyDescent="0.25">
      <c r="A794" t="s">
        <v>330</v>
      </c>
      <c r="B794" t="s">
        <v>331</v>
      </c>
      <c r="C794" s="1">
        <f>E794/D794</f>
        <v>22.076923076923077</v>
      </c>
      <c r="D794">
        <v>13</v>
      </c>
      <c r="E794" s="1">
        <v>287</v>
      </c>
      <c r="F794">
        <v>2</v>
      </c>
      <c r="Q794" t="s">
        <v>47</v>
      </c>
      <c r="R794">
        <v>9.1999999999999993</v>
      </c>
    </row>
    <row r="795" spans="1:18" x14ac:dyDescent="0.25">
      <c r="A795" t="s">
        <v>186</v>
      </c>
      <c r="B795" t="s">
        <v>187</v>
      </c>
      <c r="C795" s="1">
        <f>E795/D795</f>
        <v>22.076923076923077</v>
      </c>
      <c r="D795">
        <v>13</v>
      </c>
      <c r="E795" s="1">
        <v>287</v>
      </c>
      <c r="F795">
        <v>3</v>
      </c>
      <c r="Q795" t="s">
        <v>47</v>
      </c>
      <c r="R795">
        <v>5.2</v>
      </c>
    </row>
    <row r="796" spans="1:18" x14ac:dyDescent="0.25">
      <c r="A796" t="s">
        <v>393</v>
      </c>
      <c r="B796" t="s">
        <v>393</v>
      </c>
      <c r="C796" s="1">
        <f>E796/D796</f>
        <v>22.071428571428573</v>
      </c>
      <c r="D796">
        <v>14</v>
      </c>
      <c r="E796" s="1">
        <v>309</v>
      </c>
      <c r="F796">
        <v>4.4000000000000004</v>
      </c>
      <c r="Q796" t="s">
        <v>47</v>
      </c>
      <c r="R796">
        <v>6.1</v>
      </c>
    </row>
    <row r="797" spans="1:18" x14ac:dyDescent="0.25">
      <c r="A797" t="s">
        <v>203</v>
      </c>
      <c r="B797" t="s">
        <v>204</v>
      </c>
      <c r="C797" s="1">
        <f>E797/D797</f>
        <v>22</v>
      </c>
      <c r="D797">
        <v>2</v>
      </c>
      <c r="E797" s="1">
        <v>44</v>
      </c>
      <c r="F797">
        <v>3.5</v>
      </c>
      <c r="Q797" t="s">
        <v>47</v>
      </c>
      <c r="R797">
        <v>5.6</v>
      </c>
    </row>
    <row r="798" spans="1:18" x14ac:dyDescent="0.25">
      <c r="A798" t="s">
        <v>83</v>
      </c>
      <c r="B798" t="s">
        <v>83</v>
      </c>
      <c r="C798" s="1">
        <f>E798/D798</f>
        <v>22</v>
      </c>
      <c r="D798">
        <v>4</v>
      </c>
      <c r="E798" s="1">
        <v>88</v>
      </c>
      <c r="F798">
        <v>21.9</v>
      </c>
      <c r="Q798" t="s">
        <v>47</v>
      </c>
      <c r="R798">
        <v>3.1</v>
      </c>
    </row>
    <row r="799" spans="1:18" x14ac:dyDescent="0.25">
      <c r="A799" t="s">
        <v>146</v>
      </c>
      <c r="B799" t="s">
        <v>153</v>
      </c>
      <c r="C799" s="1">
        <f>E799/D799</f>
        <v>22</v>
      </c>
      <c r="D799">
        <v>4</v>
      </c>
      <c r="E799" s="1">
        <v>88</v>
      </c>
      <c r="F799">
        <v>2.2000000000000002</v>
      </c>
      <c r="Q799" t="s">
        <v>47</v>
      </c>
      <c r="R799">
        <v>7.6</v>
      </c>
    </row>
    <row r="800" spans="1:18" x14ac:dyDescent="0.25">
      <c r="A800" t="s">
        <v>146</v>
      </c>
      <c r="B800" t="s">
        <v>154</v>
      </c>
      <c r="C800" s="1">
        <f>E800/D800</f>
        <v>22</v>
      </c>
      <c r="D800">
        <v>2</v>
      </c>
      <c r="E800" s="1">
        <v>44</v>
      </c>
      <c r="F800">
        <v>2.2000000000000002</v>
      </c>
      <c r="Q800" t="s">
        <v>254</v>
      </c>
      <c r="R800">
        <v>5.9</v>
      </c>
    </row>
    <row r="801" spans="1:18" x14ac:dyDescent="0.25">
      <c r="A801" t="s">
        <v>387</v>
      </c>
      <c r="B801" t="s">
        <v>388</v>
      </c>
      <c r="C801" s="1">
        <f>E801/D801</f>
        <v>22</v>
      </c>
      <c r="D801">
        <v>3</v>
      </c>
      <c r="E801" s="1">
        <v>66</v>
      </c>
      <c r="F801">
        <v>7</v>
      </c>
      <c r="Q801" t="s">
        <v>60</v>
      </c>
      <c r="R801">
        <v>20.8</v>
      </c>
    </row>
    <row r="802" spans="1:18" x14ac:dyDescent="0.25">
      <c r="A802" t="s">
        <v>186</v>
      </c>
      <c r="B802" t="s">
        <v>186</v>
      </c>
      <c r="C802" s="1">
        <f>E802/D802</f>
        <v>22</v>
      </c>
      <c r="D802">
        <v>2</v>
      </c>
      <c r="E802" s="1">
        <v>44</v>
      </c>
      <c r="F802">
        <v>0.3</v>
      </c>
      <c r="Q802" t="s">
        <v>60</v>
      </c>
      <c r="R802">
        <v>23.2</v>
      </c>
    </row>
    <row r="803" spans="1:18" x14ac:dyDescent="0.25">
      <c r="A803" t="s">
        <v>218</v>
      </c>
      <c r="B803" t="s">
        <v>218</v>
      </c>
      <c r="C803" s="1">
        <f>E803/D803</f>
        <v>22</v>
      </c>
      <c r="D803">
        <v>3</v>
      </c>
      <c r="E803" s="1">
        <v>66</v>
      </c>
      <c r="Q803" t="s">
        <v>60</v>
      </c>
      <c r="R803">
        <v>23.6</v>
      </c>
    </row>
    <row r="804" spans="1:18" x14ac:dyDescent="0.25">
      <c r="A804" t="s">
        <v>352</v>
      </c>
      <c r="B804" t="s">
        <v>354</v>
      </c>
      <c r="C804" s="1">
        <f>E804/D804</f>
        <v>22</v>
      </c>
      <c r="D804">
        <v>2</v>
      </c>
      <c r="E804" s="1">
        <v>44</v>
      </c>
      <c r="F804">
        <v>9.5</v>
      </c>
      <c r="Q804" t="s">
        <v>60</v>
      </c>
      <c r="R804">
        <v>23.6</v>
      </c>
    </row>
    <row r="805" spans="1:18" x14ac:dyDescent="0.25">
      <c r="A805" t="s">
        <v>9</v>
      </c>
      <c r="B805" t="s">
        <v>11</v>
      </c>
      <c r="C805" s="1">
        <f>E805/D805</f>
        <v>22</v>
      </c>
      <c r="D805">
        <v>2</v>
      </c>
      <c r="E805" s="1">
        <v>44</v>
      </c>
      <c r="F805">
        <v>2.4</v>
      </c>
      <c r="Q805" t="s">
        <v>60</v>
      </c>
      <c r="R805">
        <v>24.6</v>
      </c>
    </row>
    <row r="806" spans="1:18" x14ac:dyDescent="0.25">
      <c r="A806" t="s">
        <v>371</v>
      </c>
      <c r="B806" t="s">
        <v>372</v>
      </c>
      <c r="C806" s="1">
        <f>E806/D806</f>
        <v>22</v>
      </c>
      <c r="D806">
        <v>3</v>
      </c>
      <c r="E806" s="1">
        <v>66</v>
      </c>
      <c r="F806">
        <v>14.2</v>
      </c>
      <c r="Q806" t="s">
        <v>34</v>
      </c>
      <c r="R806">
        <v>39</v>
      </c>
    </row>
    <row r="807" spans="1:18" x14ac:dyDescent="0.25">
      <c r="A807" t="s">
        <v>387</v>
      </c>
      <c r="B807" t="s">
        <v>390</v>
      </c>
      <c r="C807" s="1">
        <f>E807/D807</f>
        <v>22</v>
      </c>
      <c r="D807">
        <v>4</v>
      </c>
      <c r="E807" s="1">
        <v>88</v>
      </c>
      <c r="F807">
        <v>11</v>
      </c>
      <c r="Q807" t="s">
        <v>35</v>
      </c>
      <c r="R807">
        <v>23.5</v>
      </c>
    </row>
    <row r="808" spans="1:18" x14ac:dyDescent="0.25">
      <c r="A808" t="s">
        <v>83</v>
      </c>
      <c r="B808" t="s">
        <v>83</v>
      </c>
      <c r="C808" s="1">
        <f>E808/D808</f>
        <v>20</v>
      </c>
      <c r="D808">
        <v>1</v>
      </c>
      <c r="E808" s="1">
        <v>20</v>
      </c>
      <c r="F808">
        <v>16.899999999999999</v>
      </c>
      <c r="Q808" t="s">
        <v>35</v>
      </c>
      <c r="R808">
        <v>17.600000000000001</v>
      </c>
    </row>
    <row r="809" spans="1:18" x14ac:dyDescent="0.25">
      <c r="A809" t="s">
        <v>269</v>
      </c>
      <c r="B809" t="s">
        <v>270</v>
      </c>
      <c r="C809" s="1">
        <f>E809/D809</f>
        <v>20</v>
      </c>
      <c r="D809">
        <v>11</v>
      </c>
      <c r="E809" s="1">
        <v>220</v>
      </c>
      <c r="F809">
        <v>23.2</v>
      </c>
      <c r="Q809" t="s">
        <v>35</v>
      </c>
      <c r="R809">
        <v>23.2</v>
      </c>
    </row>
    <row r="810" spans="1:18" x14ac:dyDescent="0.25">
      <c r="A810" t="s">
        <v>269</v>
      </c>
      <c r="B810" t="s">
        <v>271</v>
      </c>
      <c r="C810" s="1">
        <f>E810/D810</f>
        <v>20</v>
      </c>
      <c r="D810">
        <v>1</v>
      </c>
      <c r="E810" s="1">
        <v>20</v>
      </c>
      <c r="F810">
        <v>15.5</v>
      </c>
      <c r="Q810" t="s">
        <v>49</v>
      </c>
      <c r="R810">
        <v>26.9</v>
      </c>
    </row>
    <row r="811" spans="1:18" x14ac:dyDescent="0.25">
      <c r="A811" t="s">
        <v>269</v>
      </c>
      <c r="B811" t="s">
        <v>271</v>
      </c>
      <c r="C811" s="1">
        <f>E811/D811</f>
        <v>20</v>
      </c>
      <c r="D811">
        <v>1</v>
      </c>
      <c r="E811" s="1">
        <v>20</v>
      </c>
      <c r="F811">
        <v>15.5</v>
      </c>
      <c r="Q811" t="s">
        <v>49</v>
      </c>
      <c r="R811">
        <v>22.2</v>
      </c>
    </row>
    <row r="812" spans="1:18" x14ac:dyDescent="0.25">
      <c r="A812" t="s">
        <v>85</v>
      </c>
      <c r="B812" t="s">
        <v>97</v>
      </c>
      <c r="C812" s="1">
        <f>E812/D812</f>
        <v>20</v>
      </c>
      <c r="D812">
        <v>13</v>
      </c>
      <c r="E812" s="1">
        <v>260</v>
      </c>
      <c r="F812">
        <v>20.8</v>
      </c>
      <c r="Q812" t="s">
        <v>49</v>
      </c>
      <c r="R812">
        <v>26.4</v>
      </c>
    </row>
    <row r="813" spans="1:18" x14ac:dyDescent="0.25">
      <c r="A813" t="s">
        <v>301</v>
      </c>
      <c r="B813" t="s">
        <v>310</v>
      </c>
      <c r="C813" s="1">
        <f>E813/D813</f>
        <v>20</v>
      </c>
      <c r="D813">
        <v>15</v>
      </c>
      <c r="E813" s="1">
        <v>300</v>
      </c>
      <c r="F813">
        <v>23.6</v>
      </c>
      <c r="Q813" t="s">
        <v>49</v>
      </c>
      <c r="R813">
        <v>27.1</v>
      </c>
    </row>
    <row r="814" spans="1:18" x14ac:dyDescent="0.25">
      <c r="A814" t="s">
        <v>301</v>
      </c>
      <c r="B814" t="s">
        <v>303</v>
      </c>
      <c r="C814" s="1">
        <f>E814/D814</f>
        <v>20</v>
      </c>
      <c r="D814">
        <v>15</v>
      </c>
      <c r="E814" s="1">
        <v>300</v>
      </c>
      <c r="F814">
        <v>23.6</v>
      </c>
      <c r="Q814" t="s">
        <v>141</v>
      </c>
      <c r="R814">
        <v>19.8</v>
      </c>
    </row>
    <row r="815" spans="1:18" x14ac:dyDescent="0.25">
      <c r="A815" t="s">
        <v>393</v>
      </c>
      <c r="B815" t="s">
        <v>394</v>
      </c>
      <c r="C815" s="1">
        <f>E815/D815</f>
        <v>20</v>
      </c>
      <c r="D815">
        <v>14</v>
      </c>
      <c r="E815" s="1">
        <v>280</v>
      </c>
      <c r="F815">
        <v>24.6</v>
      </c>
      <c r="Q815" t="s">
        <v>197</v>
      </c>
      <c r="R815">
        <v>22.4</v>
      </c>
    </row>
    <row r="816" spans="1:18" x14ac:dyDescent="0.25">
      <c r="A816" t="s">
        <v>85</v>
      </c>
      <c r="B816" t="s">
        <v>95</v>
      </c>
      <c r="C816" s="1">
        <f>E816/D816</f>
        <v>19.625</v>
      </c>
      <c r="D816">
        <v>16</v>
      </c>
      <c r="E816" s="1">
        <v>314</v>
      </c>
      <c r="F816">
        <v>16.600000000000001</v>
      </c>
      <c r="Q816" t="s">
        <v>197</v>
      </c>
      <c r="R816">
        <v>22.1</v>
      </c>
    </row>
    <row r="817" spans="1:18" x14ac:dyDescent="0.25">
      <c r="A817" t="s">
        <v>135</v>
      </c>
      <c r="B817" t="s">
        <v>139</v>
      </c>
      <c r="C817" s="1">
        <f>E817/D817</f>
        <v>19.600000000000001</v>
      </c>
      <c r="D817">
        <v>10</v>
      </c>
      <c r="E817" s="1">
        <v>196</v>
      </c>
      <c r="F817">
        <v>17.7</v>
      </c>
      <c r="Q817" t="s">
        <v>82</v>
      </c>
      <c r="R817">
        <v>26.2</v>
      </c>
    </row>
    <row r="818" spans="1:18" x14ac:dyDescent="0.25">
      <c r="A818" t="s">
        <v>361</v>
      </c>
      <c r="B818" t="s">
        <v>361</v>
      </c>
      <c r="C818" s="1">
        <f>E818/D818</f>
        <v>19.600000000000001</v>
      </c>
      <c r="D818">
        <v>55</v>
      </c>
      <c r="E818" s="1">
        <v>1078</v>
      </c>
      <c r="F818">
        <v>15.2</v>
      </c>
      <c r="Q818" t="s">
        <v>82</v>
      </c>
      <c r="R818">
        <v>18.3</v>
      </c>
    </row>
    <row r="819" spans="1:18" x14ac:dyDescent="0.25">
      <c r="A819" t="s">
        <v>135</v>
      </c>
      <c r="B819" t="s">
        <v>136</v>
      </c>
      <c r="C819" s="1">
        <f>E819/D819</f>
        <v>19.597938144329898</v>
      </c>
      <c r="D819">
        <v>97</v>
      </c>
      <c r="E819" s="1">
        <v>1901</v>
      </c>
      <c r="F819">
        <v>14</v>
      </c>
      <c r="Q819" t="s">
        <v>82</v>
      </c>
      <c r="R819">
        <v>21.3</v>
      </c>
    </row>
    <row r="820" spans="1:18" x14ac:dyDescent="0.25">
      <c r="A820" t="s">
        <v>203</v>
      </c>
      <c r="B820" t="s">
        <v>206</v>
      </c>
      <c r="C820" s="1">
        <f>E820/D820</f>
        <v>19.578947368421051</v>
      </c>
      <c r="D820">
        <v>19</v>
      </c>
      <c r="E820" s="1">
        <v>372</v>
      </c>
      <c r="F820">
        <v>15</v>
      </c>
      <c r="Q820" t="s">
        <v>36</v>
      </c>
      <c r="R820">
        <v>2.2000000000000002</v>
      </c>
    </row>
    <row r="821" spans="1:18" x14ac:dyDescent="0.25">
      <c r="A821" t="s">
        <v>359</v>
      </c>
      <c r="B821" t="s">
        <v>359</v>
      </c>
      <c r="C821" s="1">
        <f>E821/D821</f>
        <v>19.578947368421051</v>
      </c>
      <c r="D821">
        <v>19</v>
      </c>
      <c r="E821" s="1">
        <v>372</v>
      </c>
      <c r="F821">
        <v>8.6999999999999993</v>
      </c>
      <c r="Q821" t="s">
        <v>36</v>
      </c>
      <c r="R821">
        <v>2.8</v>
      </c>
    </row>
    <row r="822" spans="1:18" x14ac:dyDescent="0.25">
      <c r="A822" t="s">
        <v>188</v>
      </c>
      <c r="B822" t="s">
        <v>189</v>
      </c>
      <c r="C822" s="1">
        <f>E822/D822</f>
        <v>19.5</v>
      </c>
      <c r="D822">
        <v>26</v>
      </c>
      <c r="E822" s="1">
        <v>507</v>
      </c>
    </row>
    <row r="823" spans="1:18" x14ac:dyDescent="0.25">
      <c r="A823" t="s">
        <v>378</v>
      </c>
      <c r="B823" t="s">
        <v>379</v>
      </c>
      <c r="C823" s="1">
        <f>E823/D823</f>
        <v>18.5</v>
      </c>
      <c r="D823">
        <v>6</v>
      </c>
      <c r="E823" s="1">
        <v>111</v>
      </c>
    </row>
    <row r="824" spans="1:18" x14ac:dyDescent="0.25">
      <c r="A824" t="s">
        <v>301</v>
      </c>
      <c r="B824" t="s">
        <v>304</v>
      </c>
      <c r="C824" s="1">
        <f>E824/D824</f>
        <v>13.666666666666666</v>
      </c>
      <c r="D824">
        <v>3</v>
      </c>
      <c r="E824" s="1">
        <v>41</v>
      </c>
      <c r="F824">
        <v>28.7</v>
      </c>
    </row>
    <row r="825" spans="1:18" x14ac:dyDescent="0.25">
      <c r="A825" t="s">
        <v>269</v>
      </c>
      <c r="B825" t="s">
        <v>271</v>
      </c>
      <c r="C825" s="1">
        <f>E825/D825</f>
        <v>13.625</v>
      </c>
      <c r="D825">
        <v>8</v>
      </c>
      <c r="E825" s="1">
        <v>109</v>
      </c>
      <c r="F825">
        <v>18.3</v>
      </c>
    </row>
    <row r="826" spans="1:18" x14ac:dyDescent="0.25">
      <c r="A826" t="s">
        <v>269</v>
      </c>
      <c r="B826" t="s">
        <v>271</v>
      </c>
      <c r="C826" s="1">
        <f>E826/D826</f>
        <v>13.625</v>
      </c>
      <c r="D826">
        <v>8</v>
      </c>
      <c r="E826" s="1">
        <v>109</v>
      </c>
      <c r="F826">
        <v>18.3</v>
      </c>
    </row>
    <row r="827" spans="1:18" x14ac:dyDescent="0.25">
      <c r="A827" t="s">
        <v>269</v>
      </c>
      <c r="B827" t="s">
        <v>273</v>
      </c>
      <c r="C827" s="1">
        <f>E827/D827</f>
        <v>13.555555555555555</v>
      </c>
      <c r="D827">
        <v>9</v>
      </c>
      <c r="E827" s="1">
        <v>122</v>
      </c>
      <c r="F827">
        <v>18.2</v>
      </c>
    </row>
    <row r="828" spans="1:18" x14ac:dyDescent="0.25">
      <c r="A828" t="s">
        <v>301</v>
      </c>
      <c r="B828" t="s">
        <v>306</v>
      </c>
      <c r="C828" s="1">
        <f>E828/D828</f>
        <v>13.5</v>
      </c>
      <c r="D828">
        <v>4</v>
      </c>
      <c r="E828" s="1">
        <v>54</v>
      </c>
    </row>
    <row r="829" spans="1:18" x14ac:dyDescent="0.25">
      <c r="A829" t="s">
        <v>219</v>
      </c>
      <c r="B829" t="s">
        <v>228</v>
      </c>
      <c r="C829" s="1">
        <f>E829/D829</f>
        <v>12</v>
      </c>
      <c r="D829">
        <v>2</v>
      </c>
      <c r="E829" s="1">
        <v>24</v>
      </c>
      <c r="F829">
        <v>22.1</v>
      </c>
    </row>
    <row r="830" spans="1:18" x14ac:dyDescent="0.25">
      <c r="A830" t="s">
        <v>195</v>
      </c>
      <c r="B830" t="s">
        <v>195</v>
      </c>
      <c r="C830" s="1">
        <f>E830/D830</f>
        <v>12</v>
      </c>
      <c r="D830">
        <v>3</v>
      </c>
      <c r="E830" s="1">
        <v>36</v>
      </c>
      <c r="F830">
        <v>22.4</v>
      </c>
    </row>
    <row r="831" spans="1:18" x14ac:dyDescent="0.25">
      <c r="A831" t="s">
        <v>195</v>
      </c>
      <c r="B831" t="s">
        <v>195</v>
      </c>
      <c r="C831" s="1">
        <f>E831/D831</f>
        <v>8</v>
      </c>
      <c r="D831">
        <v>12</v>
      </c>
      <c r="E831" s="1">
        <v>96</v>
      </c>
      <c r="F831">
        <v>26.2</v>
      </c>
    </row>
    <row r="832" spans="1:18" x14ac:dyDescent="0.25">
      <c r="A832" t="s">
        <v>195</v>
      </c>
      <c r="B832" t="s">
        <v>195</v>
      </c>
      <c r="C832" s="1">
        <f>E832/D832</f>
        <v>8</v>
      </c>
      <c r="D832">
        <v>2</v>
      </c>
      <c r="E832" s="1">
        <v>16</v>
      </c>
      <c r="F832">
        <v>20</v>
      </c>
    </row>
    <row r="833" spans="1:6" x14ac:dyDescent="0.25">
      <c r="A833" t="s">
        <v>232</v>
      </c>
      <c r="B833" t="s">
        <v>238</v>
      </c>
      <c r="C833" s="1">
        <f>E833/D833</f>
        <v>8</v>
      </c>
      <c r="D833">
        <v>3</v>
      </c>
      <c r="E833" s="1">
        <v>24</v>
      </c>
      <c r="F833">
        <v>18.3</v>
      </c>
    </row>
    <row r="834" spans="1:6" x14ac:dyDescent="0.25">
      <c r="A834" t="s">
        <v>232</v>
      </c>
      <c r="B834" t="s">
        <v>233</v>
      </c>
      <c r="C834" s="1">
        <f>E834/D834</f>
        <v>8</v>
      </c>
      <c r="D834">
        <v>9</v>
      </c>
      <c r="E834" s="1">
        <v>72</v>
      </c>
      <c r="F834">
        <v>21.3</v>
      </c>
    </row>
    <row r="835" spans="1:6" x14ac:dyDescent="0.25">
      <c r="A835" t="s">
        <v>301</v>
      </c>
      <c r="B835" t="s">
        <v>306</v>
      </c>
      <c r="C835" s="1">
        <f>E835/D835</f>
        <v>8</v>
      </c>
      <c r="D835">
        <v>1</v>
      </c>
      <c r="E835" s="1">
        <v>8</v>
      </c>
    </row>
    <row r="836" spans="1:6" x14ac:dyDescent="0.25">
      <c r="A836" t="s">
        <v>195</v>
      </c>
      <c r="B836" t="s">
        <v>195</v>
      </c>
      <c r="C836" s="1">
        <f>E836/D836</f>
        <v>7</v>
      </c>
      <c r="D836">
        <v>1</v>
      </c>
      <c r="E836" s="1">
        <v>7</v>
      </c>
      <c r="F836">
        <v>36.9</v>
      </c>
    </row>
    <row r="837" spans="1:6" x14ac:dyDescent="0.25">
      <c r="A837" t="s">
        <v>18</v>
      </c>
      <c r="B837" t="s">
        <v>21</v>
      </c>
      <c r="C837" s="1">
        <f>E837/D837</f>
        <v>6.5</v>
      </c>
      <c r="D837">
        <v>2</v>
      </c>
      <c r="E837" s="1">
        <v>13</v>
      </c>
    </row>
    <row r="838" spans="1:6" x14ac:dyDescent="0.25">
      <c r="A838" t="s">
        <v>378</v>
      </c>
      <c r="B838" t="s">
        <v>381</v>
      </c>
      <c r="C838" s="1">
        <f>E838/D838</f>
        <v>3</v>
      </c>
      <c r="D838">
        <v>5</v>
      </c>
      <c r="E838" s="1">
        <v>15</v>
      </c>
    </row>
    <row r="839" spans="1:6" x14ac:dyDescent="0.25">
      <c r="A839" t="s">
        <v>188</v>
      </c>
      <c r="B839" t="s">
        <v>189</v>
      </c>
      <c r="C839" s="1">
        <f>E839/D839</f>
        <v>2.5311203319502074</v>
      </c>
      <c r="D839">
        <v>241</v>
      </c>
      <c r="E839" s="1">
        <v>610</v>
      </c>
    </row>
    <row r="840" spans="1:6" x14ac:dyDescent="0.25">
      <c r="A840" t="s">
        <v>378</v>
      </c>
      <c r="B840" t="s">
        <v>381</v>
      </c>
      <c r="C840" s="1">
        <f>E840/D840</f>
        <v>1.6666666666666667</v>
      </c>
      <c r="D840">
        <v>3</v>
      </c>
      <c r="E840" s="1">
        <v>5</v>
      </c>
    </row>
    <row r="841" spans="1:6" x14ac:dyDescent="0.25">
      <c r="A841" t="s">
        <v>378</v>
      </c>
      <c r="B841" t="s">
        <v>379</v>
      </c>
      <c r="C841" s="1">
        <f>E841/D841</f>
        <v>1.5454545454545454</v>
      </c>
      <c r="D841">
        <v>11</v>
      </c>
      <c r="E841" s="1">
        <v>17</v>
      </c>
    </row>
  </sheetData>
  <autoFilter ref="A1:F1">
    <sortState ref="A2:F841">
      <sortCondition descending="1" ref="C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Raw data</vt:lpstr>
      <vt:lpstr>Data Transformations</vt:lpstr>
      <vt:lpstr>Chart Data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2019-09-20T01:50:18Z</dcterms:created>
  <dcterms:modified xsi:type="dcterms:W3CDTF">2019-09-25T05:53:05Z</dcterms:modified>
</cp:coreProperties>
</file>