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sc\LabVIEW\VIs\ML\"/>
    </mc:Choice>
  </mc:AlternateContent>
  <xr:revisionPtr revIDLastSave="0" documentId="13_ncr:1_{0170D911-9FA9-4BA1-95B6-09E1B2B7392E}" xr6:coauthVersionLast="43" xr6:coauthVersionMax="43" xr10:uidLastSave="{00000000-0000-0000-0000-000000000000}"/>
  <bookViews>
    <workbookView xWindow="1635" yWindow="0" windowWidth="23790" windowHeight="15060" xr2:uid="{0F113405-87D9-44C1-8622-329DC3156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79" i="1" l="1" a="1"/>
  <c r="M79" i="1" s="1"/>
  <c r="M81" i="1"/>
  <c r="M74" i="1" a="1"/>
  <c r="M74" i="1" s="1"/>
  <c r="M70" i="1" a="1"/>
  <c r="M70" i="1" s="1"/>
  <c r="M66" i="1" a="1"/>
  <c r="M66" i="1" s="1"/>
  <c r="M61" i="1" a="1"/>
  <c r="M61" i="1" s="1"/>
  <c r="I53" i="1"/>
  <c r="I54" i="1"/>
  <c r="I52" i="1"/>
  <c r="I30" i="1"/>
  <c r="I27" i="1"/>
  <c r="I26" i="1"/>
  <c r="I25" i="1"/>
  <c r="AA34" i="1" a="1"/>
  <c r="AA36" i="1" s="1"/>
  <c r="Y34" i="1" a="1"/>
  <c r="Y36" i="1" s="1"/>
  <c r="AA7" i="1" a="1"/>
  <c r="AA9" i="1" s="1"/>
  <c r="Y7" i="1" a="1"/>
  <c r="Y9" i="1" s="1"/>
  <c r="K7" i="1" a="1"/>
  <c r="K8" i="1" s="1"/>
  <c r="I7" i="1" a="1"/>
  <c r="I7" i="1" s="1"/>
  <c r="K34" i="1" a="1"/>
  <c r="K34" i="1" s="1"/>
  <c r="I34" i="1" a="1"/>
  <c r="I34" i="1" s="1"/>
  <c r="M80" i="1" l="1"/>
  <c r="N76" i="1"/>
  <c r="M76" i="1"/>
  <c r="N75" i="1"/>
  <c r="M75" i="1"/>
  <c r="N74" i="1"/>
  <c r="M71" i="1"/>
  <c r="N67" i="1"/>
  <c r="M67" i="1"/>
  <c r="N66" i="1"/>
  <c r="O62" i="1"/>
  <c r="N62" i="1"/>
  <c r="M62" i="1"/>
  <c r="O61" i="1"/>
  <c r="N61" i="1"/>
  <c r="AA8" i="1"/>
  <c r="AA34" i="1"/>
  <c r="AA35" i="1"/>
  <c r="Y34" i="1"/>
  <c r="Y35" i="1"/>
  <c r="Y7" i="1"/>
  <c r="Y8" i="1"/>
  <c r="AA7" i="1"/>
  <c r="K7" i="1"/>
  <c r="K9" i="1"/>
  <c r="I9" i="1"/>
  <c r="I8" i="1"/>
  <c r="K35" i="1"/>
  <c r="K36" i="1"/>
  <c r="I36" i="1"/>
  <c r="I35" i="1"/>
  <c r="I43" i="1" s="1" a="1"/>
  <c r="I44" i="1" s="1"/>
  <c r="I43" i="1" l="1"/>
  <c r="I47" i="1" s="1" a="1"/>
  <c r="I12" i="1" l="1" a="1"/>
  <c r="I13" i="1" s="1"/>
  <c r="I47" i="1"/>
  <c r="I49" i="1"/>
  <c r="I48" i="1"/>
  <c r="I12" i="1" l="1"/>
  <c r="I16" i="1" s="1" a="1"/>
  <c r="I50" i="1"/>
  <c r="I16" i="1" l="1"/>
  <c r="I17" i="1"/>
  <c r="I20" i="1" l="1" a="1"/>
  <c r="I20" i="1" l="1"/>
  <c r="I22" i="1"/>
  <c r="I21" i="1"/>
  <c r="I23" i="1" l="1"/>
  <c r="K53" i="1" s="1"/>
  <c r="M53" i="1" s="1"/>
  <c r="Q53" i="1" s="1"/>
  <c r="K54" i="1" l="1"/>
  <c r="M54" i="1" s="1"/>
  <c r="Q54" i="1" s="1"/>
  <c r="K26" i="1"/>
  <c r="M26" i="1" s="1"/>
  <c r="Q26" i="1" s="1"/>
  <c r="K27" i="1"/>
  <c r="M27" i="1" s="1"/>
  <c r="Q27" i="1" s="1"/>
  <c r="K25" i="1"/>
  <c r="I29" i="1" a="1"/>
  <c r="I29" i="1" s="1"/>
  <c r="K52" i="1"/>
  <c r="I56" i="1" a="1"/>
  <c r="I56" i="1" s="1"/>
  <c r="I57" i="1" s="1"/>
  <c r="M52" i="1" l="1"/>
  <c r="Q52" i="1" s="1"/>
  <c r="K47" i="1" a="1"/>
  <c r="M20" i="1" a="1"/>
  <c r="M22" i="1" s="1"/>
  <c r="Q22" i="1" s="1"/>
  <c r="M47" i="1" a="1"/>
  <c r="N49" i="1" s="1"/>
  <c r="R49" i="1" s="1"/>
  <c r="I2" i="1"/>
  <c r="M25" i="1"/>
  <c r="Q25" i="1" s="1"/>
  <c r="U25" i="1" s="1" a="1"/>
  <c r="U25" i="1" l="1"/>
  <c r="U52" i="1" s="1" a="1"/>
  <c r="U27" i="1"/>
  <c r="U26" i="1"/>
  <c r="N47" i="1"/>
  <c r="R47" i="1" s="1"/>
  <c r="M20" i="1"/>
  <c r="Q20" i="1" s="1"/>
  <c r="M47" i="1"/>
  <c r="Q47" i="1" s="1"/>
  <c r="N20" i="1"/>
  <c r="R20" i="1" s="1"/>
  <c r="M48" i="1"/>
  <c r="Q48" i="1" s="1"/>
  <c r="N22" i="1"/>
  <c r="R22" i="1" s="1"/>
  <c r="N48" i="1"/>
  <c r="R48" i="1" s="1"/>
  <c r="M21" i="1"/>
  <c r="Q21" i="1" s="1"/>
  <c r="M49" i="1"/>
  <c r="Q49" i="1" s="1"/>
  <c r="K47" i="1"/>
  <c r="K43" i="1" s="1"/>
  <c r="K48" i="1"/>
  <c r="K44" i="1" s="1"/>
  <c r="M44" i="1" s="1"/>
  <c r="Q44" i="1" s="1"/>
  <c r="N21" i="1"/>
  <c r="R21" i="1" s="1"/>
  <c r="U20" i="1" l="1" a="1"/>
  <c r="U52" i="1"/>
  <c r="U54" i="1"/>
  <c r="U53" i="1"/>
  <c r="M39" i="1" a="1"/>
  <c r="M39" i="1" s="1"/>
  <c r="Q39" i="1" s="1"/>
  <c r="K57" i="1" a="1"/>
  <c r="M43" i="1"/>
  <c r="Q43" i="1" s="1"/>
  <c r="M34" i="1" a="1"/>
  <c r="O35" i="1" s="1"/>
  <c r="S35" i="1" s="1"/>
  <c r="V22" i="1" l="1"/>
  <c r="U22" i="1"/>
  <c r="V21" i="1"/>
  <c r="V20" i="1"/>
  <c r="U20" i="1"/>
  <c r="U21" i="1"/>
  <c r="O34" i="1"/>
  <c r="S34" i="1" s="1"/>
  <c r="M34" i="1"/>
  <c r="Q34" i="1" s="1"/>
  <c r="N34" i="1"/>
  <c r="R34" i="1" s="1"/>
  <c r="M35" i="1"/>
  <c r="Q35" i="1" s="1"/>
  <c r="N35" i="1"/>
  <c r="R35" i="1" s="1"/>
  <c r="M40" i="1"/>
  <c r="Q40" i="1" s="1"/>
  <c r="N39" i="1"/>
  <c r="R39" i="1" s="1"/>
  <c r="N40" i="1"/>
  <c r="R40" i="1" s="1"/>
  <c r="K57" i="1"/>
  <c r="K58" i="1"/>
  <c r="U47" i="1" l="1" a="1"/>
  <c r="K12" i="1" a="1"/>
  <c r="K13" i="1" s="1"/>
  <c r="K12" i="1" l="1"/>
  <c r="V47" i="1"/>
  <c r="U48" i="1"/>
  <c r="V48" i="1"/>
  <c r="U49" i="1"/>
  <c r="V49" i="1"/>
  <c r="U47" i="1"/>
  <c r="K20" i="1" l="1" a="1"/>
  <c r="K20" i="1" l="1"/>
  <c r="K16" i="1" s="1"/>
  <c r="K21" i="1"/>
  <c r="K17" i="1" s="1"/>
  <c r="M17" i="1" s="1"/>
  <c r="Q17" i="1" s="1"/>
  <c r="U17" i="1" s="1"/>
  <c r="K30" i="1" l="1" a="1"/>
  <c r="M16" i="1"/>
  <c r="Q16" i="1" s="1"/>
  <c r="M12" i="1" a="1"/>
  <c r="M7" i="1" a="1"/>
  <c r="U12" i="1" a="1"/>
  <c r="U44" i="1"/>
  <c r="U7" i="1" a="1"/>
  <c r="M13" i="1" l="1"/>
  <c r="Q13" i="1" s="1"/>
  <c r="U13" i="1" s="1"/>
  <c r="N13" i="1"/>
  <c r="R13" i="1" s="1"/>
  <c r="V13" i="1" s="1"/>
  <c r="N12" i="1"/>
  <c r="R12" i="1" s="1"/>
  <c r="V12" i="1" s="1"/>
  <c r="M12" i="1"/>
  <c r="Q12" i="1" s="1"/>
  <c r="U12" i="1" s="1"/>
  <c r="U16" i="1" a="1"/>
  <c r="U16" i="1"/>
  <c r="M7" i="1"/>
  <c r="Q7" i="1" s="1"/>
  <c r="U7" i="1" s="1"/>
  <c r="N7" i="1"/>
  <c r="R7" i="1" s="1"/>
  <c r="V7" i="1" s="1"/>
  <c r="N8" i="1"/>
  <c r="R8" i="1" s="1"/>
  <c r="V8" i="1" s="1"/>
  <c r="O7" i="1"/>
  <c r="S7" i="1" s="1"/>
  <c r="W7" i="1" s="1"/>
  <c r="M8" i="1"/>
  <c r="Q8" i="1" s="1"/>
  <c r="U8" i="1" s="1"/>
  <c r="O8" i="1"/>
  <c r="S8" i="1" s="1"/>
  <c r="W8" i="1" s="1"/>
  <c r="K30" i="1"/>
  <c r="K31" i="1"/>
  <c r="U43" i="1" l="1" a="1"/>
  <c r="U43" i="1"/>
  <c r="U39" i="1" a="1"/>
  <c r="U34" i="1" a="1"/>
  <c r="U39" i="1" l="1"/>
  <c r="V40" i="1"/>
  <c r="U40" i="1"/>
  <c r="V39" i="1"/>
  <c r="W35" i="1"/>
  <c r="U35" i="1"/>
  <c r="V34" i="1"/>
  <c r="W34" i="1"/>
  <c r="U34" i="1"/>
  <c r="V35" i="1"/>
  <c r="Y43" i="1" l="1" a="1"/>
  <c r="Y43" i="1" s="1"/>
  <c r="Y44" i="1" l="1"/>
  <c r="Y47" i="1" s="1" a="1"/>
  <c r="Y12" i="1" a="1"/>
  <c r="Y12" i="1" s="1"/>
  <c r="Y13" i="1" l="1"/>
  <c r="Y16" i="1" s="1" a="1"/>
  <c r="Y47" i="1"/>
  <c r="Y49" i="1"/>
  <c r="Y48" i="1"/>
  <c r="Y16" i="1" l="1"/>
  <c r="Y17" i="1"/>
  <c r="Y50" i="1"/>
  <c r="Y20" i="1" l="1" a="1"/>
  <c r="Y20" i="1" l="1"/>
  <c r="Y22" i="1"/>
  <c r="Y21" i="1"/>
  <c r="Y23" i="1" l="1"/>
  <c r="Y53" i="1" l="1"/>
  <c r="AA53" i="1" s="1"/>
  <c r="AC53" i="1" s="1"/>
  <c r="Y52" i="1"/>
  <c r="Y54" i="1"/>
  <c r="AA54" i="1" s="1"/>
  <c r="AC54" i="1" s="1"/>
  <c r="Y25" i="1"/>
  <c r="AA25" i="1" s="1"/>
  <c r="AC25" i="1" s="1"/>
  <c r="Y27" i="1"/>
  <c r="AA27" i="1" s="1"/>
  <c r="AC27" i="1" s="1"/>
  <c r="Y26" i="1"/>
  <c r="AA26" i="1" s="1"/>
  <c r="AC26" i="1" s="1"/>
  <c r="Y29" i="1" l="1" a="1"/>
  <c r="Y29" i="1" s="1"/>
  <c r="Y30" i="1" s="1"/>
  <c r="AC20" i="1" a="1"/>
  <c r="AD21" i="1" s="1"/>
  <c r="AA52" i="1"/>
  <c r="Y56" i="1" a="1"/>
  <c r="Y56" i="1" s="1"/>
  <c r="Y57" i="1" s="1"/>
  <c r="AC20" i="1" l="1"/>
  <c r="AC22" i="1"/>
  <c r="AD20" i="1"/>
  <c r="AC21" i="1"/>
  <c r="AA47" i="1" a="1"/>
  <c r="AC52" i="1"/>
  <c r="AC47" i="1" a="1"/>
  <c r="AD22" i="1"/>
  <c r="Y2" i="1"/>
  <c r="AA12" i="1" a="1"/>
  <c r="AC48" i="1" l="1"/>
  <c r="AD48" i="1"/>
  <c r="AD47" i="1"/>
  <c r="AD49" i="1"/>
  <c r="AC49" i="1"/>
  <c r="AC47" i="1"/>
  <c r="AA48" i="1"/>
  <c r="AA44" i="1" s="1"/>
  <c r="AC44" i="1" s="1"/>
  <c r="AA47" i="1"/>
  <c r="AA43" i="1" s="1"/>
  <c r="AA57" i="1" l="1" a="1"/>
  <c r="AC39" i="1" a="1"/>
  <c r="AC43" i="1"/>
  <c r="AC34" i="1" a="1"/>
  <c r="AE35" i="1" l="1"/>
  <c r="AD35" i="1"/>
  <c r="AC34" i="1"/>
  <c r="AC35" i="1"/>
  <c r="AD34" i="1"/>
  <c r="AE34" i="1"/>
  <c r="AA57" i="1"/>
  <c r="AA12" i="1" s="1"/>
  <c r="AA58" i="1"/>
  <c r="AA13" i="1" s="1"/>
  <c r="AA20" i="1" s="1" a="1"/>
  <c r="AC39" i="1"/>
  <c r="AD39" i="1"/>
  <c r="AC40" i="1"/>
  <c r="AD40" i="1"/>
  <c r="AA20" i="1" l="1"/>
  <c r="AA16" i="1" s="1"/>
  <c r="AA21" i="1"/>
  <c r="AA17" i="1" s="1"/>
  <c r="AC17" i="1" s="1"/>
  <c r="AC7" i="1" l="1" a="1"/>
  <c r="AC12" i="1" a="1"/>
  <c r="AA30" i="1" a="1"/>
  <c r="AC16" i="1"/>
  <c r="AD8" i="1" l="1"/>
  <c r="AE8" i="1"/>
  <c r="AE7" i="1"/>
  <c r="AC7" i="1"/>
  <c r="AD7" i="1"/>
  <c r="AC8" i="1"/>
  <c r="AA31" i="1"/>
  <c r="AA30" i="1"/>
  <c r="AC12" i="1"/>
  <c r="AC13" i="1"/>
  <c r="AD13" i="1"/>
  <c r="AD12" i="1"/>
</calcChain>
</file>

<file path=xl/sharedStrings.xml><?xml version="1.0" encoding="utf-8"?>
<sst xmlns="http://schemas.openxmlformats.org/spreadsheetml/2006/main" count="98" uniqueCount="37">
  <si>
    <t>Wxh</t>
  </si>
  <si>
    <t>xs[1]</t>
  </si>
  <si>
    <t>target[1]</t>
  </si>
  <si>
    <t>dWxh[1]</t>
  </si>
  <si>
    <t>Whh</t>
  </si>
  <si>
    <t>hs[0]</t>
  </si>
  <si>
    <t>dWhh[1]</t>
  </si>
  <si>
    <t>bh</t>
  </si>
  <si>
    <t>hs[1]</t>
  </si>
  <si>
    <t>dhraw[1]</t>
  </si>
  <si>
    <t>dbh[1]</t>
  </si>
  <si>
    <t>Why</t>
  </si>
  <si>
    <t>dh[1]</t>
  </si>
  <si>
    <t>dWhy[1]</t>
  </si>
  <si>
    <t>by</t>
  </si>
  <si>
    <t>ys[1]</t>
  </si>
  <si>
    <t>ps[1]</t>
  </si>
  <si>
    <t>dy[1]</t>
  </si>
  <si>
    <t>dby[1]</t>
  </si>
  <si>
    <t>xs[0]</t>
  </si>
  <si>
    <t>target[0]</t>
  </si>
  <si>
    <t>dWxh[0]</t>
  </si>
  <si>
    <t>hs[-1]</t>
  </si>
  <si>
    <t>dWhh[0]</t>
  </si>
  <si>
    <t>dhraw[0]</t>
  </si>
  <si>
    <t>dbh[0]</t>
  </si>
  <si>
    <t>dh[0]</t>
  </si>
  <si>
    <t>dWhy[0]</t>
  </si>
  <si>
    <t>ys[0]</t>
  </si>
  <si>
    <t>ps[0]</t>
  </si>
  <si>
    <t>dy[0]</t>
  </si>
  <si>
    <t>dby[0]</t>
  </si>
  <si>
    <t>dhnext_in</t>
  </si>
  <si>
    <t>dnext</t>
  </si>
  <si>
    <t xml:space="preserve"> </t>
  </si>
  <si>
    <t>learning_rate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</si>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</sst>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00"/>
  </numFmts>
  <fonts count="6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b/>
      <sz val="10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164" fontId="0" fillId="2" borderId="0" xfId="0" applyNumberFormat="1" applyFill="1"/>
    <xf numFmtId="164" fontId="0" fillId="2" borderId="0" xfId="1" applyNumberFormat="1" applyFont="1" applyFill="1"/>
    <xf numFmtId="164" fontId="4" fillId="3" borderId="1" xfId="1" applyNumberFormat="1" applyFont="1" applyFill="1" applyBorder="1" applyAlignment="1">
      <alignment horizontal="left"/>
    </xf>
    <xf numFmtId="164" fontId="4" fillId="3" borderId="2" xfId="1" applyNumberFormat="1" applyFont="1" applyFill="1" applyBorder="1" applyAlignment="1">
      <alignment horizontal="left"/>
    </xf>
    <xf numFmtId="164" fontId="4" fillId="3" borderId="3" xfId="1" applyNumberFormat="1" applyFont="1" applyFill="1" applyBorder="1" applyAlignment="1">
      <alignment horizontal="left"/>
    </xf>
    <xf numFmtId="164" fontId="4" fillId="4" borderId="4" xfId="0" applyNumberFormat="1" applyFont="1" applyFill="1" applyBorder="1" applyAlignment="1">
      <alignment horizontal="center"/>
    </xf>
    <xf numFmtId="164" fontId="4" fillId="5" borderId="4" xfId="0" applyNumberFormat="1" applyFont="1" applyFill="1" applyBorder="1" applyAlignment="1">
      <alignment horizontal="left"/>
    </xf>
    <xf numFmtId="164" fontId="0" fillId="2" borderId="4" xfId="1" applyNumberFormat="1" applyFont="1" applyFill="1" applyBorder="1"/>
    <xf numFmtId="164" fontId="0" fillId="2" borderId="5" xfId="0" applyNumberFormat="1" applyFill="1" applyBorder="1" applyAlignment="1">
      <alignment vertical="center"/>
    </xf>
    <xf numFmtId="164" fontId="0" fillId="2" borderId="3" xfId="1" applyNumberFormat="1" applyFont="1" applyFill="1" applyBorder="1"/>
    <xf numFmtId="164" fontId="0" fillId="2" borderId="4" xfId="0" applyNumberFormat="1" applyFill="1" applyBorder="1"/>
    <xf numFmtId="164" fontId="0" fillId="2" borderId="0" xfId="0" applyNumberFormat="1" applyFill="1" applyAlignment="1">
      <alignment vertical="center"/>
    </xf>
    <xf numFmtId="164" fontId="4" fillId="3" borderId="1" xfId="0" applyNumberFormat="1" applyFont="1" applyFill="1" applyBorder="1" applyAlignment="1">
      <alignment horizontal="left"/>
    </xf>
    <xf numFmtId="164" fontId="4" fillId="3" borderId="3" xfId="0" applyNumberFormat="1" applyFont="1" applyFill="1" applyBorder="1" applyAlignment="1">
      <alignment horizontal="left"/>
    </xf>
    <xf numFmtId="164" fontId="2" fillId="6" borderId="4" xfId="0" applyNumberFormat="1" applyFont="1" applyFill="1" applyBorder="1" applyAlignment="1">
      <alignment horizontal="center"/>
    </xf>
    <xf numFmtId="164" fontId="4" fillId="5" borderId="1" xfId="0" applyNumberFormat="1" applyFont="1" applyFill="1" applyBorder="1" applyAlignment="1">
      <alignment horizontal="left"/>
    </xf>
    <xf numFmtId="164" fontId="4" fillId="5" borderId="3" xfId="0" applyNumberFormat="1" applyFont="1" applyFill="1" applyBorder="1" applyAlignment="1">
      <alignment horizontal="left"/>
    </xf>
    <xf numFmtId="164" fontId="4" fillId="3" borderId="4" xfId="0" applyNumberFormat="1" applyFont="1" applyFill="1" applyBorder="1" applyAlignment="1">
      <alignment horizontal="left"/>
    </xf>
    <xf numFmtId="164" fontId="4" fillId="7" borderId="4" xfId="0" applyNumberFormat="1" applyFont="1" applyFill="1" applyBorder="1" applyAlignment="1">
      <alignment horizontal="center"/>
    </xf>
    <xf numFmtId="164" fontId="4" fillId="8" borderId="4" xfId="0" applyNumberFormat="1" applyFont="1" applyFill="1" applyBorder="1" applyAlignment="1">
      <alignment horizontal="center"/>
    </xf>
    <xf numFmtId="164" fontId="4" fillId="5" borderId="4" xfId="0" applyNumberFormat="1" applyFont="1" applyFill="1" applyBorder="1" applyAlignment="1">
      <alignment horizontal="left"/>
    </xf>
    <xf numFmtId="164" fontId="4" fillId="3" borderId="4" xfId="1" applyNumberFormat="1" applyFont="1" applyFill="1" applyBorder="1" applyAlignment="1">
      <alignment horizontal="left"/>
    </xf>
    <xf numFmtId="164" fontId="4" fillId="9" borderId="4" xfId="1" applyNumberFormat="1" applyFont="1" applyFill="1" applyBorder="1" applyAlignment="1">
      <alignment horizontal="center"/>
    </xf>
    <xf numFmtId="164" fontId="4" fillId="7" borderId="6" xfId="0" applyNumberFormat="1" applyFont="1" applyFill="1" applyBorder="1" applyAlignment="1">
      <alignment horizontal="center" vertical="center"/>
    </xf>
    <xf numFmtId="164" fontId="0" fillId="2" borderId="7" xfId="0" applyNumberFormat="1" applyFill="1" applyBorder="1"/>
    <xf numFmtId="164" fontId="0" fillId="2" borderId="8" xfId="0" applyNumberFormat="1" applyFill="1" applyBorder="1"/>
    <xf numFmtId="164" fontId="0" fillId="2" borderId="9" xfId="0" applyNumberFormat="1" applyFill="1" applyBorder="1"/>
    <xf numFmtId="164" fontId="4" fillId="2" borderId="0" xfId="0" applyNumberFormat="1" applyFont="1" applyFill="1"/>
    <xf numFmtId="164" fontId="4" fillId="7" borderId="6" xfId="0" applyNumberFormat="1" applyFont="1" applyFill="1" applyBorder="1" applyAlignment="1">
      <alignment horizontal="center"/>
    </xf>
    <xf numFmtId="164" fontId="4" fillId="2" borderId="0" xfId="1" applyNumberFormat="1" applyFont="1" applyFill="1" applyAlignment="1">
      <alignment horizontal="right"/>
    </xf>
    <xf numFmtId="164" fontId="3" fillId="2" borderId="0" xfId="1" applyNumberFormat="1" applyFont="1" applyFill="1"/>
    <xf numFmtId="164" fontId="0" fillId="2" borderId="0" xfId="0" applyNumberForma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4" fillId="2" borderId="0" xfId="1" applyNumberFormat="1" applyFont="1" applyFill="1" applyAlignment="1">
      <alignment horizontal="center"/>
    </xf>
    <xf numFmtId="164" fontId="5" fillId="2" borderId="4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9</xdr:col>
      <xdr:colOff>19050</xdr:colOff>
      <xdr:row>4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4D3E156-B930-4560-8173-81475761D637}"/>
            </a:ext>
          </a:extLst>
        </xdr:cNvPr>
        <xdr:cNvSpPr txBox="1"/>
      </xdr:nvSpPr>
      <xdr:spPr>
        <a:xfrm>
          <a:off x="5658971" y="313765"/>
          <a:ext cx="792255" cy="2711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rgbClr val="002060"/>
              </a:solidFill>
            </a:rPr>
            <a:t>Forward</a:t>
          </a:r>
        </a:p>
      </xdr:txBody>
    </xdr:sp>
    <xdr:clientData/>
  </xdr:twoCellAnchor>
  <xdr:twoCellAnchor>
    <xdr:from>
      <xdr:col>9</xdr:col>
      <xdr:colOff>381000</xdr:colOff>
      <xdr:row>3</xdr:row>
      <xdr:rowOff>0</xdr:rowOff>
    </xdr:from>
    <xdr:to>
      <xdr:col>11</xdr:col>
      <xdr:colOff>22413</xdr:colOff>
      <xdr:row>4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CCD25C8-C8B1-4635-B160-51C5EFEB1728}"/>
            </a:ext>
          </a:extLst>
        </xdr:cNvPr>
        <xdr:cNvSpPr txBox="1"/>
      </xdr:nvSpPr>
      <xdr:spPr>
        <a:xfrm>
          <a:off x="6813176" y="313765"/>
          <a:ext cx="840443" cy="2711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rgbClr val="002060"/>
              </a:solidFill>
            </a:rPr>
            <a:t>Backward</a:t>
          </a:r>
        </a:p>
      </xdr:txBody>
    </xdr:sp>
    <xdr:clientData/>
  </xdr:twoCellAnchor>
  <xdr:twoCellAnchor>
    <xdr:from>
      <xdr:col>20</xdr:col>
      <xdr:colOff>1</xdr:colOff>
      <xdr:row>3</xdr:row>
      <xdr:rowOff>0</xdr:rowOff>
    </xdr:from>
    <xdr:to>
      <xdr:col>22</xdr:col>
      <xdr:colOff>704850</xdr:colOff>
      <xdr:row>4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375180F-B1DC-4FAB-80C3-298A38369494}"/>
            </a:ext>
          </a:extLst>
        </xdr:cNvPr>
        <xdr:cNvSpPr txBox="1"/>
      </xdr:nvSpPr>
      <xdr:spPr>
        <a:xfrm>
          <a:off x="9248776" y="0"/>
          <a:ext cx="2190749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rgbClr val="002060"/>
              </a:solidFill>
            </a:rPr>
            <a:t>Param</a:t>
          </a:r>
          <a:r>
            <a:rPr lang="en-US" sz="1100" b="1" baseline="0">
              <a:solidFill>
                <a:srgbClr val="002060"/>
              </a:solidFill>
            </a:rPr>
            <a:t> Update</a:t>
          </a:r>
          <a:endParaRPr lang="en-US" sz="1100" b="1">
            <a:solidFill>
              <a:srgbClr val="002060"/>
            </a:solidFill>
          </a:endParaRPr>
        </a:p>
      </xdr:txBody>
    </xdr:sp>
    <xdr:clientData/>
  </xdr:twoCellAnchor>
  <xdr:twoCellAnchor>
    <xdr:from>
      <xdr:col>6</xdr:col>
      <xdr:colOff>728385</xdr:colOff>
      <xdr:row>16</xdr:row>
      <xdr:rowOff>56030</xdr:rowOff>
    </xdr:from>
    <xdr:to>
      <xdr:col>8</xdr:col>
      <xdr:colOff>64435</xdr:colOff>
      <xdr:row>46</xdr:row>
      <xdr:rowOff>134470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4A89F066-6A0B-4A2C-9308-C04BDB253D7E}"/>
            </a:ext>
          </a:extLst>
        </xdr:cNvPr>
        <xdr:cNvSpPr/>
      </xdr:nvSpPr>
      <xdr:spPr>
        <a:xfrm rot="16200000">
          <a:off x="2559146" y="4769505"/>
          <a:ext cx="4818528" cy="411814"/>
        </a:xfrm>
        <a:prstGeom prst="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rgbClr val="002060"/>
              </a:solidFill>
            </a:rPr>
            <a:t>SEQUENCE ORDER</a:t>
          </a:r>
          <a:endParaRPr 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19</xdr:col>
      <xdr:colOff>15686</xdr:colOff>
      <xdr:row>14</xdr:row>
      <xdr:rowOff>50988</xdr:rowOff>
    </xdr:from>
    <xdr:to>
      <xdr:col>19</xdr:col>
      <xdr:colOff>347382</xdr:colOff>
      <xdr:row>46</xdr:row>
      <xdr:rowOff>33619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2BA3D2BB-96D1-4C9F-A32C-C50ACB7323D2}"/>
            </a:ext>
          </a:extLst>
        </xdr:cNvPr>
        <xdr:cNvSpPr/>
      </xdr:nvSpPr>
      <xdr:spPr>
        <a:xfrm rot="5400000">
          <a:off x="10505233" y="4442853"/>
          <a:ext cx="5036484" cy="331696"/>
        </a:xfrm>
        <a:prstGeom prst="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rgbClr val="002060"/>
              </a:solidFill>
            </a:rPr>
            <a:t>UPDATE ORDER</a:t>
          </a:r>
          <a:endParaRPr lang="en-US" sz="1100">
            <a:solidFill>
              <a:srgbClr val="002060"/>
            </a:solidFill>
          </a:endParaRPr>
        </a:p>
      </xdr:txBody>
    </xdr:sp>
    <xdr:clientData/>
  </xdr:twoCellAnchor>
  <xdr:oneCellAnchor>
    <xdr:from>
      <xdr:col>16</xdr:col>
      <xdr:colOff>1</xdr:colOff>
      <xdr:row>2</xdr:row>
      <xdr:rowOff>0</xdr:rowOff>
    </xdr:from>
    <xdr:ext cx="2218764" cy="5602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E50C4ED-4C64-4578-8CEE-50DCE993105F}"/>
                </a:ext>
              </a:extLst>
            </xdr:cNvPr>
            <xdr:cNvSpPr txBox="1"/>
          </xdr:nvSpPr>
          <xdr:spPr>
            <a:xfrm>
              <a:off x="11116236" y="156882"/>
              <a:ext cx="2218764" cy="560294"/>
            </a:xfrm>
            <a:prstGeom prst="rect">
              <a:avLst/>
            </a:prstGeom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𝜼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∗</m:t>
                    </m:r>
                    <m:f>
                      <m:f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𝜹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sz="1100" b="1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1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𝜹</m:t>
                                </m:r>
                              </m:e>
                              <m:sup>
                                <m:r>
                                  <a:rPr lang="en-US" sz="1100" b="1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𝟐</m:t>
                                </m:r>
                              </m:sup>
                            </m:sSup>
                            <m: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</m:t>
                            </m:r>
                            <m:sSup>
                              <m:sSupPr>
                                <m:ctrlPr>
                                  <a:rPr lang="en-US" sz="1100" b="1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1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𝟏𝟎</m:t>
                                </m:r>
                              </m:e>
                              <m:sup>
                                <m:r>
                                  <a:rPr lang="en-US" sz="1100" b="1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n-US" sz="1100" b="1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𝟖</m:t>
                                </m:r>
                              </m:sup>
                            </m:sSup>
                          </m:e>
                        </m:rad>
                      </m:den>
                    </m:f>
                    <m:r>
                      <a:rPr lang="en-US" sz="1100" b="1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100" b="1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E50C4ED-4C64-4578-8CEE-50DCE993105F}"/>
                </a:ext>
              </a:extLst>
            </xdr:cNvPr>
            <xdr:cNvSpPr txBox="1"/>
          </xdr:nvSpPr>
          <xdr:spPr>
            <a:xfrm>
              <a:off x="11116236" y="156882"/>
              <a:ext cx="2218764" cy="560294"/>
            </a:xfrm>
            <a:prstGeom prst="rect">
              <a:avLst/>
            </a:prstGeom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−</a:t>
              </a:r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𝜼</a:t>
              </a:r>
              <a:r>
                <a:rPr lang="en-US" sz="1100" b="1" i="0">
                  <a:latin typeface="Cambria Math" panose="02040503050406030204" pitchFamily="18" charset="0"/>
                </a:rPr>
                <a:t>∗</a:t>
              </a:r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𝜹/√(𝜹^𝟐+〖𝟏𝟎〗^(−𝟖) ) </a:t>
              </a:r>
              <a:r>
                <a:rPr lang="en-US" sz="1100" b="1" i="0">
                  <a:latin typeface="Cambria Math" panose="02040503050406030204" pitchFamily="18" charset="0"/>
                </a:rPr>
                <a:t> 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12</xdr:col>
      <xdr:colOff>1</xdr:colOff>
      <xdr:row>2</xdr:row>
      <xdr:rowOff>145677</xdr:rowOff>
    </xdr:from>
    <xdr:ext cx="2286000" cy="2689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7D1C810E-BBC8-4E79-80C9-9A7A8EA54814}"/>
                </a:ext>
              </a:extLst>
            </xdr:cNvPr>
            <xdr:cNvSpPr txBox="1"/>
          </xdr:nvSpPr>
          <xdr:spPr>
            <a:xfrm>
              <a:off x="8471648" y="302559"/>
              <a:ext cx="2286000" cy="268941"/>
            </a:xfrm>
            <a:prstGeom prst="rect">
              <a:avLst/>
            </a:prstGeom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𝜹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100" b="1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7D1C810E-BBC8-4E79-80C9-9A7A8EA54814}"/>
                </a:ext>
              </a:extLst>
            </xdr:cNvPr>
            <xdr:cNvSpPr txBox="1"/>
          </xdr:nvSpPr>
          <xdr:spPr>
            <a:xfrm>
              <a:off x="8471648" y="302559"/>
              <a:ext cx="2286000" cy="268941"/>
            </a:xfrm>
            <a:prstGeom prst="rect">
              <a:avLst/>
            </a:prstGeom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𝜹</a:t>
              </a:r>
              <a:r>
                <a:rPr lang="en-US" sz="1100" b="1" i="0">
                  <a:latin typeface="Cambria Math" panose="02040503050406030204" pitchFamily="18" charset="0"/>
                </a:rPr>
                <a:t> </a:t>
              </a:r>
              <a:endParaRPr lang="en-US" sz="1100" b="1"/>
            </a:p>
          </xdr:txBody>
        </xdr:sp>
      </mc:Fallback>
    </mc:AlternateContent>
    <xdr:clientData/>
  </xdr:oneCellAnchor>
  <xdr:twoCellAnchor>
    <xdr:from>
      <xdr:col>26</xdr:col>
      <xdr:colOff>0</xdr:colOff>
      <xdr:row>3</xdr:row>
      <xdr:rowOff>0</xdr:rowOff>
    </xdr:from>
    <xdr:to>
      <xdr:col>27</xdr:col>
      <xdr:colOff>22414</xdr:colOff>
      <xdr:row>4</xdr:row>
      <xdr:rowOff>114300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DC850F5-E358-4F3C-9AF5-99DE6711F371}"/>
            </a:ext>
          </a:extLst>
        </xdr:cNvPr>
        <xdr:cNvSpPr txBox="1"/>
      </xdr:nvSpPr>
      <xdr:spPr>
        <a:xfrm>
          <a:off x="16954500" y="470647"/>
          <a:ext cx="840443" cy="2711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rgbClr val="002060"/>
              </a:solidFill>
            </a:rPr>
            <a:t>Backward</a:t>
          </a:r>
        </a:p>
      </xdr:txBody>
    </xdr:sp>
    <xdr:clientData/>
  </xdr:twoCellAnchor>
  <xdr:twoCellAnchor>
    <xdr:from>
      <xdr:col>24</xdr:col>
      <xdr:colOff>0</xdr:colOff>
      <xdr:row>3</xdr:row>
      <xdr:rowOff>0</xdr:rowOff>
    </xdr:from>
    <xdr:to>
      <xdr:col>25</xdr:col>
      <xdr:colOff>7844</xdr:colOff>
      <xdr:row>4</xdr:row>
      <xdr:rowOff>114300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45E9F20-EDF0-49A4-A0AF-81A4D80BE35F}"/>
            </a:ext>
          </a:extLst>
        </xdr:cNvPr>
        <xdr:cNvSpPr txBox="1"/>
      </xdr:nvSpPr>
      <xdr:spPr>
        <a:xfrm>
          <a:off x="15755471" y="470647"/>
          <a:ext cx="792255" cy="2711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rgbClr val="002060"/>
              </a:solidFill>
            </a:rPr>
            <a:t>Forward</a:t>
          </a:r>
        </a:p>
      </xdr:txBody>
    </xdr:sp>
    <xdr:clientData/>
  </xdr:twoCellAnchor>
  <xdr:oneCellAnchor>
    <xdr:from>
      <xdr:col>27</xdr:col>
      <xdr:colOff>336177</xdr:colOff>
      <xdr:row>2</xdr:row>
      <xdr:rowOff>145676</xdr:rowOff>
    </xdr:from>
    <xdr:ext cx="2229970" cy="25773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9D3402D-DCBE-41F0-918E-D7D55C96A067}"/>
                </a:ext>
              </a:extLst>
            </xdr:cNvPr>
            <xdr:cNvSpPr txBox="1"/>
          </xdr:nvSpPr>
          <xdr:spPr>
            <a:xfrm>
              <a:off x="18108706" y="459441"/>
              <a:ext cx="2229970" cy="257735"/>
            </a:xfrm>
            <a:prstGeom prst="rect">
              <a:avLst/>
            </a:prstGeom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𝜹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100" b="1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9D3402D-DCBE-41F0-918E-D7D55C96A067}"/>
                </a:ext>
              </a:extLst>
            </xdr:cNvPr>
            <xdr:cNvSpPr txBox="1"/>
          </xdr:nvSpPr>
          <xdr:spPr>
            <a:xfrm>
              <a:off x="18108706" y="459441"/>
              <a:ext cx="2229970" cy="257735"/>
            </a:xfrm>
            <a:prstGeom prst="rect">
              <a:avLst/>
            </a:prstGeom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𝜹</a:t>
              </a:r>
              <a:r>
                <a:rPr lang="en-US" sz="1100" b="1" i="0">
                  <a:latin typeface="Cambria Math" panose="02040503050406030204" pitchFamily="18" charset="0"/>
                </a:rPr>
                <a:t> </a:t>
              </a:r>
              <a:endParaRPr lang="en-US" sz="1100" b="1"/>
            </a:p>
          </xdr:txBody>
        </xdr:sp>
      </mc:Fallback>
    </mc:AlternateContent>
    <xdr:clientData/>
  </xdr:oneCellAnchor>
  <xdr:twoCellAnchor>
    <xdr:from>
      <xdr:col>22</xdr:col>
      <xdr:colOff>672353</xdr:colOff>
      <xdr:row>16</xdr:row>
      <xdr:rowOff>67235</xdr:rowOff>
    </xdr:from>
    <xdr:to>
      <xdr:col>24</xdr:col>
      <xdr:colOff>64432</xdr:colOff>
      <xdr:row>46</xdr:row>
      <xdr:rowOff>145675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0FF8DCF4-C410-4F93-92A7-270B2674DEBF}"/>
            </a:ext>
          </a:extLst>
        </xdr:cNvPr>
        <xdr:cNvSpPr/>
      </xdr:nvSpPr>
      <xdr:spPr>
        <a:xfrm rot="16200000">
          <a:off x="12655643" y="4780710"/>
          <a:ext cx="4818528" cy="411814"/>
        </a:xfrm>
        <a:prstGeom prst="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rgbClr val="002060"/>
              </a:solidFill>
            </a:rPr>
            <a:t>SEQUENCE ORDER</a:t>
          </a:r>
          <a:endParaRPr lang="en-US" sz="1100">
            <a:solidFill>
              <a:srgbClr val="00206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C83E-27AF-4D3E-A4AB-F92140CDB59D}">
  <dimension ref="A1:AE81"/>
  <sheetViews>
    <sheetView tabSelected="1" topLeftCell="E1" zoomScale="85" zoomScaleNormal="85" workbookViewId="0">
      <selection activeCell="R68" sqref="R68"/>
    </sheetView>
  </sheetViews>
  <sheetFormatPr defaultRowHeight="12.75" x14ac:dyDescent="0.2"/>
  <cols>
    <col min="1" max="1" width="10.7109375" style="1" bestFit="1" customWidth="1"/>
    <col min="2" max="2" width="3.42578125" style="1" customWidth="1"/>
    <col min="3" max="3" width="10.7109375" style="1" bestFit="1" customWidth="1"/>
    <col min="4" max="4" width="11.42578125" style="1" customWidth="1"/>
    <col min="5" max="7" width="12.140625" style="2" bestFit="1" customWidth="1"/>
    <col min="8" max="8" width="4" style="2" customWidth="1"/>
    <col min="9" max="9" width="11.5703125" style="2" bestFit="1" customWidth="1"/>
    <col min="10" max="10" width="5.85546875" style="2" customWidth="1"/>
    <col min="11" max="11" width="12.140625" style="2" bestFit="1" customWidth="1"/>
    <col min="12" max="12" width="5.140625" style="1" customWidth="1"/>
    <col min="13" max="13" width="12.28515625" style="1" bestFit="1" customWidth="1"/>
    <col min="14" max="15" width="11" style="1" bestFit="1" customWidth="1"/>
    <col min="16" max="16" width="5.5703125" style="1" customWidth="1"/>
    <col min="17" max="18" width="11.28515625" style="1" bestFit="1" customWidth="1"/>
    <col min="19" max="19" width="10.7109375" style="1" bestFit="1" customWidth="1"/>
    <col min="20" max="20" width="6.140625" style="1" customWidth="1"/>
    <col min="21" max="22" width="11.140625" style="1" bestFit="1" customWidth="1"/>
    <col min="23" max="23" width="11" style="1" bestFit="1" customWidth="1"/>
    <col min="24" max="24" width="4.42578125" style="1" customWidth="1"/>
    <col min="25" max="25" width="11.7109375" style="1" bestFit="1" customWidth="1"/>
    <col min="26" max="26" width="6.28515625" style="1" customWidth="1"/>
    <col min="27" max="27" width="12.28515625" style="1" bestFit="1" customWidth="1"/>
    <col min="28" max="28" width="5.28515625" style="1" customWidth="1"/>
    <col min="29" max="30" width="11.28515625" style="1" bestFit="1" customWidth="1"/>
    <col min="31" max="31" width="10.7109375" style="1" bestFit="1" customWidth="1"/>
    <col min="32" max="16384" width="9.140625" style="1"/>
  </cols>
  <sheetData>
    <row r="1" spans="1:31" x14ac:dyDescent="0.2">
      <c r="I1" s="34" t="s">
        <v>36</v>
      </c>
      <c r="Y1" s="33" t="s">
        <v>36</v>
      </c>
    </row>
    <row r="2" spans="1:31" x14ac:dyDescent="0.2">
      <c r="H2" s="30"/>
      <c r="I2" s="35">
        <f>I30+I57</f>
        <v>3.3532110201886294</v>
      </c>
      <c r="X2" s="30"/>
      <c r="Y2" s="35">
        <f>Y30+Y57</f>
        <v>2.9836125573802068</v>
      </c>
    </row>
    <row r="3" spans="1:31" x14ac:dyDescent="0.2">
      <c r="A3" s="1" t="s">
        <v>35</v>
      </c>
      <c r="C3" s="1">
        <v>0.1</v>
      </c>
    </row>
    <row r="4" spans="1:31" x14ac:dyDescent="0.2">
      <c r="Q4" s="32"/>
      <c r="R4" s="32"/>
      <c r="S4" s="32"/>
    </row>
    <row r="5" spans="1:31" x14ac:dyDescent="0.2">
      <c r="Q5" s="32"/>
      <c r="R5" s="32"/>
      <c r="S5" s="32"/>
    </row>
    <row r="6" spans="1:31" x14ac:dyDescent="0.2">
      <c r="A6" s="6" t="s">
        <v>1</v>
      </c>
      <c r="C6" s="6" t="s">
        <v>2</v>
      </c>
      <c r="E6" s="3" t="s">
        <v>0</v>
      </c>
      <c r="F6" s="4"/>
      <c r="G6" s="5"/>
      <c r="I6" s="6" t="s">
        <v>1</v>
      </c>
      <c r="K6" s="6" t="s">
        <v>2</v>
      </c>
      <c r="M6" s="7" t="s">
        <v>3</v>
      </c>
      <c r="N6" s="7"/>
      <c r="O6" s="7"/>
      <c r="U6" s="3" t="s">
        <v>0</v>
      </c>
      <c r="V6" s="4"/>
      <c r="W6" s="5"/>
      <c r="X6" s="2"/>
      <c r="Y6" s="6" t="s">
        <v>1</v>
      </c>
      <c r="Z6" s="2"/>
      <c r="AA6" s="6" t="s">
        <v>2</v>
      </c>
      <c r="AC6" s="7" t="s">
        <v>3</v>
      </c>
      <c r="AD6" s="7"/>
      <c r="AE6" s="7"/>
    </row>
    <row r="7" spans="1:31" x14ac:dyDescent="0.2">
      <c r="A7" s="11">
        <v>0</v>
      </c>
      <c r="C7" s="8">
        <v>0</v>
      </c>
      <c r="E7" s="8">
        <v>0.578129</v>
      </c>
      <c r="F7" s="8">
        <v>2.5699369999999999</v>
      </c>
      <c r="G7" s="8">
        <v>-2.19857E-2</v>
      </c>
      <c r="H7" s="9"/>
      <c r="I7" s="10">
        <f t="array" ref="I7:I9">$A$7:$A$9</f>
        <v>0</v>
      </c>
      <c r="K7" s="8">
        <f t="array" ref="K7:K9">$C$7:$C$9</f>
        <v>0</v>
      </c>
      <c r="M7" s="11">
        <f t="array" ref="M7:O8">MMULT(K16:K17,TRANSPOSE(I7:I9))</f>
        <v>0</v>
      </c>
      <c r="N7" s="11">
        <v>0.68911145364894677</v>
      </c>
      <c r="O7" s="11">
        <v>0</v>
      </c>
      <c r="Q7" s="11">
        <f>-$C$3*M7/SQRT(0.00000001+M7*M7)</f>
        <v>0</v>
      </c>
      <c r="R7" s="11">
        <f t="shared" ref="R7:S8" si="0">-$C$3*N7/SQRT(0.00000001+N7*N7)</f>
        <v>-9.9999998947090454E-2</v>
      </c>
      <c r="S7" s="11">
        <f t="shared" si="0"/>
        <v>0</v>
      </c>
      <c r="U7" s="8">
        <f t="array" ref="U7:W8">E7:G8+Q7:S8</f>
        <v>0.578129</v>
      </c>
      <c r="V7" s="8">
        <v>2.4699370010529096</v>
      </c>
      <c r="W7" s="8">
        <v>-2.19857E-2</v>
      </c>
      <c r="X7" s="9"/>
      <c r="Y7" s="10">
        <f t="array" ref="Y7:Y9">$A$7:$A$9</f>
        <v>0</v>
      </c>
      <c r="Z7" s="2"/>
      <c r="AA7" s="8">
        <f t="array" ref="AA7:AA9">$C$7:$C$9</f>
        <v>0</v>
      </c>
      <c r="AC7" s="11">
        <f t="array" ref="AC7:AE8">MMULT(AA16:AA17,TRANSPOSE(Y7:Y9))</f>
        <v>0</v>
      </c>
      <c r="AD7" s="11">
        <v>0.74550604933165066</v>
      </c>
      <c r="AE7" s="11">
        <v>0</v>
      </c>
    </row>
    <row r="8" spans="1:31" x14ac:dyDescent="0.2">
      <c r="A8" s="11">
        <v>1</v>
      </c>
      <c r="C8" s="8">
        <v>1</v>
      </c>
      <c r="E8" s="8">
        <v>-2.4695900000000002</v>
      </c>
      <c r="F8" s="8">
        <v>2.7262000000000002E-2</v>
      </c>
      <c r="G8" s="8">
        <v>2.4496144000000002</v>
      </c>
      <c r="H8" s="9"/>
      <c r="I8" s="10">
        <v>1</v>
      </c>
      <c r="K8" s="8">
        <v>1</v>
      </c>
      <c r="M8" s="11">
        <v>0</v>
      </c>
      <c r="N8" s="11">
        <v>-0.1017610142987497</v>
      </c>
      <c r="O8" s="11">
        <v>0</v>
      </c>
      <c r="Q8" s="11">
        <f>-$C$3*M8/SQRT(0.00000001+M8*M8)</f>
        <v>0</v>
      </c>
      <c r="R8" s="11">
        <f t="shared" si="0"/>
        <v>9.9999951715600402E-2</v>
      </c>
      <c r="S8" s="11">
        <f t="shared" si="0"/>
        <v>0</v>
      </c>
      <c r="U8" s="8">
        <v>-2.4695900000000002</v>
      </c>
      <c r="V8" s="8">
        <v>0.1272619517156004</v>
      </c>
      <c r="W8" s="8">
        <v>2.4496144000000002</v>
      </c>
      <c r="X8" s="9"/>
      <c r="Y8" s="10">
        <v>1</v>
      </c>
      <c r="Z8" s="2"/>
      <c r="AA8" s="8">
        <v>1</v>
      </c>
      <c r="AC8" s="11">
        <v>0</v>
      </c>
      <c r="AD8" s="11">
        <v>1.5876828185207217E-2</v>
      </c>
      <c r="AE8" s="11">
        <v>0</v>
      </c>
    </row>
    <row r="9" spans="1:31" x14ac:dyDescent="0.2">
      <c r="A9" s="10">
        <v>0</v>
      </c>
      <c r="C9" s="8">
        <v>0</v>
      </c>
      <c r="H9" s="9"/>
      <c r="I9" s="10">
        <v>0</v>
      </c>
      <c r="K9" s="8">
        <v>0</v>
      </c>
      <c r="U9" s="2"/>
      <c r="V9" s="2"/>
      <c r="W9" s="2"/>
      <c r="X9" s="9"/>
      <c r="Y9" s="10">
        <v>0</v>
      </c>
      <c r="Z9" s="2"/>
      <c r="AA9" s="8">
        <v>0</v>
      </c>
    </row>
    <row r="10" spans="1:31" x14ac:dyDescent="0.2">
      <c r="H10" s="12"/>
      <c r="U10" s="2"/>
      <c r="V10" s="2"/>
      <c r="W10" s="2"/>
      <c r="X10" s="12"/>
      <c r="Y10" s="2"/>
      <c r="Z10" s="2"/>
      <c r="AA10" s="2"/>
    </row>
    <row r="11" spans="1:31" x14ac:dyDescent="0.2">
      <c r="E11" s="13" t="s">
        <v>4</v>
      </c>
      <c r="F11" s="14"/>
      <c r="H11" s="1"/>
      <c r="I11" s="15" t="s">
        <v>5</v>
      </c>
      <c r="K11" s="20" t="s">
        <v>33</v>
      </c>
      <c r="M11" s="16" t="s">
        <v>6</v>
      </c>
      <c r="N11" s="17"/>
      <c r="U11" s="13" t="s">
        <v>4</v>
      </c>
      <c r="V11" s="14"/>
      <c r="W11" s="2"/>
      <c r="Y11" s="15" t="s">
        <v>5</v>
      </c>
      <c r="Z11" s="2"/>
      <c r="AA11" s="20" t="s">
        <v>33</v>
      </c>
      <c r="AC11" s="16" t="s">
        <v>6</v>
      </c>
      <c r="AD11" s="17"/>
    </row>
    <row r="12" spans="1:31" x14ac:dyDescent="0.2">
      <c r="E12" s="8">
        <v>-1.3996</v>
      </c>
      <c r="F12" s="8">
        <v>0.96174499999999996</v>
      </c>
      <c r="H12" s="12"/>
      <c r="I12" s="8">
        <f t="array" ref="I12:I13">I43:I44</f>
        <v>0.99599188765906921</v>
      </c>
      <c r="K12" s="8">
        <f t="array" ref="K12:K13">K57:K58</f>
        <v>-2.5087095325190625E-2</v>
      </c>
      <c r="M12" s="8">
        <f t="array" ref="M12:N13">MMULT(K16:K17,TRANSPOSE(I12:I13))</f>
        <v>0.68634941752729972</v>
      </c>
      <c r="N12" s="8">
        <v>-0.66223088416139242</v>
      </c>
      <c r="Q12" s="11">
        <f>-$C$3*M12/SQRT(0.00000001+M12*M12)</f>
        <v>-9.9999998938599094E-2</v>
      </c>
      <c r="R12" s="11">
        <f t="shared" ref="R12:R13" si="1">-$C$3*N12/SQRT(0.00000001+N12*N12)</f>
        <v>9.9999998859878508E-2</v>
      </c>
      <c r="U12" s="8">
        <f t="array" ref="U12:V13">E12:F13+Q12:R13</f>
        <v>-1.4995999989385991</v>
      </c>
      <c r="V12" s="8">
        <v>1.0617449988598784</v>
      </c>
      <c r="W12" s="2"/>
      <c r="X12" s="12"/>
      <c r="Y12" s="8">
        <f t="array" ref="Y12:Y13">Y43:Y44</f>
        <v>0.99110611816495264</v>
      </c>
      <c r="Z12" s="2"/>
      <c r="AA12" s="8">
        <f t="array" ref="AA12:AA13">AA57:AA58</f>
        <v>-5.8416477319365723E-2</v>
      </c>
      <c r="AC12" s="8">
        <f t="array" ref="AC12:AD13">MMULT(AA16:AA17,TRANSPOSE(Y12:Y13))</f>
        <v>0.73887560662158192</v>
      </c>
      <c r="AD12" s="8">
        <v>-0.68229736263688623</v>
      </c>
    </row>
    <row r="13" spans="1:31" x14ac:dyDescent="0.2">
      <c r="E13" s="8">
        <v>0.364566</v>
      </c>
      <c r="F13" s="8">
        <v>-0.47706399999999999</v>
      </c>
      <c r="H13" s="12"/>
      <c r="I13" s="8">
        <v>-0.96099242097164728</v>
      </c>
      <c r="K13" s="8">
        <v>3.1100967712772886E-2</v>
      </c>
      <c r="M13" s="8">
        <v>-0.10135314472151324</v>
      </c>
      <c r="N13" s="8">
        <v>9.7791563491485892E-2</v>
      </c>
      <c r="Q13" s="11">
        <f>-$C$3*M13/SQRT(0.00000001+M13*M13)</f>
        <v>9.9999951326202527E-2</v>
      </c>
      <c r="R13" s="11">
        <f t="shared" si="1"/>
        <v>-9.9999947716231344E-2</v>
      </c>
      <c r="U13" s="8">
        <v>0.46456595132620254</v>
      </c>
      <c r="V13" s="8">
        <v>-0.57706394771623137</v>
      </c>
      <c r="W13" s="2"/>
      <c r="X13" s="12"/>
      <c r="Y13" s="8">
        <v>-0.91521371724423795</v>
      </c>
      <c r="Z13" s="2"/>
      <c r="AA13" s="8">
        <v>6.7819091053678046E-2</v>
      </c>
      <c r="AC13" s="8">
        <v>1.5735621551412636E-2</v>
      </c>
      <c r="AD13" s="8">
        <v>-1.4530690941431584E-2</v>
      </c>
    </row>
    <row r="14" spans="1:31" x14ac:dyDescent="0.2">
      <c r="E14" s="1"/>
      <c r="F14" s="1"/>
      <c r="K14" s="1"/>
      <c r="W14" s="2"/>
      <c r="X14" s="2"/>
      <c r="Y14" s="2"/>
      <c r="Z14" s="2"/>
    </row>
    <row r="15" spans="1:31" x14ac:dyDescent="0.2">
      <c r="E15" s="18" t="s">
        <v>7</v>
      </c>
      <c r="F15" s="1"/>
      <c r="I15" s="19" t="s">
        <v>8</v>
      </c>
      <c r="K15" s="20" t="s">
        <v>9</v>
      </c>
      <c r="M15" s="21" t="s">
        <v>10</v>
      </c>
      <c r="U15" s="18" t="s">
        <v>7</v>
      </c>
      <c r="W15" s="2"/>
      <c r="X15" s="2"/>
      <c r="Y15" s="19" t="s">
        <v>8</v>
      </c>
      <c r="Z15" s="2"/>
      <c r="AA15" s="20" t="s">
        <v>9</v>
      </c>
      <c r="AC15" s="21" t="s">
        <v>10</v>
      </c>
    </row>
    <row r="16" spans="1:31" x14ac:dyDescent="0.2">
      <c r="E16" s="8">
        <v>0.53535100000000002</v>
      </c>
      <c r="I16" s="8">
        <f t="array" ref="I16:I17">TANH(MMULT(E34:G35,I7:I9)+MMULT(E39:F40,I12:I13)+E43:E44)</f>
        <v>0.65674491311256566</v>
      </c>
      <c r="K16" s="11">
        <f>(1-I16*I16)*K20</f>
        <v>0.68911145364894677</v>
      </c>
      <c r="M16" s="11">
        <f>K16</f>
        <v>0.68911145364894677</v>
      </c>
      <c r="Q16" s="11">
        <f>-$C$3*M16/SQRT(0.00000001+M16*M16)</f>
        <v>-9.9999998947090454E-2</v>
      </c>
      <c r="U16" s="8">
        <f t="array" ref="U16:U17">E16:E17+Q16:Q17</f>
        <v>0.43535100105290958</v>
      </c>
      <c r="V16" s="2"/>
      <c r="W16" s="2"/>
      <c r="X16" s="2"/>
      <c r="Y16" s="8">
        <f t="array" ref="Y16:Y17">TANH(MMULT(U34:W35,Y7:Y9)+MMULT(U39:V40,Y12:Y13)+U43:U44)</f>
        <v>0.24261864940285993</v>
      </c>
      <c r="Z16" s="2"/>
      <c r="AA16" s="11">
        <f>(1-Y16*Y16)*AA20</f>
        <v>0.74550604933165066</v>
      </c>
      <c r="AC16" s="11">
        <f>AA16</f>
        <v>0.74550604933165066</v>
      </c>
    </row>
    <row r="17" spans="1:30" x14ac:dyDescent="0.2">
      <c r="E17" s="8">
        <v>-1.9859869999999999</v>
      </c>
      <c r="I17" s="11">
        <v>-0.8134573711783547</v>
      </c>
      <c r="K17" s="11">
        <f>(1-I17*I17)*K21</f>
        <v>-0.1017610142987497</v>
      </c>
      <c r="M17" s="11">
        <f>K17</f>
        <v>-0.1017610142987497</v>
      </c>
      <c r="Q17" s="11">
        <f>-$C$3*M17/SQRT(0.00000001+M17*M17)</f>
        <v>9.9999951715600402E-2</v>
      </c>
      <c r="U17" s="8">
        <v>-1.8859870482843994</v>
      </c>
      <c r="V17" s="2"/>
      <c r="W17" s="2"/>
      <c r="X17" s="2"/>
      <c r="Y17" s="11">
        <v>-0.51547263636769936</v>
      </c>
      <c r="Z17" s="2"/>
      <c r="AA17" s="11">
        <f>(1-Y17*Y17)*AA21</f>
        <v>1.5876828185207217E-2</v>
      </c>
      <c r="AC17" s="11">
        <f>AA17</f>
        <v>1.5876828185207217E-2</v>
      </c>
    </row>
    <row r="18" spans="1:30" x14ac:dyDescent="0.2">
      <c r="K18" s="1"/>
      <c r="U18" s="2"/>
      <c r="V18" s="2"/>
      <c r="W18" s="2"/>
      <c r="X18" s="2"/>
      <c r="Y18" s="2"/>
      <c r="Z18" s="2"/>
    </row>
    <row r="19" spans="1:30" x14ac:dyDescent="0.2">
      <c r="E19" s="3" t="s">
        <v>11</v>
      </c>
      <c r="F19" s="5"/>
      <c r="I19" s="23" t="s">
        <v>15</v>
      </c>
      <c r="K19" s="20" t="s">
        <v>12</v>
      </c>
      <c r="M19" s="7" t="s">
        <v>13</v>
      </c>
      <c r="N19" s="7"/>
      <c r="U19" s="3" t="s">
        <v>11</v>
      </c>
      <c r="V19" s="5"/>
      <c r="W19" s="2"/>
      <c r="X19" s="2"/>
      <c r="Y19" s="23" t="s">
        <v>15</v>
      </c>
      <c r="Z19" s="2"/>
      <c r="AA19" s="20" t="s">
        <v>12</v>
      </c>
      <c r="AC19" s="7" t="s">
        <v>13</v>
      </c>
      <c r="AD19" s="7"/>
    </row>
    <row r="20" spans="1:30" x14ac:dyDescent="0.2">
      <c r="A20" s="11">
        <v>0</v>
      </c>
      <c r="E20" s="8">
        <v>-0.65861599999999998</v>
      </c>
      <c r="F20" s="8">
        <v>0.76469200000000004</v>
      </c>
      <c r="I20" s="8">
        <f t="array" ref="I20:I22">EXP(MMULT(E47:F49,I16:I17)+E52:E54)</f>
        <v>0.2053572668087558</v>
      </c>
      <c r="K20" s="11">
        <f t="array" ref="K20:K21">MMULT(TRANSPOSE(E47:F49),K25:K27)+K12:K13</f>
        <v>1.2117606364976869</v>
      </c>
      <c r="M20" s="11">
        <f t="array" ref="M20:N22">MMULT(K25:K27,TRANSPOSE(I16:I17))</f>
        <v>0.15894279725457786</v>
      </c>
      <c r="N20" s="11">
        <v>-0.1968697243647814</v>
      </c>
      <c r="Q20" s="11">
        <f>-$C$3*M20/SQRT(0.00000001+M20*M20)</f>
        <v>-9.9999980208068842E-2</v>
      </c>
      <c r="R20" s="11">
        <f t="shared" ref="R20:R21" si="2">-$C$3*N20/SQRT(0.00000001+N20*N20)</f>
        <v>9.9999987099336315E-2</v>
      </c>
      <c r="U20" s="8">
        <f t="array" ref="U20:V22">E20:F22+Q20:R22</f>
        <v>-0.75861598020806886</v>
      </c>
      <c r="V20" s="8">
        <v>0.86469198709933637</v>
      </c>
      <c r="W20" s="2"/>
      <c r="X20" s="2"/>
      <c r="Y20" s="8">
        <f t="array" ref="Y20:Y22">EXP(MMULT(U47:V49,Y16:Y17)+U52:U54)</f>
        <v>0.33878577379131103</v>
      </c>
      <c r="Z20" s="2"/>
      <c r="AA20" s="11">
        <f t="array" ref="AA20:AA21">MMULT(TRANSPOSE(U47:V49),AA25:AA27)+AA12:AA13</f>
        <v>0.79213407845858252</v>
      </c>
      <c r="AC20" s="11">
        <f t="array" ref="AC20:AD22">MMULT(AA25:AA27,TRANSPOSE(Y16:Y17))</f>
        <v>8.0946892205780635E-2</v>
      </c>
      <c r="AD20" s="11">
        <v>-0.17198145333750203</v>
      </c>
    </row>
    <row r="21" spans="1:30" x14ac:dyDescent="0.2">
      <c r="A21" s="11">
        <v>1</v>
      </c>
      <c r="E21" s="8">
        <v>-1.7789986</v>
      </c>
      <c r="F21" s="8">
        <v>0.38803599999999999</v>
      </c>
      <c r="I21" s="8">
        <v>0.14597512836252977</v>
      </c>
      <c r="K21" s="11">
        <v>-0.30081257225529073</v>
      </c>
      <c r="M21" s="11">
        <v>-0.54376281322347964</v>
      </c>
      <c r="N21" s="11">
        <v>0.67351548486756785</v>
      </c>
      <c r="Q21" s="11">
        <f>-$C$3*M21/SQRT(0.00000001+M21*M21)</f>
        <v>9.9999998308971286E-2</v>
      </c>
      <c r="R21" s="11">
        <f t="shared" si="2"/>
        <v>-9.9999998897763398E-2</v>
      </c>
      <c r="U21" s="8">
        <v>-1.6789986016910288</v>
      </c>
      <c r="V21" s="8">
        <v>0.28803600110223659</v>
      </c>
      <c r="W21" s="2"/>
      <c r="X21" s="2"/>
      <c r="Y21" s="8">
        <v>0.34233684605949433</v>
      </c>
      <c r="Z21" s="2"/>
      <c r="AA21" s="11">
        <v>2.1622073389585758E-2</v>
      </c>
      <c r="AC21" s="11">
        <v>-0.16082329103838919</v>
      </c>
      <c r="AD21" s="11">
        <v>0.34168851415554485</v>
      </c>
    </row>
    <row r="22" spans="1:30" x14ac:dyDescent="0.2">
      <c r="E22" s="8">
        <v>-0.130912</v>
      </c>
      <c r="F22" s="8">
        <v>-0.33398800000000001</v>
      </c>
      <c r="I22" s="8">
        <v>0.49719514226304035</v>
      </c>
      <c r="M22" s="11">
        <v>0.3848200159689017</v>
      </c>
      <c r="N22" s="11">
        <v>-0.47664576050278645</v>
      </c>
      <c r="Q22" s="11">
        <f>-$C$3*M22/SQRT(0.00000001+M22*M22)</f>
        <v>-9.9999996623593906E-2</v>
      </c>
      <c r="R22" s="11">
        <f t="shared" ref="R22" si="3">-$C$3*N22/SQRT(0.00000001+N22*N22)</f>
        <v>9.9999997799210427E-2</v>
      </c>
      <c r="U22" s="8">
        <v>-0.23091199662359391</v>
      </c>
      <c r="V22" s="8">
        <v>-0.23398800220078958</v>
      </c>
      <c r="W22" s="2"/>
      <c r="X22" s="2"/>
      <c r="Y22" s="8">
        <v>0.33430545446235377</v>
      </c>
      <c r="Z22" s="2"/>
      <c r="AA22" s="2"/>
      <c r="AC22" s="11">
        <v>7.9876398832608539E-2</v>
      </c>
      <c r="AD22" s="11">
        <v>-0.16970706081804277</v>
      </c>
    </row>
    <row r="23" spans="1:30" ht="13.5" thickBot="1" x14ac:dyDescent="0.25">
      <c r="I23" s="28">
        <f>SUM(I20:I22)</f>
        <v>0.84852753743432596</v>
      </c>
      <c r="X23" s="2"/>
      <c r="Y23" s="28">
        <f>SUM(Y20:Y22)</f>
        <v>1.0154280743131592</v>
      </c>
      <c r="Z23" s="2"/>
      <c r="AA23" s="2"/>
    </row>
    <row r="24" spans="1:30" ht="13.5" thickBot="1" x14ac:dyDescent="0.25">
      <c r="E24" s="22" t="s">
        <v>14</v>
      </c>
      <c r="G24" s="1"/>
      <c r="I24" s="24" t="s">
        <v>16</v>
      </c>
      <c r="J24" s="1"/>
      <c r="K24" s="20" t="s">
        <v>17</v>
      </c>
      <c r="M24" s="21" t="s">
        <v>18</v>
      </c>
      <c r="U24" s="22" t="s">
        <v>14</v>
      </c>
      <c r="X24" s="2"/>
      <c r="Y24" s="24" t="s">
        <v>16</v>
      </c>
      <c r="AA24" s="20" t="s">
        <v>17</v>
      </c>
      <c r="AC24" s="21" t="s">
        <v>18</v>
      </c>
    </row>
    <row r="25" spans="1:30" x14ac:dyDescent="0.2">
      <c r="E25" s="8">
        <v>-0.52841700000000003</v>
      </c>
      <c r="G25" s="1"/>
      <c r="I25" s="25">
        <f>I20/I$23</f>
        <v>0.24201603100553465</v>
      </c>
      <c r="J25" s="1"/>
      <c r="K25" s="11">
        <f>I25-K7</f>
        <v>0.24201603100553465</v>
      </c>
      <c r="M25" s="11">
        <f>K25</f>
        <v>0.24201603100553465</v>
      </c>
      <c r="Q25" s="11">
        <f>-$C$3*M25/SQRT(0.00000001+M25*M25)</f>
        <v>-9.999999146346393E-2</v>
      </c>
      <c r="U25" s="8">
        <f t="array" ref="U25:U27">E25:E27+Q25:Q27</f>
        <v>-0.62841699146346397</v>
      </c>
      <c r="X25" s="2"/>
      <c r="Y25" s="25">
        <f>Y20/Y$23</f>
        <v>0.33363837613064568</v>
      </c>
      <c r="AA25" s="11">
        <f>Y25-AA7</f>
        <v>0.33363837613064568</v>
      </c>
      <c r="AC25" s="11">
        <f>AA25</f>
        <v>0.33363837613064568</v>
      </c>
    </row>
    <row r="26" spans="1:30" x14ac:dyDescent="0.2">
      <c r="E26" s="8">
        <v>-0.44031999999999999</v>
      </c>
      <c r="G26" s="1"/>
      <c r="I26" s="26">
        <f>I21/I$23</f>
        <v>0.17203346022677302</v>
      </c>
      <c r="J26" s="1"/>
      <c r="K26" s="11">
        <f>I26-K8</f>
        <v>-0.82796653977322698</v>
      </c>
      <c r="M26" s="11">
        <f t="shared" ref="M26:M27" si="4">K26</f>
        <v>-0.82796653977322698</v>
      </c>
      <c r="Q26" s="11">
        <f>-$C$3*M26/SQRT(0.00000001+M26*M26)</f>
        <v>9.9999999270635839E-2</v>
      </c>
      <c r="U26" s="8">
        <v>-0.34032000072936414</v>
      </c>
      <c r="X26" s="2"/>
      <c r="Y26" s="26">
        <f>Y21/Y$23</f>
        <v>0.33713549459527475</v>
      </c>
      <c r="AA26" s="11">
        <f>Y26-AA8</f>
        <v>-0.6628645054047253</v>
      </c>
      <c r="AC26" s="11">
        <f t="shared" ref="AC26:AC27" si="5">AA26</f>
        <v>-0.6628645054047253</v>
      </c>
    </row>
    <row r="27" spans="1:30" ht="13.5" thickBot="1" x14ac:dyDescent="0.25">
      <c r="E27" s="8">
        <v>-0.88448190000000004</v>
      </c>
      <c r="G27" s="1"/>
      <c r="I27" s="27">
        <f>I22/I$23</f>
        <v>0.58595050876769228</v>
      </c>
      <c r="J27" s="1"/>
      <c r="K27" s="11">
        <f>I27-K9</f>
        <v>0.58595050876769228</v>
      </c>
      <c r="M27" s="11">
        <f t="shared" si="4"/>
        <v>0.58595050876769228</v>
      </c>
      <c r="Q27" s="11">
        <f>-$C$3*M27/SQRT(0.00000001+M27*M27)</f>
        <v>-9.999999854370914E-2</v>
      </c>
      <c r="U27" s="8">
        <v>-0.98448189854370916</v>
      </c>
      <c r="X27" s="2"/>
      <c r="Y27" s="27">
        <f>Y22/Y$23</f>
        <v>0.32922612927407952</v>
      </c>
      <c r="AA27" s="11">
        <f>Y27-AA9</f>
        <v>0.32922612927407952</v>
      </c>
      <c r="AC27" s="11">
        <f t="shared" si="5"/>
        <v>0.32922612927407952</v>
      </c>
    </row>
    <row r="28" spans="1:30" x14ac:dyDescent="0.2">
      <c r="E28" s="1"/>
      <c r="G28" s="1"/>
      <c r="K28" s="1"/>
      <c r="L28" s="28"/>
      <c r="X28" s="2"/>
      <c r="Y28" s="2"/>
      <c r="Z28" s="2"/>
      <c r="AB28" s="28"/>
    </row>
    <row r="29" spans="1:30" x14ac:dyDescent="0.2">
      <c r="E29" s="1"/>
      <c r="I29" s="2">
        <f t="array" ref="I29">MMULT(TRANSPOSE(K7:K9),I25:I27)</f>
        <v>0.17203346022677302</v>
      </c>
      <c r="K29" s="20" t="s">
        <v>33</v>
      </c>
      <c r="X29" s="2"/>
      <c r="Y29" s="2">
        <f t="array" ref="Y29">MMULT(TRANSPOSE(AA7:AA9),Y25:Y27)</f>
        <v>0.33713549459527475</v>
      </c>
      <c r="Z29" s="2"/>
      <c r="AA29" s="20" t="s">
        <v>33</v>
      </c>
    </row>
    <row r="30" spans="1:30" x14ac:dyDescent="0.2">
      <c r="E30" s="1"/>
      <c r="H30" s="30"/>
      <c r="I30" s="31">
        <f>-LN(I29)</f>
        <v>1.7600662848862285</v>
      </c>
      <c r="K30" s="11">
        <f t="array" ref="K30:K31">MMULT(TRANSPOSE(E39:F40),K16:K17)</f>
        <v>-1.0015789964659039</v>
      </c>
      <c r="N30" s="1" t="s">
        <v>34</v>
      </c>
      <c r="X30" s="30"/>
      <c r="Y30" s="31">
        <f>-LN(Y29)</f>
        <v>1.0872703683211116</v>
      </c>
      <c r="Z30" s="2"/>
      <c r="AA30" s="11">
        <f t="array" ref="AA30:AA31">MMULT(TRANSPOSE(U39:V40),AA16:AA17)</f>
        <v>-1.1105850369965591</v>
      </c>
      <c r="AD30" s="1" t="s">
        <v>34</v>
      </c>
    </row>
    <row r="31" spans="1:30" x14ac:dyDescent="0.2">
      <c r="K31" s="11">
        <v>0.71129601151502508</v>
      </c>
      <c r="X31" s="2"/>
      <c r="Y31" s="2"/>
      <c r="Z31" s="2"/>
      <c r="AA31" s="11">
        <v>0.78237537434789783</v>
      </c>
    </row>
    <row r="33" spans="1:31" x14ac:dyDescent="0.2">
      <c r="A33" s="6" t="s">
        <v>19</v>
      </c>
      <c r="B33" s="2"/>
      <c r="C33" s="6" t="s">
        <v>20</v>
      </c>
      <c r="E33" s="3" t="s">
        <v>0</v>
      </c>
      <c r="F33" s="4"/>
      <c r="G33" s="5"/>
      <c r="I33" s="6" t="s">
        <v>19</v>
      </c>
      <c r="K33" s="6" t="s">
        <v>20</v>
      </c>
      <c r="M33" s="7" t="s">
        <v>21</v>
      </c>
      <c r="N33" s="7"/>
      <c r="O33" s="7"/>
      <c r="U33" s="3" t="s">
        <v>0</v>
      </c>
      <c r="V33" s="4"/>
      <c r="W33" s="5"/>
      <c r="Y33" s="6" t="s">
        <v>19</v>
      </c>
      <c r="Z33" s="2"/>
      <c r="AA33" s="6" t="s">
        <v>20</v>
      </c>
      <c r="AC33" s="7" t="s">
        <v>21</v>
      </c>
      <c r="AD33" s="7"/>
      <c r="AE33" s="7"/>
    </row>
    <row r="34" spans="1:31" x14ac:dyDescent="0.2">
      <c r="A34" s="11">
        <v>0</v>
      </c>
      <c r="B34" s="2"/>
      <c r="C34" s="8">
        <v>1</v>
      </c>
      <c r="E34" s="8">
        <v>0.578129</v>
      </c>
      <c r="F34" s="8">
        <v>2.5699369999999999</v>
      </c>
      <c r="G34" s="8">
        <v>-2.19857E-2</v>
      </c>
      <c r="H34" s="9"/>
      <c r="I34" s="10">
        <f t="array" ref="I34:I36">$A$34:$A$36</f>
        <v>0</v>
      </c>
      <c r="K34" s="8">
        <f t="array" ref="K34:K36">$C$34:$C$36</f>
        <v>1</v>
      </c>
      <c r="M34" s="11">
        <f t="array" ref="M34:O35">MMULT(K43:K44,TRANSPOSE(I34:I36))</f>
        <v>0</v>
      </c>
      <c r="N34" s="11">
        <v>1.986237369796277E-3</v>
      </c>
      <c r="O34" s="11">
        <v>0</v>
      </c>
      <c r="Q34" s="11">
        <f>-$C$3*M34/SQRT(0.00000001+M34*M34)</f>
        <v>0</v>
      </c>
      <c r="R34" s="11">
        <f t="shared" ref="R34:R35" si="6">-$C$3*N34/SQRT(0.00000001+N34*N34)</f>
        <v>-9.9873502180652746E-2</v>
      </c>
      <c r="S34" s="11">
        <f t="shared" ref="S34:S35" si="7">-$C$3*O34/SQRT(0.00000001+O34*O34)</f>
        <v>0</v>
      </c>
      <c r="U34" s="8">
        <f t="array" ref="U34:W35">U7:W8+Q34:S35</f>
        <v>0.578129</v>
      </c>
      <c r="V34" s="8">
        <v>2.3700634988722569</v>
      </c>
      <c r="W34" s="8">
        <v>-2.19857E-2</v>
      </c>
      <c r="Y34" s="8">
        <f t="array" ref="Y34:Y36">$A$34:$A$36</f>
        <v>0</v>
      </c>
      <c r="Z34" s="2"/>
      <c r="AA34" s="8">
        <f t="array" ref="AA34:AA36">$C$34:$C$36</f>
        <v>1</v>
      </c>
      <c r="AC34" s="11">
        <f t="array" ref="AC34:AE35">MMULT(AA43:AA44,TRANSPOSE(Y34:Y36))</f>
        <v>0</v>
      </c>
      <c r="AD34" s="11">
        <v>5.9218394934520014E-3</v>
      </c>
      <c r="AE34" s="11">
        <v>0</v>
      </c>
    </row>
    <row r="35" spans="1:31" x14ac:dyDescent="0.2">
      <c r="A35" s="11">
        <v>1</v>
      </c>
      <c r="B35" s="2"/>
      <c r="C35" s="8">
        <v>0</v>
      </c>
      <c r="E35" s="8">
        <v>-2.4695900000000002</v>
      </c>
      <c r="F35" s="8">
        <v>2.7262000000000002E-2</v>
      </c>
      <c r="G35" s="8">
        <v>2.4496144000000002</v>
      </c>
      <c r="H35" s="9"/>
      <c r="I35" s="10">
        <v>1</v>
      </c>
      <c r="K35" s="8">
        <v>0</v>
      </c>
      <c r="M35" s="11">
        <v>0</v>
      </c>
      <c r="N35" s="11">
        <v>-6.118825535684555E-2</v>
      </c>
      <c r="O35" s="11">
        <v>0</v>
      </c>
      <c r="Q35" s="11">
        <f>-$C$3*M35/SQRT(0.00000001+M35*M35)</f>
        <v>0</v>
      </c>
      <c r="R35" s="11">
        <f t="shared" si="6"/>
        <v>9.9999866453351488E-2</v>
      </c>
      <c r="S35" s="11">
        <f t="shared" si="7"/>
        <v>0</v>
      </c>
      <c r="U35" s="8">
        <v>-2.4695900000000002</v>
      </c>
      <c r="V35" s="8">
        <v>0.22726181816895188</v>
      </c>
      <c r="W35" s="8">
        <v>2.4496144000000002</v>
      </c>
      <c r="Y35" s="8">
        <v>1</v>
      </c>
      <c r="Z35" s="2"/>
      <c r="AA35" s="8">
        <v>0</v>
      </c>
      <c r="AC35" s="11">
        <v>0</v>
      </c>
      <c r="AD35" s="11">
        <v>-0.10662875029876648</v>
      </c>
      <c r="AE35" s="11">
        <v>0</v>
      </c>
    </row>
    <row r="36" spans="1:31" x14ac:dyDescent="0.2">
      <c r="A36" s="10">
        <v>0</v>
      </c>
      <c r="B36" s="2"/>
      <c r="C36" s="8">
        <v>0</v>
      </c>
      <c r="H36" s="9"/>
      <c r="I36" s="10">
        <v>0</v>
      </c>
      <c r="K36" s="8">
        <v>0</v>
      </c>
      <c r="U36" s="2"/>
      <c r="V36" s="2"/>
      <c r="W36" s="2"/>
      <c r="Y36" s="8">
        <v>0</v>
      </c>
      <c r="Z36" s="2"/>
      <c r="AA36" s="8">
        <v>0</v>
      </c>
    </row>
    <row r="37" spans="1:31" x14ac:dyDescent="0.2">
      <c r="H37" s="12"/>
      <c r="U37" s="2"/>
      <c r="V37" s="2"/>
      <c r="W37" s="2"/>
      <c r="Y37" s="2"/>
      <c r="AA37" s="2"/>
    </row>
    <row r="38" spans="1:31" x14ac:dyDescent="0.2">
      <c r="E38" s="13" t="s">
        <v>4</v>
      </c>
      <c r="F38" s="14"/>
      <c r="H38" s="1"/>
      <c r="I38" s="6" t="s">
        <v>22</v>
      </c>
      <c r="K38" s="6" t="s">
        <v>32</v>
      </c>
      <c r="M38" s="16" t="s">
        <v>23</v>
      </c>
      <c r="N38" s="17"/>
      <c r="U38" s="13" t="s">
        <v>4</v>
      </c>
      <c r="V38" s="14"/>
      <c r="W38" s="2"/>
      <c r="Y38" s="6" t="s">
        <v>22</v>
      </c>
      <c r="AA38" s="6" t="s">
        <v>32</v>
      </c>
      <c r="AC38" s="16" t="s">
        <v>23</v>
      </c>
      <c r="AD38" s="17"/>
    </row>
    <row r="39" spans="1:31" x14ac:dyDescent="0.2">
      <c r="E39" s="8">
        <v>-1.3996</v>
      </c>
      <c r="F39" s="8">
        <v>0.96174499999999996</v>
      </c>
      <c r="H39" s="12"/>
      <c r="I39" s="8">
        <v>0</v>
      </c>
      <c r="K39" s="8">
        <v>0</v>
      </c>
      <c r="M39" s="8">
        <f t="array" ref="M39:N40">MMULT(K43:K44,TRANSPOSE(I39:I40))</f>
        <v>0</v>
      </c>
      <c r="N39" s="8">
        <v>0</v>
      </c>
      <c r="Q39" s="11">
        <f>-$C$3*M39/SQRT(0.00000001+M39*M39)</f>
        <v>0</v>
      </c>
      <c r="R39" s="11">
        <f t="shared" ref="R39:R40" si="8">-$C$3*N39/SQRT(0.00000001+N39*N39)</f>
        <v>0</v>
      </c>
      <c r="U39" s="8">
        <f t="array" ref="U39:V40">U12:V13+Q39:R40</f>
        <v>-1.4995999989385991</v>
      </c>
      <c r="V39" s="8">
        <v>1.0617449988598784</v>
      </c>
      <c r="W39" s="2"/>
      <c r="Y39" s="8">
        <v>0</v>
      </c>
      <c r="AA39" s="8">
        <v>0</v>
      </c>
      <c r="AC39" s="8">
        <f t="array" ref="AC39:AD40">MMULT(AA43:AA44,TRANSPOSE(Y39:Y40))</f>
        <v>0</v>
      </c>
      <c r="AD39" s="8">
        <v>0</v>
      </c>
    </row>
    <row r="40" spans="1:31" x14ac:dyDescent="0.2">
      <c r="E40" s="8">
        <v>0.364566</v>
      </c>
      <c r="F40" s="8">
        <v>-0.47706399999999999</v>
      </c>
      <c r="H40" s="12"/>
      <c r="I40" s="8">
        <v>0</v>
      </c>
      <c r="K40" s="8">
        <v>0</v>
      </c>
      <c r="M40" s="8">
        <v>0</v>
      </c>
      <c r="N40" s="8">
        <v>0</v>
      </c>
      <c r="Q40" s="11">
        <f>-$C$3*M40/SQRT(0.00000001+M40*M40)</f>
        <v>0</v>
      </c>
      <c r="R40" s="11">
        <f t="shared" si="8"/>
        <v>0</v>
      </c>
      <c r="U40" s="8">
        <v>0.46456595132620254</v>
      </c>
      <c r="V40" s="8">
        <v>-0.57706394771623137</v>
      </c>
      <c r="W40" s="2"/>
      <c r="Y40" s="8">
        <v>0</v>
      </c>
      <c r="AA40" s="8">
        <v>0</v>
      </c>
      <c r="AC40" s="8">
        <v>0</v>
      </c>
      <c r="AD40" s="8">
        <v>0</v>
      </c>
    </row>
    <row r="41" spans="1:31" x14ac:dyDescent="0.2">
      <c r="E41" s="1"/>
      <c r="F41" s="1"/>
      <c r="K41" s="1"/>
      <c r="W41" s="2"/>
      <c r="Y41" s="2"/>
    </row>
    <row r="42" spans="1:31" x14ac:dyDescent="0.2">
      <c r="E42" s="18" t="s">
        <v>7</v>
      </c>
      <c r="F42" s="1"/>
      <c r="I42" s="19" t="s">
        <v>5</v>
      </c>
      <c r="K42" s="20" t="s">
        <v>24</v>
      </c>
      <c r="M42" s="21" t="s">
        <v>25</v>
      </c>
      <c r="U42" s="18" t="s">
        <v>7</v>
      </c>
      <c r="W42" s="2"/>
      <c r="Y42" s="19" t="s">
        <v>5</v>
      </c>
      <c r="AA42" s="20" t="s">
        <v>24</v>
      </c>
      <c r="AC42" s="21" t="s">
        <v>25</v>
      </c>
    </row>
    <row r="43" spans="1:31" x14ac:dyDescent="0.2">
      <c r="E43" s="8">
        <v>0.53535100000000002</v>
      </c>
      <c r="I43" s="8">
        <f t="array" ref="I43:I44">TANH(MMULT(E34:G35,I34:I36)+MMULT(E39:F40,I39:I40)+E43:E44)</f>
        <v>0.99599188765906921</v>
      </c>
      <c r="K43" s="11">
        <f>(1-I43*I43)*K47</f>
        <v>1.986237369796277E-3</v>
      </c>
      <c r="M43" s="11">
        <f>K43</f>
        <v>1.986237369796277E-3</v>
      </c>
      <c r="Q43" s="11">
        <f>-$C$3*M43/SQRT(0.00000001+M43*M43)</f>
        <v>-9.9873502180652746E-2</v>
      </c>
      <c r="U43" s="8">
        <f t="array" ref="U43:U44">U16:U17+Q43:Q44</f>
        <v>0.33547749887225686</v>
      </c>
      <c r="V43" s="2"/>
      <c r="W43" s="2"/>
      <c r="Y43" s="8">
        <f t="array" ref="Y43:Y44">TANH(MMULT(U34:W35,Y34:Y36)+MMULT(U39:V40,Y39:Y40)+U43:U44)</f>
        <v>0.99110611816495264</v>
      </c>
      <c r="AA43" s="11">
        <f>(1-Y43*Y43)*AA47</f>
        <v>5.9218394934520014E-3</v>
      </c>
      <c r="AC43" s="11">
        <f>AA43</f>
        <v>5.9218394934520014E-3</v>
      </c>
    </row>
    <row r="44" spans="1:31" x14ac:dyDescent="0.2">
      <c r="E44" s="8">
        <v>-1.9859869999999999</v>
      </c>
      <c r="I44" s="11">
        <v>-0.96099242097164728</v>
      </c>
      <c r="K44" s="11">
        <f>(1-I44*I44)*K48</f>
        <v>-6.118825535684555E-2</v>
      </c>
      <c r="M44" s="11">
        <f>K44</f>
        <v>-6.118825535684555E-2</v>
      </c>
      <c r="Q44" s="11">
        <f>-$C$3*M44/SQRT(0.00000001+M44*M44)</f>
        <v>9.9999866453351488E-2</v>
      </c>
      <c r="U44" s="8">
        <v>-1.785987181831048</v>
      </c>
      <c r="V44" s="2"/>
      <c r="W44" s="2"/>
      <c r="Y44" s="11">
        <v>-0.91521371724423795</v>
      </c>
      <c r="AA44" s="11">
        <f>(1-Y44*Y44)*AA48</f>
        <v>-0.10662875029876648</v>
      </c>
      <c r="AC44" s="11">
        <f>AA44</f>
        <v>-0.10662875029876648</v>
      </c>
    </row>
    <row r="45" spans="1:31" x14ac:dyDescent="0.2">
      <c r="K45" s="1"/>
      <c r="U45" s="2"/>
      <c r="V45" s="2"/>
      <c r="W45" s="2"/>
      <c r="Y45" s="2"/>
    </row>
    <row r="46" spans="1:31" x14ac:dyDescent="0.2">
      <c r="E46" s="3" t="s">
        <v>11</v>
      </c>
      <c r="F46" s="5"/>
      <c r="I46" s="23" t="s">
        <v>28</v>
      </c>
      <c r="K46" s="20" t="s">
        <v>26</v>
      </c>
      <c r="M46" s="7" t="s">
        <v>27</v>
      </c>
      <c r="N46" s="7"/>
      <c r="U46" s="3" t="s">
        <v>11</v>
      </c>
      <c r="V46" s="5"/>
      <c r="W46" s="2"/>
      <c r="Y46" s="23" t="s">
        <v>28</v>
      </c>
      <c r="AA46" s="20" t="s">
        <v>26</v>
      </c>
      <c r="AC46" s="7" t="s">
        <v>27</v>
      </c>
      <c r="AD46" s="7"/>
    </row>
    <row r="47" spans="1:31" x14ac:dyDescent="0.2">
      <c r="E47" s="8">
        <v>-0.65861599999999998</v>
      </c>
      <c r="F47" s="8">
        <v>0.76469200000000004</v>
      </c>
      <c r="I47" s="8">
        <f t="array" ref="I47:I49">EXP(MMULT(E47:F49,I43:I44)+E52:E54)</f>
        <v>0.14671601822198538</v>
      </c>
      <c r="K47" s="11">
        <f t="array" ref="K47:K48">MMULT(TRANSPOSE(E47:F49),K52:K54)+K39:K40</f>
        <v>0.24827471450290622</v>
      </c>
      <c r="M47" s="11">
        <f t="array" ref="M47:N49">MMULT(K52:K54,TRANSPOSE(I43:I44))</f>
        <v>-0.79352135113209521</v>
      </c>
      <c r="N47" s="11">
        <v>0.76563676247346502</v>
      </c>
      <c r="Q47" s="11">
        <f>-$C$3*M47/SQRT(0.00000001+M47*M47)</f>
        <v>9.999999920594102E-2</v>
      </c>
      <c r="R47" s="11">
        <f t="shared" ref="R47:R49" si="9">-$C$3*N47/SQRT(0.00000001+N47*N47)</f>
        <v>-9.9999999147048296E-2</v>
      </c>
      <c r="U47" s="8">
        <f t="array" ref="U47:V49">U20:V22+Q47:R49</f>
        <v>-0.65861598100212781</v>
      </c>
      <c r="V47" s="8">
        <v>0.7646919879522881</v>
      </c>
      <c r="W47" s="2"/>
      <c r="Y47" s="8">
        <f t="array" ref="Y47:Y49">EXP(MMULT(U47:V49,Y43:Y44)+U52:U54)</f>
        <v>0.15243272658919754</v>
      </c>
      <c r="AA47" s="11">
        <f t="array" ref="AA47:AA48">MMULT(TRANSPOSE(U47:V49),AA52:AA54)+AA39:AA40</f>
        <v>0.33440354297868868</v>
      </c>
      <c r="AC47" s="11">
        <f t="array" ref="AC47:AD49">MMULT(AA52:AA54,TRANSPOSE(Y43:Y44))</f>
        <v>-0.84232452372921829</v>
      </c>
      <c r="AD47" s="11">
        <v>0.77782484070983804</v>
      </c>
    </row>
    <row r="48" spans="1:31" x14ac:dyDescent="0.2">
      <c r="E48" s="8">
        <v>-1.7789986</v>
      </c>
      <c r="F48" s="8">
        <v>0.38803599999999999</v>
      </c>
      <c r="I48" s="8">
        <v>7.5389457943139171E-2</v>
      </c>
      <c r="K48" s="11">
        <v>-0.79991374292676809</v>
      </c>
      <c r="M48" s="11">
        <v>0.1040387013170577</v>
      </c>
      <c r="N48" s="11">
        <v>-0.10038274878765775</v>
      </c>
      <c r="Q48" s="11">
        <f>-$C$3*M48/SQRT(0.00000001+M48*M48)</f>
        <v>-9.9999953806607506E-2</v>
      </c>
      <c r="R48" s="11">
        <f t="shared" si="9"/>
        <v>9.9999950380599431E-2</v>
      </c>
      <c r="U48" s="8">
        <v>-1.7789985554976362</v>
      </c>
      <c r="V48" s="8">
        <v>0.38803595148283604</v>
      </c>
      <c r="W48" s="2"/>
      <c r="Y48" s="8">
        <v>7.741055539696369E-2</v>
      </c>
      <c r="AA48" s="11">
        <v>-0.65664626831933304</v>
      </c>
      <c r="AC48" s="11">
        <v>7.5556385533631129E-2</v>
      </c>
      <c r="AD48" s="11">
        <v>-6.977077348065007E-2</v>
      </c>
    </row>
    <row r="49" spans="5:30" x14ac:dyDescent="0.2">
      <c r="E49" s="8">
        <v>-0.130912</v>
      </c>
      <c r="F49" s="8">
        <v>-0.33398800000000001</v>
      </c>
      <c r="I49" s="8">
        <v>0.4996191087809414</v>
      </c>
      <c r="M49" s="11">
        <v>0.68948264981503748</v>
      </c>
      <c r="N49" s="11">
        <v>-0.66525401368580728</v>
      </c>
      <c r="Q49" s="11">
        <f>-$C$3*M49/SQRT(0.00000001+M49*M49)</f>
        <v>-9.9999998948223867E-2</v>
      </c>
      <c r="R49" s="11">
        <f t="shared" si="9"/>
        <v>9.9999998870217141E-2</v>
      </c>
      <c r="U49" s="8">
        <v>-0.33091199557181777</v>
      </c>
      <c r="V49" s="8">
        <v>-0.13398800333057242</v>
      </c>
      <c r="W49" s="2"/>
      <c r="Y49" s="8">
        <v>0.27531947115498512</v>
      </c>
      <c r="AA49" s="2"/>
      <c r="AC49" s="11">
        <v>0.26872490451499104</v>
      </c>
      <c r="AD49" s="11">
        <v>-0.24814771523419779</v>
      </c>
    </row>
    <row r="50" spans="5:30" ht="13.5" thickBot="1" x14ac:dyDescent="0.25">
      <c r="I50" s="28">
        <f>SUM(I47:I49)</f>
        <v>0.72172458494606595</v>
      </c>
      <c r="Y50" s="28">
        <f>SUM(Y47:Y49)</f>
        <v>0.50516275314114634</v>
      </c>
      <c r="AA50" s="2"/>
    </row>
    <row r="51" spans="5:30" ht="13.5" thickBot="1" x14ac:dyDescent="0.25">
      <c r="E51" s="22" t="s">
        <v>14</v>
      </c>
      <c r="G51" s="1"/>
      <c r="I51" s="29" t="s">
        <v>29</v>
      </c>
      <c r="J51" s="1"/>
      <c r="K51" s="20" t="s">
        <v>30</v>
      </c>
      <c r="M51" s="21" t="s">
        <v>31</v>
      </c>
      <c r="U51" s="22" t="s">
        <v>14</v>
      </c>
      <c r="Y51" s="29" t="s">
        <v>29</v>
      </c>
      <c r="AA51" s="20" t="s">
        <v>30</v>
      </c>
      <c r="AC51" s="21" t="s">
        <v>31</v>
      </c>
    </row>
    <row r="52" spans="5:30" x14ac:dyDescent="0.2">
      <c r="E52" s="8">
        <v>-0.52841700000000003</v>
      </c>
      <c r="G52" s="1"/>
      <c r="I52" s="25">
        <f>I47/I$50</f>
        <v>0.20328532695467119</v>
      </c>
      <c r="J52" s="1"/>
      <c r="K52" s="11">
        <f>I52-K34</f>
        <v>-0.79671467304532884</v>
      </c>
      <c r="M52" s="11">
        <f>K52</f>
        <v>-0.79671467304532884</v>
      </c>
      <c r="Q52" s="11">
        <f>-$C$3*M52/SQRT(0.00000001+M52*M52)</f>
        <v>9.9999999212293619E-2</v>
      </c>
      <c r="U52" s="8">
        <f t="array" ref="U52:U54">U25:U27+Q52:Q54</f>
        <v>-0.52841699225117034</v>
      </c>
      <c r="Y52" s="25">
        <f>Y47/Y$23</f>
        <v>0.1501167147582598</v>
      </c>
      <c r="AA52" s="11">
        <f>Y52-AA34</f>
        <v>-0.84988328524174017</v>
      </c>
      <c r="AC52" s="11">
        <f>AA52</f>
        <v>-0.84988328524174017</v>
      </c>
    </row>
    <row r="53" spans="5:30" x14ac:dyDescent="0.2">
      <c r="E53" s="8">
        <v>-0.44031999999999999</v>
      </c>
      <c r="G53" s="1"/>
      <c r="I53" s="25">
        <f t="shared" ref="I53:I54" si="10">I48/I$50</f>
        <v>0.10445737822381786</v>
      </c>
      <c r="J53" s="1"/>
      <c r="K53" s="11">
        <f>I53-K35</f>
        <v>0.10445737822381786</v>
      </c>
      <c r="M53" s="11">
        <f t="shared" ref="M53:M54" si="11">K53</f>
        <v>0.10445737822381786</v>
      </c>
      <c r="Q53" s="11">
        <f>-$C$3*M53/SQRT(0.00000001+M53*M53)</f>
        <v>-9.9999954176161754E-2</v>
      </c>
      <c r="U53" s="8">
        <v>-0.44031995490552589</v>
      </c>
      <c r="Y53" s="26">
        <f>Y48/Y$23</f>
        <v>7.6234405326368965E-2</v>
      </c>
      <c r="AA53" s="11">
        <f>Y53-AA35</f>
        <v>7.6234405326368965E-2</v>
      </c>
      <c r="AC53" s="11">
        <f t="shared" ref="AC53:AC54" si="12">AA53</f>
        <v>7.6234405326368965E-2</v>
      </c>
    </row>
    <row r="54" spans="5:30" ht="13.5" thickBot="1" x14ac:dyDescent="0.25">
      <c r="E54" s="8">
        <v>-0.88448190000000004</v>
      </c>
      <c r="G54" s="1"/>
      <c r="I54" s="25">
        <f t="shared" si="10"/>
        <v>0.69225729482151099</v>
      </c>
      <c r="J54" s="1"/>
      <c r="K54" s="11">
        <f>I54-K36</f>
        <v>0.69225729482151099</v>
      </c>
      <c r="M54" s="11">
        <f t="shared" si="11"/>
        <v>0.69225729482151099</v>
      </c>
      <c r="Q54" s="11">
        <f>-$C$3*M54/SQRT(0.00000001+M54*M54)</f>
        <v>-9.9999998956638234E-2</v>
      </c>
      <c r="U54" s="8">
        <v>-1.0844818975003474</v>
      </c>
      <c r="Y54" s="27">
        <f>Y49/Y$23</f>
        <v>0.27113635925539348</v>
      </c>
      <c r="AA54" s="11">
        <f>Y54-AA36</f>
        <v>0.27113635925539348</v>
      </c>
      <c r="AC54" s="11">
        <f t="shared" si="12"/>
        <v>0.27113635925539348</v>
      </c>
    </row>
    <row r="55" spans="5:30" x14ac:dyDescent="0.2">
      <c r="E55" s="1"/>
      <c r="G55" s="1"/>
      <c r="K55" s="1"/>
      <c r="L55" s="28"/>
      <c r="Y55" s="2"/>
    </row>
    <row r="56" spans="5:30" x14ac:dyDescent="0.2">
      <c r="E56" s="1"/>
      <c r="I56" s="2">
        <f t="array" ref="I56">MMULT(TRANSPOSE(K34:K36),I52:I54)</f>
        <v>0.20328532695467119</v>
      </c>
      <c r="K56" s="20" t="s">
        <v>33</v>
      </c>
      <c r="Y56" s="2">
        <f t="array" ref="Y56">MMULT(TRANSPOSE(AA34:AA36),Y52:Y54)</f>
        <v>0.1501167147582598</v>
      </c>
      <c r="AA56" s="20" t="s">
        <v>33</v>
      </c>
    </row>
    <row r="57" spans="5:30" x14ac:dyDescent="0.2">
      <c r="H57" s="30"/>
      <c r="I57" s="31">
        <f>-LN(I56)</f>
        <v>1.5931447353024011</v>
      </c>
      <c r="K57" s="11">
        <f t="array" ref="K57:K58">MMULT(TRANSPOSE(E39:F40),K43:K44)</f>
        <v>-2.5087095325190625E-2</v>
      </c>
      <c r="X57" s="30"/>
      <c r="Y57" s="31">
        <f>-LN(Y56)</f>
        <v>1.8963421890590952</v>
      </c>
      <c r="AA57" s="11">
        <f t="array" ref="AA57:AA58">MMULT(TRANSPOSE(U39:V40),AA43:AA44)</f>
        <v>-5.8416477319365723E-2</v>
      </c>
    </row>
    <row r="58" spans="5:30" x14ac:dyDescent="0.2">
      <c r="K58" s="11">
        <v>3.1100967712772886E-2</v>
      </c>
      <c r="AA58" s="11">
        <v>6.7819091053678046E-2</v>
      </c>
    </row>
    <row r="60" spans="5:30" x14ac:dyDescent="0.2">
      <c r="M60" s="7" t="s">
        <v>21</v>
      </c>
      <c r="N60" s="7"/>
      <c r="O60" s="7"/>
    </row>
    <row r="61" spans="5:30" x14ac:dyDescent="0.2">
      <c r="M61" s="11">
        <f t="array" ref="M61:O62">M7:O8+M34:O35</f>
        <v>0</v>
      </c>
      <c r="N61" s="11">
        <v>0.69109769101874308</v>
      </c>
      <c r="O61" s="11">
        <v>0</v>
      </c>
    </row>
    <row r="62" spans="5:30" x14ac:dyDescent="0.2">
      <c r="M62" s="11">
        <v>0</v>
      </c>
      <c r="N62" s="11">
        <v>-0.16294926965559525</v>
      </c>
      <c r="O62" s="11">
        <v>0</v>
      </c>
    </row>
    <row r="65" spans="13:14" x14ac:dyDescent="0.2">
      <c r="M65" s="16" t="s">
        <v>23</v>
      </c>
      <c r="N65" s="17"/>
    </row>
    <row r="66" spans="13:14" x14ac:dyDescent="0.2">
      <c r="M66" s="8">
        <f t="array" ref="M66:N67">M12:N13+M39:N40</f>
        <v>0.68634941752729972</v>
      </c>
      <c r="N66" s="8">
        <v>-0.66223088416139242</v>
      </c>
    </row>
    <row r="67" spans="13:14" x14ac:dyDescent="0.2">
      <c r="M67" s="8">
        <v>-0.10135314472151324</v>
      </c>
      <c r="N67" s="8">
        <v>9.7791563491485892E-2</v>
      </c>
    </row>
    <row r="69" spans="13:14" x14ac:dyDescent="0.2">
      <c r="M69" s="21" t="s">
        <v>25</v>
      </c>
    </row>
    <row r="70" spans="13:14" x14ac:dyDescent="0.2">
      <c r="M70" s="11">
        <f t="array" ref="M70:M71">M16:M17+M43:M44</f>
        <v>0.69109769101874308</v>
      </c>
    </row>
    <row r="71" spans="13:14" x14ac:dyDescent="0.2">
      <c r="M71" s="11">
        <v>-0.16294926965559525</v>
      </c>
    </row>
    <row r="73" spans="13:14" x14ac:dyDescent="0.2">
      <c r="M73" s="7" t="s">
        <v>27</v>
      </c>
      <c r="N73" s="7"/>
    </row>
    <row r="74" spans="13:14" x14ac:dyDescent="0.2">
      <c r="M74" s="11">
        <f t="array" ref="M74:N76">M20:N22+M47:N49</f>
        <v>-0.63457855387751738</v>
      </c>
      <c r="N74" s="11">
        <v>0.56876703810868356</v>
      </c>
    </row>
    <row r="75" spans="13:14" x14ac:dyDescent="0.2">
      <c r="M75" s="11">
        <v>-0.43972411190642191</v>
      </c>
      <c r="N75" s="11">
        <v>0.57313273607991011</v>
      </c>
    </row>
    <row r="76" spans="13:14" x14ac:dyDescent="0.2">
      <c r="M76" s="11">
        <v>1.0743026657839392</v>
      </c>
      <c r="N76" s="11">
        <v>-1.1418997741885937</v>
      </c>
    </row>
    <row r="78" spans="13:14" x14ac:dyDescent="0.2">
      <c r="M78" s="21" t="s">
        <v>31</v>
      </c>
    </row>
    <row r="79" spans="13:14" x14ac:dyDescent="0.2">
      <c r="M79" s="11">
        <f t="array" ref="M79:M81">M25:M27+M52:M54</f>
        <v>-0.55469864203979413</v>
      </c>
    </row>
    <row r="80" spans="13:14" x14ac:dyDescent="0.2">
      <c r="M80" s="11">
        <v>-0.72350916154940914</v>
      </c>
    </row>
    <row r="81" spans="13:13" x14ac:dyDescent="0.2">
      <c r="M81" s="11">
        <v>1.2782078035892033</v>
      </c>
    </row>
  </sheetData>
  <mergeCells count="28">
    <mergeCell ref="M73:N73"/>
    <mergeCell ref="AC6:AE6"/>
    <mergeCell ref="AC11:AD11"/>
    <mergeCell ref="AC19:AD19"/>
    <mergeCell ref="Q4:S5"/>
    <mergeCell ref="M60:O60"/>
    <mergeCell ref="M65:N65"/>
    <mergeCell ref="AC33:AE33"/>
    <mergeCell ref="AC38:AD38"/>
    <mergeCell ref="AC46:AD46"/>
    <mergeCell ref="M38:N38"/>
    <mergeCell ref="U38:V38"/>
    <mergeCell ref="E46:F46"/>
    <mergeCell ref="M46:N46"/>
    <mergeCell ref="U46:V46"/>
    <mergeCell ref="E19:F19"/>
    <mergeCell ref="M19:N19"/>
    <mergeCell ref="U19:V19"/>
    <mergeCell ref="E33:G33"/>
    <mergeCell ref="M33:O33"/>
    <mergeCell ref="U33:W33"/>
    <mergeCell ref="E38:F38"/>
    <mergeCell ref="E6:G6"/>
    <mergeCell ref="M6:O6"/>
    <mergeCell ref="U6:W6"/>
    <mergeCell ref="E11:F11"/>
    <mergeCell ref="M11:N11"/>
    <mergeCell ref="U11:V11"/>
  </mergeCells>
  <conditionalFormatting sqref="I52:I54">
    <cfRule type="colorScale" priority="4">
      <colorScale>
        <cfvo type="min"/>
        <cfvo type="max"/>
        <color rgb="FFFCFCFF"/>
        <color rgb="FFF8696B"/>
      </colorScale>
    </cfRule>
  </conditionalFormatting>
  <conditionalFormatting sqref="I25:I27">
    <cfRule type="colorScale" priority="3">
      <colorScale>
        <cfvo type="min"/>
        <cfvo type="max"/>
        <color rgb="FFFCFCFF"/>
        <color rgb="FFF8696B"/>
      </colorScale>
    </cfRule>
  </conditionalFormatting>
  <conditionalFormatting sqref="Y52:Y54">
    <cfRule type="colorScale" priority="2">
      <colorScale>
        <cfvo type="min"/>
        <cfvo type="max"/>
        <color rgb="FFFCFCFF"/>
        <color rgb="FFF8696B"/>
      </colorScale>
    </cfRule>
  </conditionalFormatting>
  <conditionalFormatting sqref="Y25:Y2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DrD</dc:creator>
  <cp:lastModifiedBy>DrD</cp:lastModifiedBy>
  <dcterms:created xsi:type="dcterms:W3CDTF">2019-07-17T23:58:36Z</dcterms:created>
  <dcterms:modified xsi:type="dcterms:W3CDTF">2019-07-19T17:21:25Z</dcterms:modified>
</cp:coreProperties>
</file>