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rgyfr-my.sharepoint.com/personal/michele_linardi_cyu_fr/Documents/WORK/CERGY_UNIVERSITE_TRAVAIL/Enseignment/COURS/GESTION_TIME_SERIES/CM_1_2/"/>
    </mc:Choice>
  </mc:AlternateContent>
  <xr:revisionPtr revIDLastSave="972" documentId="8_{376B01C9-0D68-48FF-8DDC-583DD77626D6}" xr6:coauthVersionLast="47" xr6:coauthVersionMax="47" xr10:uidLastSave="{23051F5A-896A-4301-BAA6-E1B8EC893E41}"/>
  <bookViews>
    <workbookView xWindow="-108" yWindow="-108" windowWidth="23256" windowHeight="12576" tabRatio="771" activeTab="3" xr2:uid="{40BCDC21-1A1C-4D59-A8EB-94BC0C5AD535}"/>
  </bookViews>
  <sheets>
    <sheet name="Consignes" sheetId="4" r:id="rId1"/>
    <sheet name="ACF_PCF" sheetId="1" r:id="rId2"/>
    <sheet name="AR INPUT" sheetId="6" r:id="rId3"/>
    <sheet name="AR OUTPUT" sheetId="7" r:id="rId4"/>
    <sheet name="Prédiction" sheetId="8" r:id="rId5"/>
    <sheet name="ACF_PCF_ERREURS" sheetId="16" r:id="rId6"/>
    <sheet name="Regression Erreurs" sheetId="10" r:id="rId7"/>
    <sheet name="AR_OUTPUT_ERREURS" sheetId="13" r:id="rId8"/>
    <sheet name="Modéle final" sheetId="15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6" l="1" a="1"/>
  <c r="V4" i="16" s="1"/>
  <c r="U10" i="16"/>
  <c r="Q4" i="16"/>
  <c r="B118" i="16"/>
  <c r="A118" i="16"/>
  <c r="B117" i="16"/>
  <c r="A117" i="16"/>
  <c r="B116" i="16"/>
  <c r="A116" i="16"/>
  <c r="B115" i="16"/>
  <c r="A115" i="16"/>
  <c r="B114" i="16"/>
  <c r="A114" i="16"/>
  <c r="B113" i="16"/>
  <c r="A113" i="16"/>
  <c r="B112" i="16"/>
  <c r="A112" i="16"/>
  <c r="B111" i="16"/>
  <c r="A111" i="16"/>
  <c r="B110" i="16"/>
  <c r="A110" i="16"/>
  <c r="B109" i="16"/>
  <c r="A109" i="16"/>
  <c r="B108" i="16"/>
  <c r="A108" i="16"/>
  <c r="B107" i="16"/>
  <c r="A107" i="16"/>
  <c r="B106" i="16"/>
  <c r="A106" i="16"/>
  <c r="B105" i="16"/>
  <c r="A105" i="16"/>
  <c r="B104" i="16"/>
  <c r="A104" i="16"/>
  <c r="B103" i="16"/>
  <c r="A103" i="16"/>
  <c r="B102" i="16"/>
  <c r="A102" i="16"/>
  <c r="B101" i="16"/>
  <c r="A101" i="16"/>
  <c r="B100" i="16"/>
  <c r="A100" i="16"/>
  <c r="B99" i="16"/>
  <c r="A99" i="16"/>
  <c r="B98" i="16"/>
  <c r="A98" i="16"/>
  <c r="B97" i="16"/>
  <c r="A97" i="16"/>
  <c r="B96" i="16"/>
  <c r="A96" i="16"/>
  <c r="B95" i="16"/>
  <c r="A95" i="16"/>
  <c r="B94" i="16"/>
  <c r="A94" i="16"/>
  <c r="B93" i="16"/>
  <c r="A93" i="16"/>
  <c r="B92" i="16"/>
  <c r="A92" i="16"/>
  <c r="B91" i="16"/>
  <c r="A91" i="16"/>
  <c r="B90" i="16"/>
  <c r="A90" i="16"/>
  <c r="B89" i="16"/>
  <c r="A89" i="16"/>
  <c r="B88" i="16"/>
  <c r="A88" i="16"/>
  <c r="B87" i="16"/>
  <c r="A87" i="16"/>
  <c r="B86" i="16"/>
  <c r="A86" i="16"/>
  <c r="B85" i="16"/>
  <c r="A85" i="16"/>
  <c r="B84" i="16"/>
  <c r="A84" i="16"/>
  <c r="B83" i="16"/>
  <c r="A83" i="16"/>
  <c r="B82" i="16"/>
  <c r="A82" i="16"/>
  <c r="B81" i="16"/>
  <c r="A81" i="16"/>
  <c r="B80" i="16"/>
  <c r="A80" i="16"/>
  <c r="B79" i="16"/>
  <c r="A79" i="16"/>
  <c r="B78" i="16"/>
  <c r="A78" i="16"/>
  <c r="B77" i="16"/>
  <c r="A77" i="16"/>
  <c r="B76" i="16"/>
  <c r="A76" i="16"/>
  <c r="B75" i="16"/>
  <c r="A75" i="16"/>
  <c r="B74" i="16"/>
  <c r="A74" i="16"/>
  <c r="B73" i="16"/>
  <c r="A73" i="16"/>
  <c r="B72" i="16"/>
  <c r="A72" i="16"/>
  <c r="B71" i="16"/>
  <c r="A71" i="16"/>
  <c r="B70" i="16"/>
  <c r="A70" i="16"/>
  <c r="B69" i="16"/>
  <c r="A69" i="16"/>
  <c r="B68" i="16"/>
  <c r="A68" i="16"/>
  <c r="B67" i="16"/>
  <c r="A67" i="16"/>
  <c r="B66" i="16"/>
  <c r="A66" i="16"/>
  <c r="B65" i="16"/>
  <c r="A65" i="16"/>
  <c r="B64" i="16"/>
  <c r="A64" i="16"/>
  <c r="B63" i="16"/>
  <c r="A63" i="16"/>
  <c r="B62" i="16"/>
  <c r="A62" i="16"/>
  <c r="B61" i="16"/>
  <c r="A61" i="16"/>
  <c r="B60" i="16"/>
  <c r="A60" i="16"/>
  <c r="B59" i="16"/>
  <c r="A59" i="16"/>
  <c r="B58" i="16"/>
  <c r="A58" i="16"/>
  <c r="B57" i="16"/>
  <c r="A57" i="16"/>
  <c r="B56" i="16"/>
  <c r="A56" i="16"/>
  <c r="B55" i="16"/>
  <c r="A55" i="16"/>
  <c r="B54" i="16"/>
  <c r="A54" i="16"/>
  <c r="B53" i="16"/>
  <c r="A53" i="16"/>
  <c r="B52" i="16"/>
  <c r="A52" i="16"/>
  <c r="B51" i="16"/>
  <c r="A51" i="16"/>
  <c r="B50" i="16"/>
  <c r="A50" i="16"/>
  <c r="B49" i="16"/>
  <c r="A49" i="16"/>
  <c r="B48" i="16"/>
  <c r="A48" i="16"/>
  <c r="B47" i="16"/>
  <c r="A47" i="16"/>
  <c r="B46" i="16"/>
  <c r="A46" i="16"/>
  <c r="B45" i="16"/>
  <c r="A45" i="16"/>
  <c r="B44" i="16"/>
  <c r="A44" i="16"/>
  <c r="B43" i="16"/>
  <c r="A43" i="16"/>
  <c r="B42" i="16"/>
  <c r="A42" i="16"/>
  <c r="B41" i="16"/>
  <c r="A41" i="16"/>
  <c r="B40" i="16"/>
  <c r="A40" i="16"/>
  <c r="B39" i="16"/>
  <c r="A39" i="16"/>
  <c r="B38" i="16"/>
  <c r="A38" i="16"/>
  <c r="B37" i="16"/>
  <c r="A37" i="16"/>
  <c r="B36" i="16"/>
  <c r="A36" i="16"/>
  <c r="B35" i="16"/>
  <c r="A35" i="16"/>
  <c r="B34" i="16"/>
  <c r="A34" i="16"/>
  <c r="B33" i="16"/>
  <c r="A33" i="16"/>
  <c r="B32" i="16"/>
  <c r="A32" i="16"/>
  <c r="B31" i="16"/>
  <c r="A31" i="16"/>
  <c r="B30" i="16"/>
  <c r="A30" i="16"/>
  <c r="B29" i="16"/>
  <c r="A29" i="16"/>
  <c r="B28" i="16"/>
  <c r="A28" i="16"/>
  <c r="B27" i="16"/>
  <c r="A27" i="16"/>
  <c r="B26" i="16"/>
  <c r="A26" i="16"/>
  <c r="B25" i="16"/>
  <c r="A25" i="16"/>
  <c r="B24" i="16"/>
  <c r="A24" i="16"/>
  <c r="B23" i="16"/>
  <c r="A23" i="16"/>
  <c r="B22" i="16"/>
  <c r="A22" i="16"/>
  <c r="B21" i="16"/>
  <c r="A21" i="16"/>
  <c r="B20" i="16"/>
  <c r="A20" i="16"/>
  <c r="B19" i="16"/>
  <c r="A19" i="16"/>
  <c r="B18" i="16"/>
  <c r="A18" i="16"/>
  <c r="B17" i="16"/>
  <c r="A17" i="16"/>
  <c r="B16" i="16"/>
  <c r="A16" i="16"/>
  <c r="B15" i="16"/>
  <c r="A15" i="16"/>
  <c r="B14" i="16"/>
  <c r="A14" i="16"/>
  <c r="B13" i="16"/>
  <c r="A13" i="16"/>
  <c r="B12" i="16"/>
  <c r="A12" i="16"/>
  <c r="B11" i="16"/>
  <c r="A11" i="16"/>
  <c r="B10" i="16"/>
  <c r="A10" i="16"/>
  <c r="Q9" i="16"/>
  <c r="R9" i="16" s="1"/>
  <c r="B9" i="16"/>
  <c r="A9" i="16"/>
  <c r="Q8" i="16"/>
  <c r="R8" i="16" s="1"/>
  <c r="B8" i="16"/>
  <c r="A8" i="16"/>
  <c r="Q7" i="16"/>
  <c r="R7" i="16" s="1"/>
  <c r="B7" i="16"/>
  <c r="A7" i="16"/>
  <c r="Q6" i="16"/>
  <c r="R6" i="16" s="1"/>
  <c r="B6" i="16"/>
  <c r="A6" i="16"/>
  <c r="Q5" i="16"/>
  <c r="R5" i="16" s="1"/>
  <c r="B5" i="16"/>
  <c r="A5" i="16"/>
  <c r="R4" i="16"/>
  <c r="B4" i="16"/>
  <c r="A4" i="16"/>
  <c r="B3" i="16"/>
  <c r="A3" i="16"/>
  <c r="B2" i="16"/>
  <c r="A2" i="16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4" i="15"/>
  <c r="G110" i="16" l="1"/>
  <c r="D118" i="16"/>
  <c r="J22" i="16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4" i="8"/>
  <c r="I28" i="16" l="1"/>
  <c r="H106" i="16"/>
  <c r="F108" i="16"/>
  <c r="J13" i="16"/>
  <c r="G94" i="16"/>
  <c r="G74" i="16"/>
  <c r="I114" i="16"/>
  <c r="K77" i="16"/>
  <c r="K102" i="16"/>
  <c r="K38" i="16"/>
  <c r="I90" i="16"/>
  <c r="H22" i="16"/>
  <c r="J25" i="16"/>
  <c r="K78" i="16"/>
  <c r="G10" i="16"/>
  <c r="G73" i="16"/>
  <c r="H20" i="16"/>
  <c r="J19" i="16"/>
  <c r="K64" i="16"/>
  <c r="G99" i="16"/>
  <c r="J52" i="16"/>
  <c r="F92" i="16"/>
  <c r="G88" i="16"/>
  <c r="F12" i="16"/>
  <c r="J21" i="16"/>
  <c r="K109" i="16"/>
  <c r="J16" i="16"/>
  <c r="I84" i="16"/>
  <c r="J43" i="16"/>
  <c r="K16" i="16"/>
  <c r="J51" i="16"/>
  <c r="F87" i="16"/>
  <c r="G44" i="16"/>
  <c r="I64" i="16"/>
  <c r="I47" i="16"/>
  <c r="F20" i="16"/>
  <c r="I102" i="16"/>
  <c r="J37" i="16"/>
  <c r="G18" i="16"/>
  <c r="G19" i="16"/>
  <c r="K35" i="16"/>
  <c r="J34" i="16"/>
  <c r="I33" i="16"/>
  <c r="H32" i="16"/>
  <c r="G31" i="16"/>
  <c r="F30" i="16"/>
  <c r="K51" i="16"/>
  <c r="J50" i="16"/>
  <c r="I49" i="16"/>
  <c r="H48" i="16"/>
  <c r="G47" i="16"/>
  <c r="F46" i="16"/>
  <c r="F24" i="16"/>
  <c r="H14" i="16"/>
  <c r="I111" i="16"/>
  <c r="G37" i="16"/>
  <c r="J102" i="16"/>
  <c r="H64" i="16"/>
  <c r="F26" i="16"/>
  <c r="G102" i="16"/>
  <c r="J85" i="16"/>
  <c r="I71" i="16"/>
  <c r="G60" i="16"/>
  <c r="K44" i="16"/>
  <c r="I32" i="16"/>
  <c r="G20" i="16"/>
  <c r="I14" i="16"/>
  <c r="H79" i="16"/>
  <c r="F21" i="16"/>
  <c r="J60" i="16"/>
  <c r="H53" i="16"/>
  <c r="F105" i="16"/>
  <c r="K52" i="16"/>
  <c r="I51" i="16"/>
  <c r="J35" i="16"/>
  <c r="H45" i="16"/>
  <c r="F97" i="16"/>
  <c r="J65" i="16"/>
  <c r="G104" i="16"/>
  <c r="J48" i="16"/>
  <c r="H81" i="16"/>
  <c r="G21" i="16"/>
  <c r="J54" i="16"/>
  <c r="F73" i="16"/>
  <c r="K42" i="16"/>
  <c r="J103" i="16"/>
  <c r="H91" i="16"/>
  <c r="F53" i="16"/>
  <c r="J53" i="16"/>
  <c r="G82" i="16"/>
  <c r="F36" i="16"/>
  <c r="H70" i="16"/>
  <c r="H31" i="16"/>
  <c r="G78" i="16"/>
  <c r="G52" i="16"/>
  <c r="H50" i="16"/>
  <c r="K76" i="16"/>
  <c r="K85" i="16"/>
  <c r="G80" i="16"/>
  <c r="K101" i="16"/>
  <c r="J41" i="16"/>
  <c r="G90" i="16"/>
  <c r="K117" i="16"/>
  <c r="H114" i="16"/>
  <c r="J116" i="16"/>
  <c r="G113" i="16"/>
  <c r="I115" i="16"/>
  <c r="F112" i="16"/>
  <c r="F18" i="16"/>
  <c r="H17" i="16"/>
  <c r="K39" i="16"/>
  <c r="J38" i="16"/>
  <c r="I37" i="16"/>
  <c r="H36" i="16"/>
  <c r="G35" i="16"/>
  <c r="F34" i="16"/>
  <c r="G25" i="16"/>
  <c r="K17" i="16"/>
  <c r="J112" i="16"/>
  <c r="H38" i="16"/>
  <c r="K103" i="16"/>
  <c r="I65" i="16"/>
  <c r="G27" i="16"/>
  <c r="J115" i="16"/>
  <c r="H103" i="16"/>
  <c r="F91" i="16"/>
  <c r="K86" i="16"/>
  <c r="J72" i="16"/>
  <c r="H61" i="16"/>
  <c r="F45" i="16"/>
  <c r="J33" i="16"/>
  <c r="H21" i="16"/>
  <c r="I7" i="16"/>
  <c r="K9" i="16"/>
  <c r="G5" i="16"/>
  <c r="J8" i="16"/>
  <c r="F4" i="16"/>
  <c r="H6" i="16"/>
  <c r="I80" i="16"/>
  <c r="G22" i="16"/>
  <c r="K61" i="16"/>
  <c r="I54" i="16"/>
  <c r="G106" i="16"/>
  <c r="F116" i="16"/>
  <c r="H89" i="16"/>
  <c r="F41" i="16"/>
  <c r="K36" i="16"/>
  <c r="I46" i="16"/>
  <c r="G98" i="16"/>
  <c r="K66" i="16"/>
  <c r="H105" i="16"/>
  <c r="F67" i="16"/>
  <c r="K49" i="16"/>
  <c r="I82" i="16"/>
  <c r="F60" i="16"/>
  <c r="K55" i="16"/>
  <c r="F15" i="16"/>
  <c r="K104" i="16"/>
  <c r="I92" i="16"/>
  <c r="G54" i="16"/>
  <c r="F9" i="16"/>
  <c r="K70" i="16"/>
  <c r="K63" i="16"/>
  <c r="J62" i="16"/>
  <c r="I61" i="16"/>
  <c r="H60" i="16"/>
  <c r="G59" i="16"/>
  <c r="F58" i="16"/>
  <c r="G63" i="16"/>
  <c r="K60" i="16"/>
  <c r="F19" i="16"/>
  <c r="I59" i="16"/>
  <c r="F8" i="16"/>
  <c r="I34" i="16"/>
  <c r="F103" i="16"/>
  <c r="I53" i="16"/>
  <c r="J104" i="16"/>
  <c r="G101" i="16"/>
  <c r="I103" i="16"/>
  <c r="F100" i="16"/>
  <c r="K105" i="16"/>
  <c r="H102" i="16"/>
  <c r="F17" i="16"/>
  <c r="K27" i="16"/>
  <c r="J26" i="16"/>
  <c r="I25" i="16"/>
  <c r="H24" i="16"/>
  <c r="G23" i="16"/>
  <c r="F22" i="16"/>
  <c r="H26" i="16"/>
  <c r="H9" i="16"/>
  <c r="K113" i="16"/>
  <c r="I39" i="16"/>
  <c r="J66" i="16"/>
  <c r="H28" i="16"/>
  <c r="K116" i="16"/>
  <c r="I104" i="16"/>
  <c r="G92" i="16"/>
  <c r="F75" i="16"/>
  <c r="K73" i="16"/>
  <c r="I62" i="16"/>
  <c r="G46" i="16"/>
  <c r="F32" i="16"/>
  <c r="K34" i="16"/>
  <c r="I22" i="16"/>
  <c r="J81" i="16"/>
  <c r="H23" i="16"/>
  <c r="J55" i="16"/>
  <c r="H107" i="16"/>
  <c r="F84" i="16"/>
  <c r="K53" i="16"/>
  <c r="G117" i="16"/>
  <c r="G42" i="16"/>
  <c r="J47" i="16"/>
  <c r="H99" i="16"/>
  <c r="K43" i="16"/>
  <c r="J42" i="16"/>
  <c r="I41" i="16"/>
  <c r="H40" i="16"/>
  <c r="G39" i="16"/>
  <c r="F38" i="16"/>
  <c r="I106" i="16"/>
  <c r="G68" i="16"/>
  <c r="K23" i="16"/>
  <c r="J83" i="16"/>
  <c r="I23" i="16"/>
  <c r="G61" i="16"/>
  <c r="H75" i="16"/>
  <c r="J93" i="16"/>
  <c r="H55" i="16"/>
  <c r="F68" i="16"/>
  <c r="I101" i="16"/>
  <c r="H16" i="16"/>
  <c r="H93" i="16"/>
  <c r="I24" i="16"/>
  <c r="J91" i="16"/>
  <c r="F109" i="16"/>
  <c r="H11" i="16"/>
  <c r="H19" i="16"/>
  <c r="H113" i="16"/>
  <c r="F14" i="16"/>
  <c r="J105" i="16"/>
  <c r="J63" i="16"/>
  <c r="K82" i="16"/>
  <c r="H43" i="16"/>
  <c r="J107" i="16"/>
  <c r="J24" i="16"/>
  <c r="K94" i="16"/>
  <c r="K81" i="16"/>
  <c r="H78" i="16"/>
  <c r="J80" i="16"/>
  <c r="G77" i="16"/>
  <c r="I79" i="16"/>
  <c r="F76" i="16"/>
  <c r="G16" i="16"/>
  <c r="J28" i="16"/>
  <c r="I10" i="16"/>
  <c r="F72" i="16"/>
  <c r="K41" i="16"/>
  <c r="G86" i="16"/>
  <c r="J30" i="16"/>
  <c r="F104" i="16"/>
  <c r="K106" i="16"/>
  <c r="I94" i="16"/>
  <c r="H77" i="16"/>
  <c r="F65" i="16"/>
  <c r="I48" i="16"/>
  <c r="H34" i="16"/>
  <c r="F23" i="16"/>
  <c r="K24" i="16"/>
  <c r="G108" i="16"/>
  <c r="F113" i="16"/>
  <c r="J109" i="16"/>
  <c r="H86" i="16"/>
  <c r="F16" i="16"/>
  <c r="K92" i="16"/>
  <c r="I44" i="16"/>
  <c r="G70" i="16"/>
  <c r="F27" i="16"/>
  <c r="J101" i="16"/>
  <c r="F25" i="16"/>
  <c r="K108" i="16"/>
  <c r="I70" i="16"/>
  <c r="F13" i="16"/>
  <c r="F63" i="16"/>
  <c r="K25" i="16"/>
  <c r="I63" i="16"/>
  <c r="J77" i="16"/>
  <c r="F115" i="16"/>
  <c r="G93" i="16"/>
  <c r="J57" i="16"/>
  <c r="I12" i="16"/>
  <c r="I58" i="16"/>
  <c r="F59" i="16"/>
  <c r="J40" i="16"/>
  <c r="G76" i="16"/>
  <c r="J23" i="16"/>
  <c r="I108" i="16"/>
  <c r="K48" i="16"/>
  <c r="K84" i="16"/>
  <c r="I76" i="16"/>
  <c r="I56" i="16"/>
  <c r="J68" i="16"/>
  <c r="G65" i="16"/>
  <c r="I67" i="16"/>
  <c r="F64" i="16"/>
  <c r="K69" i="16"/>
  <c r="H66" i="16"/>
  <c r="J118" i="16"/>
  <c r="I117" i="16"/>
  <c r="H116" i="16"/>
  <c r="G115" i="16"/>
  <c r="F114" i="16"/>
  <c r="J14" i="16"/>
  <c r="I13" i="16"/>
  <c r="H12" i="16"/>
  <c r="G11" i="16"/>
  <c r="F10" i="16"/>
  <c r="K15" i="16"/>
  <c r="K29" i="16"/>
  <c r="J11" i="16"/>
  <c r="K10" i="16"/>
  <c r="J9" i="16"/>
  <c r="G6" i="16"/>
  <c r="F5" i="16"/>
  <c r="I8" i="16"/>
  <c r="H7" i="16"/>
  <c r="H87" i="16"/>
  <c r="F49" i="16"/>
  <c r="K31" i="16"/>
  <c r="G105" i="16"/>
  <c r="J95" i="16"/>
  <c r="I78" i="16"/>
  <c r="G66" i="16"/>
  <c r="J49" i="16"/>
  <c r="I35" i="16"/>
  <c r="G24" i="16"/>
  <c r="G15" i="16"/>
  <c r="H109" i="16"/>
  <c r="F57" i="16"/>
  <c r="K26" i="16"/>
  <c r="G114" i="16"/>
  <c r="F35" i="16"/>
  <c r="K110" i="16"/>
  <c r="I87" i="16"/>
  <c r="G17" i="16"/>
  <c r="F93" i="16"/>
  <c r="J45" i="16"/>
  <c r="H71" i="16"/>
  <c r="G28" i="16"/>
  <c r="G26" i="16"/>
  <c r="J71" i="16"/>
  <c r="K18" i="16"/>
  <c r="G64" i="16"/>
  <c r="J64" i="16"/>
  <c r="H111" i="16"/>
  <c r="G116" i="16"/>
  <c r="H94" i="16"/>
  <c r="F83" i="16"/>
  <c r="K58" i="16"/>
  <c r="K100" i="16"/>
  <c r="I91" i="16"/>
  <c r="F88" i="16"/>
  <c r="K93" i="16"/>
  <c r="H90" i="16"/>
  <c r="J92" i="16"/>
  <c r="G89" i="16"/>
  <c r="F85" i="16"/>
  <c r="G33" i="16"/>
  <c r="G85" i="16"/>
  <c r="I100" i="16"/>
  <c r="K107" i="16"/>
  <c r="J106" i="16"/>
  <c r="I105" i="16"/>
  <c r="H104" i="16"/>
  <c r="G103" i="16"/>
  <c r="F102" i="16"/>
  <c r="K19" i="16"/>
  <c r="K22" i="16"/>
  <c r="H74" i="16"/>
  <c r="H8" i="16"/>
  <c r="K11" i="16"/>
  <c r="J10" i="16"/>
  <c r="G7" i="16"/>
  <c r="F6" i="16"/>
  <c r="I9" i="16"/>
  <c r="I88" i="16"/>
  <c r="G50" i="16"/>
  <c r="F95" i="16"/>
  <c r="K96" i="16"/>
  <c r="J79" i="16"/>
  <c r="H67" i="16"/>
  <c r="F55" i="16"/>
  <c r="K50" i="16"/>
  <c r="J36" i="16"/>
  <c r="H25" i="16"/>
  <c r="J15" i="16"/>
  <c r="I110" i="16"/>
  <c r="G58" i="16"/>
  <c r="J7" i="16"/>
  <c r="O6" i="16"/>
  <c r="O9" i="16"/>
  <c r="I6" i="16"/>
  <c r="O5" i="16"/>
  <c r="H5" i="16"/>
  <c r="O8" i="16"/>
  <c r="Y13" i="16" s="1"/>
  <c r="F3" i="16"/>
  <c r="K8" i="16"/>
  <c r="G4" i="16"/>
  <c r="I19" i="16"/>
  <c r="F7" i="16"/>
  <c r="H18" i="16"/>
  <c r="O7" i="16"/>
  <c r="O4" i="16"/>
  <c r="H115" i="16"/>
  <c r="G36" i="16"/>
  <c r="J88" i="16"/>
  <c r="G9" i="16"/>
  <c r="F71" i="16"/>
  <c r="K46" i="16"/>
  <c r="I72" i="16"/>
  <c r="H29" i="16"/>
  <c r="K79" i="16"/>
  <c r="J78" i="16"/>
  <c r="I77" i="16"/>
  <c r="H76" i="16"/>
  <c r="G75" i="16"/>
  <c r="F74" i="16"/>
  <c r="H27" i="16"/>
  <c r="F80" i="16"/>
  <c r="K72" i="16"/>
  <c r="I16" i="16"/>
  <c r="H65" i="16"/>
  <c r="F96" i="16"/>
  <c r="K65" i="16"/>
  <c r="I112" i="16"/>
  <c r="H117" i="16"/>
  <c r="I95" i="16"/>
  <c r="G84" i="16"/>
  <c r="K14" i="16"/>
  <c r="K71" i="16"/>
  <c r="J70" i="16"/>
  <c r="I69" i="16"/>
  <c r="H68" i="16"/>
  <c r="G67" i="16"/>
  <c r="F66" i="16"/>
  <c r="I98" i="16"/>
  <c r="H110" i="16"/>
  <c r="I17" i="16"/>
  <c r="I29" i="16"/>
  <c r="H47" i="16"/>
  <c r="K56" i="16"/>
  <c r="F69" i="16"/>
  <c r="H69" i="16"/>
  <c r="I55" i="16"/>
  <c r="F52" i="16"/>
  <c r="K57" i="16"/>
  <c r="H54" i="16"/>
  <c r="J56" i="16"/>
  <c r="G53" i="16"/>
  <c r="F118" i="16"/>
  <c r="K12" i="16"/>
  <c r="K45" i="16"/>
  <c r="H42" i="16"/>
  <c r="J44" i="16"/>
  <c r="G41" i="16"/>
  <c r="I43" i="16"/>
  <c r="F40" i="16"/>
  <c r="K95" i="16"/>
  <c r="J94" i="16"/>
  <c r="I93" i="16"/>
  <c r="H92" i="16"/>
  <c r="G91" i="16"/>
  <c r="F90" i="16"/>
  <c r="K111" i="16"/>
  <c r="J110" i="16"/>
  <c r="I109" i="16"/>
  <c r="H108" i="16"/>
  <c r="G107" i="16"/>
  <c r="F106" i="16"/>
  <c r="J18" i="16"/>
  <c r="I15" i="16"/>
  <c r="G8" i="16"/>
  <c r="I75" i="16"/>
  <c r="J89" i="16"/>
  <c r="H51" i="16"/>
  <c r="F117" i="16"/>
  <c r="I107" i="16"/>
  <c r="G96" i="16"/>
  <c r="K80" i="16"/>
  <c r="I68" i="16"/>
  <c r="G56" i="16"/>
  <c r="F39" i="16"/>
  <c r="K37" i="16"/>
  <c r="I26" i="16"/>
  <c r="J111" i="16"/>
  <c r="H59" i="16"/>
  <c r="I116" i="16"/>
  <c r="H37" i="16"/>
  <c r="F47" i="16"/>
  <c r="K89" i="16"/>
  <c r="H10" i="16"/>
  <c r="H95" i="16"/>
  <c r="G72" i="16"/>
  <c r="J73" i="16"/>
  <c r="I30" i="16"/>
  <c r="G81" i="16"/>
  <c r="G14" i="16"/>
  <c r="I66" i="16"/>
  <c r="G97" i="16"/>
  <c r="J113" i="16"/>
  <c r="F37" i="16"/>
  <c r="I118" i="16"/>
  <c r="J96" i="16"/>
  <c r="H85" i="16"/>
  <c r="F33" i="16"/>
  <c r="K21" i="16"/>
  <c r="K87" i="16"/>
  <c r="J86" i="16"/>
  <c r="I85" i="16"/>
  <c r="H84" i="16"/>
  <c r="G83" i="16"/>
  <c r="F82" i="16"/>
  <c r="H41" i="16"/>
  <c r="K47" i="16"/>
  <c r="J46" i="16"/>
  <c r="I45" i="16"/>
  <c r="H44" i="16"/>
  <c r="G43" i="16"/>
  <c r="F42" i="16"/>
  <c r="F101" i="16"/>
  <c r="I27" i="16"/>
  <c r="K67" i="16"/>
  <c r="F107" i="16"/>
  <c r="H118" i="16"/>
  <c r="H62" i="16"/>
  <c r="J32" i="16"/>
  <c r="G29" i="16"/>
  <c r="I31" i="16"/>
  <c r="F28" i="16"/>
  <c r="K33" i="16"/>
  <c r="H30" i="16"/>
  <c r="K83" i="16"/>
  <c r="J82" i="16"/>
  <c r="I81" i="16"/>
  <c r="H80" i="16"/>
  <c r="G79" i="16"/>
  <c r="F78" i="16"/>
  <c r="K99" i="16"/>
  <c r="J98" i="16"/>
  <c r="I97" i="16"/>
  <c r="H96" i="16"/>
  <c r="G95" i="16"/>
  <c r="F94" i="16"/>
  <c r="K20" i="16"/>
  <c r="J76" i="16"/>
  <c r="F98" i="16"/>
  <c r="K90" i="16"/>
  <c r="I52" i="16"/>
  <c r="G118" i="16"/>
  <c r="J108" i="16"/>
  <c r="H97" i="16"/>
  <c r="F81" i="16"/>
  <c r="J69" i="16"/>
  <c r="H57" i="16"/>
  <c r="G40" i="16"/>
  <c r="J27" i="16"/>
  <c r="F11" i="16"/>
  <c r="K112" i="16"/>
  <c r="I60" i="16"/>
  <c r="F56" i="16"/>
  <c r="J117" i="16"/>
  <c r="I38" i="16"/>
  <c r="G48" i="16"/>
  <c r="I11" i="16"/>
  <c r="I96" i="16"/>
  <c r="H73" i="16"/>
  <c r="F31" i="16"/>
  <c r="K74" i="16"/>
  <c r="J31" i="16"/>
  <c r="F61" i="16"/>
  <c r="J29" i="16"/>
  <c r="H82" i="16"/>
  <c r="F44" i="16"/>
  <c r="J17" i="16"/>
  <c r="J67" i="16"/>
  <c r="H98" i="16"/>
  <c r="F50" i="16"/>
  <c r="K114" i="16"/>
  <c r="G38" i="16"/>
  <c r="F99" i="16"/>
  <c r="K97" i="16"/>
  <c r="I86" i="16"/>
  <c r="G34" i="16"/>
  <c r="F29" i="16"/>
  <c r="G12" i="16"/>
  <c r="K118" i="16"/>
  <c r="H49" i="16"/>
  <c r="J12" i="16"/>
  <c r="I74" i="16"/>
  <c r="K32" i="16"/>
  <c r="K30" i="16"/>
  <c r="G45" i="16"/>
  <c r="I99" i="16"/>
  <c r="H35" i="16"/>
  <c r="F111" i="16"/>
  <c r="K28" i="16"/>
  <c r="J61" i="16"/>
  <c r="G57" i="16"/>
  <c r="J39" i="16"/>
  <c r="F48" i="16"/>
  <c r="J97" i="16"/>
  <c r="G32" i="16"/>
  <c r="G62" i="16"/>
  <c r="I83" i="16"/>
  <c r="K68" i="16"/>
  <c r="G51" i="16"/>
  <c r="H39" i="16"/>
  <c r="G100" i="16"/>
  <c r="J87" i="16"/>
  <c r="J20" i="16"/>
  <c r="I20" i="16"/>
  <c r="I21" i="16"/>
  <c r="K59" i="16"/>
  <c r="J58" i="16"/>
  <c r="I57" i="16"/>
  <c r="H56" i="16"/>
  <c r="G55" i="16"/>
  <c r="F54" i="16"/>
  <c r="K75" i="16"/>
  <c r="J74" i="16"/>
  <c r="I73" i="16"/>
  <c r="H72" i="16"/>
  <c r="G71" i="16"/>
  <c r="F70" i="16"/>
  <c r="I18" i="16"/>
  <c r="G13" i="16"/>
  <c r="G109" i="16"/>
  <c r="H100" i="16"/>
  <c r="F62" i="16"/>
  <c r="K54" i="16"/>
  <c r="G112" i="16"/>
  <c r="J99" i="16"/>
  <c r="H83" i="16"/>
  <c r="G69" i="16"/>
  <c r="J59" i="16"/>
  <c r="I42" i="16"/>
  <c r="G30" i="16"/>
  <c r="H13" i="16"/>
  <c r="F77" i="16"/>
  <c r="K62" i="16"/>
  <c r="H58" i="16"/>
  <c r="F51" i="16"/>
  <c r="K40" i="16"/>
  <c r="I50" i="16"/>
  <c r="G49" i="16"/>
  <c r="K13" i="16"/>
  <c r="K98" i="16"/>
  <c r="J75" i="16"/>
  <c r="H33" i="16"/>
  <c r="F43" i="16"/>
  <c r="K115" i="16"/>
  <c r="J114" i="16"/>
  <c r="I113" i="16"/>
  <c r="H112" i="16"/>
  <c r="G111" i="16"/>
  <c r="F110" i="16"/>
  <c r="H63" i="16"/>
  <c r="J84" i="16"/>
  <c r="H46" i="16"/>
  <c r="F79" i="16"/>
  <c r="J100" i="16"/>
  <c r="H52" i="16"/>
  <c r="K91" i="16"/>
  <c r="J90" i="16"/>
  <c r="I89" i="16"/>
  <c r="H88" i="16"/>
  <c r="G87" i="16"/>
  <c r="F86" i="16"/>
  <c r="I40" i="16"/>
  <c r="H101" i="16"/>
  <c r="F89" i="16"/>
  <c r="K88" i="16"/>
  <c r="I36" i="16"/>
  <c r="H15" i="16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Q4" i="1"/>
  <c r="N5" i="16" l="1"/>
  <c r="P5" i="16" s="1"/>
  <c r="U4" i="16" s="1"/>
  <c r="U9" i="16" s="1"/>
  <c r="N4" i="16"/>
  <c r="N6" i="16"/>
  <c r="P6" i="16" s="1"/>
  <c r="N9" i="16"/>
  <c r="P9" i="16" s="1"/>
  <c r="N7" i="16"/>
  <c r="P7" i="16" s="1"/>
  <c r="N8" i="16"/>
  <c r="P8" i="16" s="1"/>
  <c r="U17" i="16" s="1"/>
  <c r="Q6" i="1"/>
  <c r="R6" i="1" s="1"/>
  <c r="Q7" i="1"/>
  <c r="R7" i="1" s="1"/>
  <c r="Q8" i="1"/>
  <c r="R8" i="1" s="1"/>
  <c r="Q9" i="1"/>
  <c r="R9" i="1" s="1"/>
  <c r="Q5" i="1"/>
  <c r="R5" i="1" s="1"/>
  <c r="R4" i="1"/>
  <c r="P4" i="16" l="1"/>
  <c r="U13" i="16" s="1"/>
  <c r="T9" i="16"/>
  <c r="U14" i="16"/>
  <c r="X13" i="16"/>
  <c r="Y14" i="16" s="1"/>
  <c r="U16" i="16"/>
  <c r="V17" i="16" s="1"/>
  <c r="W13" i="16"/>
  <c r="X14" i="16" s="1"/>
  <c r="Y15" i="16" s="1"/>
  <c r="U15" i="16"/>
  <c r="V16" i="16" s="1"/>
  <c r="W17" i="16" s="1"/>
  <c r="V14" i="16"/>
  <c r="C118" i="1"/>
  <c r="B118" i="1"/>
  <c r="A118" i="1"/>
  <c r="C117" i="1"/>
  <c r="B117" i="1"/>
  <c r="A117" i="1"/>
  <c r="C116" i="1"/>
  <c r="B116" i="1"/>
  <c r="A116" i="1"/>
  <c r="C115" i="1"/>
  <c r="B115" i="1"/>
  <c r="A115" i="1"/>
  <c r="C114" i="1"/>
  <c r="B114" i="1"/>
  <c r="A114" i="1"/>
  <c r="C113" i="1"/>
  <c r="B113" i="1"/>
  <c r="A113" i="1"/>
  <c r="C112" i="1"/>
  <c r="B112" i="1"/>
  <c r="A112" i="1"/>
  <c r="C111" i="1"/>
  <c r="B111" i="1"/>
  <c r="A111" i="1"/>
  <c r="C110" i="1"/>
  <c r="B110" i="1"/>
  <c r="A110" i="1"/>
  <c r="C109" i="1"/>
  <c r="B109" i="1"/>
  <c r="A109" i="1"/>
  <c r="C108" i="1"/>
  <c r="B108" i="1"/>
  <c r="A108" i="1"/>
  <c r="C107" i="1"/>
  <c r="B107" i="1"/>
  <c r="A107" i="1"/>
  <c r="C106" i="1"/>
  <c r="B106" i="1"/>
  <c r="A106" i="1"/>
  <c r="C105" i="1"/>
  <c r="B105" i="1"/>
  <c r="A105" i="1"/>
  <c r="C104" i="1"/>
  <c r="B104" i="1"/>
  <c r="A104" i="1"/>
  <c r="C103" i="1"/>
  <c r="B103" i="1"/>
  <c r="A103" i="1"/>
  <c r="C102" i="1"/>
  <c r="B102" i="1"/>
  <c r="A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C95" i="1"/>
  <c r="B95" i="1"/>
  <c r="A95" i="1"/>
  <c r="C94" i="1"/>
  <c r="B94" i="1"/>
  <c r="A94" i="1"/>
  <c r="C93" i="1"/>
  <c r="B93" i="1"/>
  <c r="A93" i="1"/>
  <c r="C92" i="1"/>
  <c r="B92" i="1"/>
  <c r="A92" i="1"/>
  <c r="C91" i="1"/>
  <c r="B91" i="1"/>
  <c r="A91" i="1"/>
  <c r="C90" i="1"/>
  <c r="B90" i="1"/>
  <c r="A90" i="1"/>
  <c r="C89" i="1"/>
  <c r="B89" i="1"/>
  <c r="A89" i="1"/>
  <c r="C88" i="1"/>
  <c r="B88" i="1"/>
  <c r="A88" i="1"/>
  <c r="C87" i="1"/>
  <c r="B87" i="1"/>
  <c r="A87" i="1"/>
  <c r="C86" i="1"/>
  <c r="B86" i="1"/>
  <c r="A86" i="1"/>
  <c r="C85" i="1"/>
  <c r="B85" i="1"/>
  <c r="A85" i="1"/>
  <c r="C84" i="1"/>
  <c r="B84" i="1"/>
  <c r="A84" i="1"/>
  <c r="C83" i="1"/>
  <c r="B83" i="1"/>
  <c r="A83" i="1"/>
  <c r="C82" i="1"/>
  <c r="B82" i="1"/>
  <c r="A82" i="1"/>
  <c r="C81" i="1"/>
  <c r="B81" i="1"/>
  <c r="A81" i="1"/>
  <c r="C80" i="1"/>
  <c r="B80" i="1"/>
  <c r="A80" i="1"/>
  <c r="C79" i="1"/>
  <c r="B79" i="1"/>
  <c r="A79" i="1"/>
  <c r="C78" i="1"/>
  <c r="B78" i="1"/>
  <c r="A78" i="1"/>
  <c r="C77" i="1"/>
  <c r="B77" i="1"/>
  <c r="A77" i="1"/>
  <c r="C76" i="1"/>
  <c r="B76" i="1"/>
  <c r="A76" i="1"/>
  <c r="C75" i="1"/>
  <c r="B75" i="1"/>
  <c r="A75" i="1"/>
  <c r="C74" i="1"/>
  <c r="B74" i="1"/>
  <c r="A74" i="1"/>
  <c r="C73" i="1"/>
  <c r="B73" i="1"/>
  <c r="A73" i="1"/>
  <c r="C72" i="1"/>
  <c r="B72" i="1"/>
  <c r="A72" i="1"/>
  <c r="C71" i="1"/>
  <c r="B71" i="1"/>
  <c r="A71" i="1"/>
  <c r="C70" i="1"/>
  <c r="B70" i="1"/>
  <c r="A70" i="1"/>
  <c r="C69" i="1"/>
  <c r="B69" i="1"/>
  <c r="A69" i="1"/>
  <c r="C68" i="1"/>
  <c r="B68" i="1"/>
  <c r="A68" i="1"/>
  <c r="C67" i="1"/>
  <c r="B67" i="1"/>
  <c r="A67" i="1"/>
  <c r="C66" i="1"/>
  <c r="B66" i="1"/>
  <c r="A66" i="1"/>
  <c r="C65" i="1"/>
  <c r="B65" i="1"/>
  <c r="A65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A3" i="1"/>
  <c r="C2" i="1"/>
  <c r="B2" i="1"/>
  <c r="A2" i="1"/>
  <c r="D3" i="1" l="1"/>
  <c r="W15" i="16"/>
  <c r="X16" i="16" s="1"/>
  <c r="Y17" i="16" s="1"/>
  <c r="V13" i="16"/>
  <c r="V15" i="16"/>
  <c r="W16" i="16" s="1"/>
  <c r="X17" i="16" s="1"/>
  <c r="D9" i="1"/>
  <c r="D13" i="1"/>
  <c r="D21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9" i="1"/>
  <c r="D113" i="1"/>
  <c r="D117" i="1"/>
  <c r="D5" i="1"/>
  <c r="D17" i="1"/>
  <c r="D6" i="1"/>
  <c r="D10" i="1"/>
  <c r="E10" i="1" s="1"/>
  <c r="D14" i="1"/>
  <c r="D18" i="1"/>
  <c r="E18" i="1" s="1"/>
  <c r="D22" i="1"/>
  <c r="E22" i="1" s="1"/>
  <c r="D26" i="1"/>
  <c r="D30" i="1"/>
  <c r="E30" i="1" s="1"/>
  <c r="D34" i="1"/>
  <c r="D38" i="1"/>
  <c r="D42" i="1"/>
  <c r="D46" i="1"/>
  <c r="D50" i="1"/>
  <c r="D54" i="1"/>
  <c r="D58" i="1"/>
  <c r="D62" i="1"/>
  <c r="D106" i="1"/>
  <c r="D110" i="1"/>
  <c r="D114" i="1"/>
  <c r="D118" i="1"/>
  <c r="D4" i="1"/>
  <c r="D8" i="1"/>
  <c r="E8" i="1" s="1"/>
  <c r="D12" i="1"/>
  <c r="D16" i="1"/>
  <c r="D20" i="1"/>
  <c r="D24" i="1"/>
  <c r="D28" i="1"/>
  <c r="D32" i="1"/>
  <c r="D36" i="1"/>
  <c r="D40" i="1"/>
  <c r="D44" i="1"/>
  <c r="D48" i="1"/>
  <c r="D52" i="1"/>
  <c r="D56" i="1"/>
  <c r="E56" i="1" s="1"/>
  <c r="D60" i="1"/>
  <c r="D64" i="1"/>
  <c r="D68" i="1"/>
  <c r="D72" i="1"/>
  <c r="D76" i="1"/>
  <c r="D80" i="1"/>
  <c r="D84" i="1"/>
  <c r="D88" i="1"/>
  <c r="D92" i="1"/>
  <c r="D96" i="1"/>
  <c r="D100" i="1"/>
  <c r="E100" i="1" s="1"/>
  <c r="D104" i="1"/>
  <c r="E104" i="1" s="1"/>
  <c r="D108" i="1"/>
  <c r="D112" i="1"/>
  <c r="D116" i="1"/>
  <c r="D7" i="1"/>
  <c r="E7" i="1" s="1"/>
  <c r="D11" i="1"/>
  <c r="E11" i="1" s="1"/>
  <c r="D15" i="1"/>
  <c r="E15" i="1" s="1"/>
  <c r="D19" i="1"/>
  <c r="E19" i="1" s="1"/>
  <c r="D23" i="1"/>
  <c r="E23" i="1" s="1"/>
  <c r="D27" i="1"/>
  <c r="E27" i="1" s="1"/>
  <c r="D31" i="1"/>
  <c r="E31" i="1" s="1"/>
  <c r="D35" i="1"/>
  <c r="E35" i="1" s="1"/>
  <c r="D39" i="1"/>
  <c r="E39" i="1" s="1"/>
  <c r="D43" i="1"/>
  <c r="E43" i="1" s="1"/>
  <c r="D47" i="1"/>
  <c r="E47" i="1" s="1"/>
  <c r="D51" i="1"/>
  <c r="E51" i="1" s="1"/>
  <c r="D55" i="1"/>
  <c r="E55" i="1" s="1"/>
  <c r="D59" i="1"/>
  <c r="E59" i="1" s="1"/>
  <c r="D63" i="1"/>
  <c r="E63" i="1" s="1"/>
  <c r="D67" i="1"/>
  <c r="D71" i="1"/>
  <c r="E71" i="1" s="1"/>
  <c r="D75" i="1"/>
  <c r="D79" i="1"/>
  <c r="E79" i="1" s="1"/>
  <c r="D83" i="1"/>
  <c r="E83" i="1" s="1"/>
  <c r="D87" i="1"/>
  <c r="E87" i="1" s="1"/>
  <c r="D91" i="1"/>
  <c r="E91" i="1" s="1"/>
  <c r="D95" i="1"/>
  <c r="D99" i="1"/>
  <c r="D103" i="1"/>
  <c r="D107" i="1"/>
  <c r="E107" i="1" s="1"/>
  <c r="D111" i="1"/>
  <c r="D115" i="1"/>
  <c r="D25" i="1"/>
  <c r="E25" i="1" s="1"/>
  <c r="D29" i="1"/>
  <c r="D33" i="1"/>
  <c r="E33" i="1" s="1"/>
  <c r="D37" i="1"/>
  <c r="E37" i="1" s="1"/>
  <c r="D41" i="1"/>
  <c r="E41" i="1" s="1"/>
  <c r="D45" i="1"/>
  <c r="E45" i="1" s="1"/>
  <c r="D105" i="1"/>
  <c r="D66" i="1"/>
  <c r="D70" i="1"/>
  <c r="D74" i="1"/>
  <c r="E74" i="1" s="1"/>
  <c r="D78" i="1"/>
  <c r="E78" i="1" s="1"/>
  <c r="D82" i="1"/>
  <c r="D86" i="1"/>
  <c r="E86" i="1" s="1"/>
  <c r="D90" i="1"/>
  <c r="E90" i="1" s="1"/>
  <c r="D94" i="1"/>
  <c r="E94" i="1" s="1"/>
  <c r="D98" i="1"/>
  <c r="E98" i="1" s="1"/>
  <c r="D102" i="1"/>
  <c r="E102" i="1" s="1"/>
  <c r="E52" i="1" l="1"/>
  <c r="E67" i="1"/>
  <c r="O9" i="1"/>
  <c r="E81" i="1"/>
  <c r="E65" i="1"/>
  <c r="E113" i="1"/>
  <c r="E48" i="1"/>
  <c r="E96" i="1"/>
  <c r="E70" i="1"/>
  <c r="E38" i="1"/>
  <c r="E61" i="1"/>
  <c r="E101" i="1"/>
  <c r="E110" i="1"/>
  <c r="E93" i="1"/>
  <c r="E21" i="1"/>
  <c r="E115" i="1"/>
  <c r="E106" i="1"/>
  <c r="E53" i="1"/>
  <c r="E28" i="1"/>
  <c r="E50" i="1"/>
  <c r="E17" i="1"/>
  <c r="E76" i="1"/>
  <c r="E58" i="1"/>
  <c r="E66" i="1"/>
  <c r="W14" i="16"/>
  <c r="X15" i="16" s="1"/>
  <c r="Y16" i="16" s="1"/>
  <c r="G5" i="1"/>
  <c r="E4" i="1"/>
  <c r="E34" i="1"/>
  <c r="E109" i="1"/>
  <c r="E57" i="1"/>
  <c r="E118" i="1"/>
  <c r="F118" i="1"/>
  <c r="E29" i="1"/>
  <c r="E75" i="1"/>
  <c r="E92" i="1"/>
  <c r="E44" i="1"/>
  <c r="E114" i="1"/>
  <c r="E26" i="1"/>
  <c r="E97" i="1"/>
  <c r="E49" i="1"/>
  <c r="E40" i="1"/>
  <c r="E36" i="1"/>
  <c r="E89" i="1"/>
  <c r="E13" i="1"/>
  <c r="E88" i="1"/>
  <c r="E82" i="1"/>
  <c r="E84" i="1"/>
  <c r="E111" i="1"/>
  <c r="E80" i="1"/>
  <c r="E32" i="1"/>
  <c r="E62" i="1"/>
  <c r="E14" i="1"/>
  <c r="E85" i="1"/>
  <c r="E9" i="1"/>
  <c r="E72" i="1"/>
  <c r="E24" i="1"/>
  <c r="E54" i="1"/>
  <c r="F6" i="1"/>
  <c r="E6" i="1"/>
  <c r="E77" i="1"/>
  <c r="O8" i="1"/>
  <c r="Y13" i="1" s="1"/>
  <c r="H5" i="1"/>
  <c r="E103" i="1"/>
  <c r="E68" i="1"/>
  <c r="E20" i="1"/>
  <c r="E73" i="1"/>
  <c r="F3" i="1"/>
  <c r="E99" i="1"/>
  <c r="E116" i="1"/>
  <c r="E105" i="1"/>
  <c r="E95" i="1"/>
  <c r="E112" i="1"/>
  <c r="E64" i="1"/>
  <c r="E16" i="1"/>
  <c r="E46" i="1"/>
  <c r="E5" i="1"/>
  <c r="E69" i="1"/>
  <c r="G4" i="1"/>
  <c r="E108" i="1"/>
  <c r="E60" i="1"/>
  <c r="E12" i="1"/>
  <c r="E42" i="1"/>
  <c r="E117" i="1"/>
  <c r="O4" i="1"/>
  <c r="O7" i="1"/>
  <c r="G17" i="1"/>
  <c r="F54" i="1"/>
  <c r="O5" i="1"/>
  <c r="H74" i="1"/>
  <c r="I67" i="1"/>
  <c r="J26" i="1"/>
  <c r="G41" i="1"/>
  <c r="I99" i="1"/>
  <c r="G51" i="1"/>
  <c r="G13" i="1"/>
  <c r="K55" i="1"/>
  <c r="K15" i="1"/>
  <c r="G74" i="1"/>
  <c r="G94" i="1"/>
  <c r="G29" i="1"/>
  <c r="K90" i="1"/>
  <c r="H82" i="1"/>
  <c r="I75" i="1"/>
  <c r="K27" i="1"/>
  <c r="H115" i="1"/>
  <c r="G66" i="1"/>
  <c r="K45" i="1"/>
  <c r="H99" i="1"/>
  <c r="G14" i="1"/>
  <c r="K57" i="1"/>
  <c r="I117" i="1"/>
  <c r="F70" i="1"/>
  <c r="J74" i="1"/>
  <c r="K75" i="1"/>
  <c r="H72" i="1"/>
  <c r="G71" i="1"/>
  <c r="I73" i="1"/>
  <c r="I41" i="1"/>
  <c r="H12" i="1"/>
  <c r="H95" i="1"/>
  <c r="H79" i="1"/>
  <c r="I111" i="1"/>
  <c r="K85" i="1"/>
  <c r="J60" i="1"/>
  <c r="F20" i="1"/>
  <c r="K111" i="1"/>
  <c r="J34" i="1"/>
  <c r="G118" i="1"/>
  <c r="J97" i="1"/>
  <c r="F69" i="1"/>
  <c r="J53" i="1"/>
  <c r="F116" i="1"/>
  <c r="H90" i="1"/>
  <c r="I79" i="1"/>
  <c r="G53" i="1"/>
  <c r="I31" i="1"/>
  <c r="K25" i="1"/>
  <c r="H49" i="1"/>
  <c r="F47" i="1"/>
  <c r="J51" i="1"/>
  <c r="G48" i="1"/>
  <c r="K52" i="1"/>
  <c r="I50" i="1"/>
  <c r="H112" i="1"/>
  <c r="J110" i="1"/>
  <c r="F62" i="1"/>
  <c r="J62" i="1"/>
  <c r="J54" i="1"/>
  <c r="H44" i="1"/>
  <c r="K43" i="1"/>
  <c r="H24" i="1"/>
  <c r="F14" i="1"/>
  <c r="J14" i="1"/>
  <c r="H111" i="1"/>
  <c r="F97" i="1"/>
  <c r="H91" i="1"/>
  <c r="H87" i="1"/>
  <c r="K82" i="1"/>
  <c r="K62" i="1"/>
  <c r="F49" i="1"/>
  <c r="F21" i="1"/>
  <c r="G18" i="1"/>
  <c r="K14" i="1"/>
  <c r="G117" i="1"/>
  <c r="J112" i="1"/>
  <c r="J104" i="1"/>
  <c r="K101" i="1"/>
  <c r="K93" i="1"/>
  <c r="F80" i="1"/>
  <c r="I71" i="1"/>
  <c r="J64" i="1"/>
  <c r="H54" i="1"/>
  <c r="K53" i="1"/>
  <c r="I27" i="1"/>
  <c r="I23" i="1"/>
  <c r="J16" i="1"/>
  <c r="H6" i="1"/>
  <c r="G92" i="1"/>
  <c r="I94" i="1"/>
  <c r="J95" i="1"/>
  <c r="K96" i="1"/>
  <c r="H93" i="1"/>
  <c r="F91" i="1"/>
  <c r="I46" i="1"/>
  <c r="G44" i="1"/>
  <c r="J47" i="1"/>
  <c r="K48" i="1"/>
  <c r="H45" i="1"/>
  <c r="F43" i="1"/>
  <c r="J93" i="1"/>
  <c r="F5" i="1"/>
  <c r="J28" i="1"/>
  <c r="H52" i="1"/>
  <c r="I25" i="1"/>
  <c r="I112" i="1"/>
  <c r="G98" i="1"/>
  <c r="F57" i="1"/>
  <c r="J108" i="1"/>
  <c r="F68" i="1"/>
  <c r="K37" i="1"/>
  <c r="G115" i="1"/>
  <c r="G67" i="1"/>
  <c r="I69" i="1"/>
  <c r="J70" i="1"/>
  <c r="K71" i="1"/>
  <c r="F66" i="1"/>
  <c r="H68" i="1"/>
  <c r="F42" i="1"/>
  <c r="J101" i="1"/>
  <c r="J81" i="1"/>
  <c r="I60" i="1"/>
  <c r="I20" i="1"/>
  <c r="G101" i="1"/>
  <c r="K73" i="1"/>
  <c r="H50" i="1"/>
  <c r="F110" i="1"/>
  <c r="F106" i="1"/>
  <c r="J66" i="1"/>
  <c r="F58" i="1"/>
  <c r="F50" i="1"/>
  <c r="K47" i="1"/>
  <c r="G35" i="1"/>
  <c r="I33" i="1"/>
  <c r="G23" i="1"/>
  <c r="J18" i="1"/>
  <c r="F10" i="1"/>
  <c r="F113" i="1"/>
  <c r="K114" i="1"/>
  <c r="F89" i="1"/>
  <c r="I72" i="1"/>
  <c r="F61" i="1"/>
  <c r="H59" i="1"/>
  <c r="G22" i="1"/>
  <c r="F13" i="1"/>
  <c r="H11" i="1"/>
  <c r="H118" i="1"/>
  <c r="F108" i="1"/>
  <c r="F100" i="1"/>
  <c r="F92" i="1"/>
  <c r="G81" i="1"/>
  <c r="G73" i="1"/>
  <c r="J72" i="1"/>
  <c r="F60" i="1"/>
  <c r="J56" i="1"/>
  <c r="F44" i="1"/>
  <c r="F32" i="1"/>
  <c r="J24" i="1"/>
  <c r="F12" i="1"/>
  <c r="F4" i="1"/>
  <c r="K92" i="1"/>
  <c r="H89" i="1"/>
  <c r="G88" i="1"/>
  <c r="I90" i="1"/>
  <c r="J91" i="1"/>
  <c r="F87" i="1"/>
  <c r="K44" i="1"/>
  <c r="H41" i="1"/>
  <c r="G40" i="1"/>
  <c r="I42" i="1"/>
  <c r="J43" i="1"/>
  <c r="F39" i="1"/>
  <c r="J117" i="1"/>
  <c r="K26" i="1"/>
  <c r="K65" i="1"/>
  <c r="I109" i="1"/>
  <c r="F46" i="1"/>
  <c r="I21" i="1"/>
  <c r="I88" i="1"/>
  <c r="G50" i="1"/>
  <c r="K30" i="1"/>
  <c r="H27" i="1"/>
  <c r="I28" i="1"/>
  <c r="J29" i="1"/>
  <c r="G26" i="1"/>
  <c r="F25" i="1"/>
  <c r="F88" i="1"/>
  <c r="G61" i="1"/>
  <c r="I15" i="1"/>
  <c r="K63" i="1"/>
  <c r="H40" i="1"/>
  <c r="G19" i="1"/>
  <c r="F85" i="1"/>
  <c r="I68" i="1"/>
  <c r="I12" i="1"/>
  <c r="H98" i="1"/>
  <c r="G33" i="1"/>
  <c r="H97" i="1"/>
  <c r="F95" i="1"/>
  <c r="J99" i="1"/>
  <c r="G96" i="1"/>
  <c r="K100" i="1"/>
  <c r="I98" i="1"/>
  <c r="J114" i="1"/>
  <c r="G103" i="1"/>
  <c r="I105" i="1"/>
  <c r="J106" i="1"/>
  <c r="H104" i="1"/>
  <c r="K107" i="1"/>
  <c r="F102" i="1"/>
  <c r="G63" i="1"/>
  <c r="H56" i="1"/>
  <c r="I53" i="1"/>
  <c r="J46" i="1"/>
  <c r="I37" i="1"/>
  <c r="G31" i="1"/>
  <c r="G15" i="1"/>
  <c r="H8" i="1"/>
  <c r="K118" i="1"/>
  <c r="J109" i="1"/>
  <c r="H107" i="1"/>
  <c r="K110" i="1"/>
  <c r="I108" i="1"/>
  <c r="G106" i="1"/>
  <c r="F105" i="1"/>
  <c r="I100" i="1"/>
  <c r="K94" i="1"/>
  <c r="I80" i="1"/>
  <c r="G70" i="1"/>
  <c r="J65" i="1"/>
  <c r="J61" i="1"/>
  <c r="I52" i="1"/>
  <c r="I24" i="1"/>
  <c r="J17" i="1"/>
  <c r="J13" i="1"/>
  <c r="J116" i="1"/>
  <c r="H110" i="1"/>
  <c r="H102" i="1"/>
  <c r="I91" i="1"/>
  <c r="J68" i="1"/>
  <c r="H62" i="1"/>
  <c r="F52" i="1"/>
  <c r="H46" i="1"/>
  <c r="I43" i="1"/>
  <c r="H34" i="1"/>
  <c r="G25" i="1"/>
  <c r="J20" i="1"/>
  <c r="H14" i="1"/>
  <c r="J8" i="1"/>
  <c r="H85" i="1"/>
  <c r="F83" i="1"/>
  <c r="J87" i="1"/>
  <c r="K88" i="1"/>
  <c r="I86" i="1"/>
  <c r="G84" i="1"/>
  <c r="H37" i="1"/>
  <c r="F35" i="1"/>
  <c r="J39" i="1"/>
  <c r="I38" i="1"/>
  <c r="K40" i="1"/>
  <c r="G36" i="1"/>
  <c r="F81" i="1"/>
  <c r="K113" i="1"/>
  <c r="I65" i="1"/>
  <c r="F26" i="1"/>
  <c r="H71" i="1"/>
  <c r="H23" i="1"/>
  <c r="J84" i="1"/>
  <c r="F72" i="1"/>
  <c r="G37" i="1"/>
  <c r="J36" i="1"/>
  <c r="F24" i="1"/>
  <c r="H18" i="1"/>
  <c r="K13" i="1"/>
  <c r="K9" i="1"/>
  <c r="K80" i="1"/>
  <c r="H77" i="1"/>
  <c r="G76" i="1"/>
  <c r="I78" i="1"/>
  <c r="J79" i="1"/>
  <c r="F75" i="1"/>
  <c r="K32" i="1"/>
  <c r="H29" i="1"/>
  <c r="G28" i="1"/>
  <c r="I30" i="1"/>
  <c r="J31" i="1"/>
  <c r="F27" i="1"/>
  <c r="I113" i="1"/>
  <c r="G91" i="1"/>
  <c r="I93" i="1"/>
  <c r="J94" i="1"/>
  <c r="K95" i="1"/>
  <c r="H92" i="1"/>
  <c r="F90" i="1"/>
  <c r="H64" i="1"/>
  <c r="J58" i="1"/>
  <c r="H48" i="1"/>
  <c r="G43" i="1"/>
  <c r="K39" i="1"/>
  <c r="J30" i="1"/>
  <c r="F18" i="1"/>
  <c r="H16" i="1"/>
  <c r="J10" i="1"/>
  <c r="I116" i="1"/>
  <c r="F101" i="1"/>
  <c r="I92" i="1"/>
  <c r="I84" i="1"/>
  <c r="J73" i="1"/>
  <c r="K58" i="1"/>
  <c r="J49" i="1"/>
  <c r="H47" i="1"/>
  <c r="F45" i="1"/>
  <c r="G46" i="1"/>
  <c r="K50" i="1"/>
  <c r="I48" i="1"/>
  <c r="J25" i="1"/>
  <c r="K10" i="1"/>
  <c r="G113" i="1"/>
  <c r="K109" i="1"/>
  <c r="I103" i="1"/>
  <c r="K97" i="1"/>
  <c r="I87" i="1"/>
  <c r="F76" i="1"/>
  <c r="F64" i="1"/>
  <c r="F56" i="1"/>
  <c r="I55" i="1"/>
  <c r="G45" i="1"/>
  <c r="I39" i="1"/>
  <c r="F28" i="1"/>
  <c r="H26" i="1"/>
  <c r="F16" i="1"/>
  <c r="I7" i="1"/>
  <c r="H73" i="1"/>
  <c r="F71" i="1"/>
  <c r="J75" i="1"/>
  <c r="K76" i="1"/>
  <c r="G72" i="1"/>
  <c r="I74" i="1"/>
  <c r="H25" i="1"/>
  <c r="F23" i="1"/>
  <c r="J27" i="1"/>
  <c r="G24" i="1"/>
  <c r="K28" i="1"/>
  <c r="I26" i="1"/>
  <c r="K103" i="1"/>
  <c r="I101" i="1"/>
  <c r="F98" i="1"/>
  <c r="G99" i="1"/>
  <c r="J102" i="1"/>
  <c r="H100" i="1"/>
  <c r="G78" i="1"/>
  <c r="H114" i="1"/>
  <c r="G65" i="1"/>
  <c r="G80" i="1"/>
  <c r="I82" i="1"/>
  <c r="H81" i="1"/>
  <c r="F79" i="1"/>
  <c r="J83" i="1"/>
  <c r="K84" i="1"/>
  <c r="I49" i="1"/>
  <c r="I17" i="1"/>
  <c r="F112" i="1"/>
  <c r="H63" i="1"/>
  <c r="K74" i="1"/>
  <c r="G93" i="1"/>
  <c r="I35" i="1"/>
  <c r="G32" i="1"/>
  <c r="I34" i="1"/>
  <c r="F31" i="1"/>
  <c r="J35" i="1"/>
  <c r="K36" i="1"/>
  <c r="H33" i="1"/>
  <c r="F94" i="1"/>
  <c r="J98" i="1"/>
  <c r="K99" i="1"/>
  <c r="G95" i="1"/>
  <c r="I97" i="1"/>
  <c r="H96" i="1"/>
  <c r="H36" i="1"/>
  <c r="J105" i="1"/>
  <c r="H55" i="1"/>
  <c r="G105" i="1"/>
  <c r="H66" i="1"/>
  <c r="H116" i="1"/>
  <c r="K91" i="1"/>
  <c r="I89" i="1"/>
  <c r="H88" i="1"/>
  <c r="F86" i="1"/>
  <c r="G87" i="1"/>
  <c r="J90" i="1"/>
  <c r="G27" i="1"/>
  <c r="G114" i="1"/>
  <c r="G90" i="1"/>
  <c r="H67" i="1"/>
  <c r="H19" i="1"/>
  <c r="K117" i="1"/>
  <c r="H78" i="1"/>
  <c r="J40" i="1"/>
  <c r="G116" i="1"/>
  <c r="I118" i="1"/>
  <c r="F115" i="1"/>
  <c r="H117" i="1"/>
  <c r="F114" i="1"/>
  <c r="F82" i="1"/>
  <c r="J86" i="1"/>
  <c r="K87" i="1"/>
  <c r="G83" i="1"/>
  <c r="I85" i="1"/>
  <c r="H84" i="1"/>
  <c r="I57" i="1"/>
  <c r="J42" i="1"/>
  <c r="F34" i="1"/>
  <c r="I29" i="1"/>
  <c r="H20" i="1"/>
  <c r="I9" i="1"/>
  <c r="G110" i="1"/>
  <c r="K98" i="1"/>
  <c r="J89" i="1"/>
  <c r="H83" i="1"/>
  <c r="J77" i="1"/>
  <c r="F65" i="1"/>
  <c r="K66" i="1"/>
  <c r="K42" i="1"/>
  <c r="H39" i="1"/>
  <c r="F37" i="1"/>
  <c r="I40" i="1"/>
  <c r="J41" i="1"/>
  <c r="G38" i="1"/>
  <c r="F17" i="1"/>
  <c r="K18" i="1"/>
  <c r="J96" i="1"/>
  <c r="F84" i="1"/>
  <c r="J80" i="1"/>
  <c r="G69" i="1"/>
  <c r="G57" i="1"/>
  <c r="G49" i="1"/>
  <c r="J48" i="1"/>
  <c r="F36" i="1"/>
  <c r="H22" i="1"/>
  <c r="H10" i="1"/>
  <c r="K116" i="1"/>
  <c r="G112" i="1"/>
  <c r="F111" i="1"/>
  <c r="I114" i="1"/>
  <c r="H113" i="1"/>
  <c r="J115" i="1"/>
  <c r="K68" i="1"/>
  <c r="H65" i="1"/>
  <c r="G64" i="1"/>
  <c r="F63" i="1"/>
  <c r="I66" i="1"/>
  <c r="J67" i="1"/>
  <c r="K20" i="1"/>
  <c r="H17" i="1"/>
  <c r="G16" i="1"/>
  <c r="F15" i="1"/>
  <c r="I18" i="1"/>
  <c r="J19" i="1"/>
  <c r="K11" i="1"/>
  <c r="H51" i="1"/>
  <c r="J76" i="1"/>
  <c r="K59" i="1"/>
  <c r="F22" i="1"/>
  <c r="K102" i="1"/>
  <c r="G62" i="1"/>
  <c r="I16" i="1"/>
  <c r="G85" i="1"/>
  <c r="K61" i="1"/>
  <c r="K115" i="1"/>
  <c r="G47" i="1"/>
  <c r="K19" i="1"/>
  <c r="H103" i="1"/>
  <c r="K86" i="1"/>
  <c r="F53" i="1"/>
  <c r="H15" i="1"/>
  <c r="F104" i="1"/>
  <c r="J88" i="1"/>
  <c r="K69" i="1"/>
  <c r="I51" i="1"/>
  <c r="K29" i="1"/>
  <c r="G20" i="1"/>
  <c r="I22" i="1"/>
  <c r="J23" i="1"/>
  <c r="K24" i="1"/>
  <c r="F19" i="1"/>
  <c r="H21" i="1"/>
  <c r="J118" i="1"/>
  <c r="I61" i="1"/>
  <c r="K51" i="1"/>
  <c r="H32" i="1"/>
  <c r="J22" i="1"/>
  <c r="G11" i="1"/>
  <c r="G7" i="1"/>
  <c r="F109" i="1"/>
  <c r="I104" i="1"/>
  <c r="J85" i="1"/>
  <c r="I76" i="1"/>
  <c r="K70" i="1"/>
  <c r="G58" i="1"/>
  <c r="I56" i="1"/>
  <c r="J37" i="1"/>
  <c r="H35" i="1"/>
  <c r="K38" i="1"/>
  <c r="I36" i="1"/>
  <c r="F33" i="1"/>
  <c r="G34" i="1"/>
  <c r="K22" i="1"/>
  <c r="I8" i="1"/>
  <c r="I115" i="1"/>
  <c r="H106" i="1"/>
  <c r="G97" i="1"/>
  <c r="J92" i="1"/>
  <c r="H86" i="1"/>
  <c r="G77" i="1"/>
  <c r="H70" i="1"/>
  <c r="H58" i="1"/>
  <c r="J44" i="1"/>
  <c r="H38" i="1"/>
  <c r="J32" i="1"/>
  <c r="G21" i="1"/>
  <c r="I19" i="1"/>
  <c r="F8" i="1"/>
  <c r="H109" i="1"/>
  <c r="F107" i="1"/>
  <c r="J111" i="1"/>
  <c r="K112" i="1"/>
  <c r="I110" i="1"/>
  <c r="G108" i="1"/>
  <c r="H61" i="1"/>
  <c r="F59" i="1"/>
  <c r="J63" i="1"/>
  <c r="K64" i="1"/>
  <c r="G60" i="1"/>
  <c r="I62" i="1"/>
  <c r="H13" i="1"/>
  <c r="F11" i="1"/>
  <c r="J15" i="1"/>
  <c r="K16" i="1"/>
  <c r="I14" i="1"/>
  <c r="G12" i="1"/>
  <c r="K106" i="1"/>
  <c r="J57" i="1"/>
  <c r="I83" i="1"/>
  <c r="K17" i="1"/>
  <c r="G111" i="1"/>
  <c r="I45" i="1"/>
  <c r="G82" i="1"/>
  <c r="K54" i="1"/>
  <c r="H7" i="1"/>
  <c r="H94" i="1"/>
  <c r="K49" i="1"/>
  <c r="K67" i="1"/>
  <c r="J38" i="1"/>
  <c r="K23" i="1"/>
  <c r="I96" i="1"/>
  <c r="F73" i="1"/>
  <c r="G42" i="1"/>
  <c r="I44" i="1"/>
  <c r="J45" i="1"/>
  <c r="K46" i="1"/>
  <c r="H43" i="1"/>
  <c r="F41" i="1"/>
  <c r="J9" i="1"/>
  <c r="I95" i="1"/>
  <c r="K77" i="1"/>
  <c r="I47" i="1"/>
  <c r="H30" i="1"/>
  <c r="K21" i="1"/>
  <c r="G9" i="1"/>
  <c r="I70" i="1"/>
  <c r="G68" i="1"/>
  <c r="K72" i="1"/>
  <c r="J71" i="1"/>
  <c r="F67" i="1"/>
  <c r="H69" i="1"/>
  <c r="G107" i="1"/>
  <c r="G79" i="1"/>
  <c r="I81" i="1"/>
  <c r="J82" i="1"/>
  <c r="H80" i="1"/>
  <c r="F78" i="1"/>
  <c r="K83" i="1"/>
  <c r="G55" i="1"/>
  <c r="F38" i="1"/>
  <c r="H28" i="1"/>
  <c r="H108" i="1"/>
  <c r="K79" i="1"/>
  <c r="I77" i="1"/>
  <c r="G75" i="1"/>
  <c r="J78" i="1"/>
  <c r="H76" i="1"/>
  <c r="F74" i="1"/>
  <c r="H60" i="1"/>
  <c r="J50" i="1"/>
  <c r="G39" i="1"/>
  <c r="K35" i="1"/>
  <c r="K31" i="1"/>
  <c r="I13" i="1"/>
  <c r="J113" i="1"/>
  <c r="G102" i="1"/>
  <c r="F93" i="1"/>
  <c r="G86" i="1"/>
  <c r="F77" i="1"/>
  <c r="H75" i="1"/>
  <c r="J69" i="1"/>
  <c r="G54" i="1"/>
  <c r="G30" i="1"/>
  <c r="I32" i="1"/>
  <c r="K34" i="1"/>
  <c r="H31" i="1"/>
  <c r="J33" i="1"/>
  <c r="F29" i="1"/>
  <c r="J21" i="1"/>
  <c r="F9" i="1"/>
  <c r="G6" i="1"/>
  <c r="G109" i="1"/>
  <c r="I107" i="1"/>
  <c r="J100" i="1"/>
  <c r="G89" i="1"/>
  <c r="K89" i="1"/>
  <c r="K81" i="1"/>
  <c r="I63" i="1"/>
  <c r="I59" i="1"/>
  <c r="J52" i="1"/>
  <c r="F40" i="1"/>
  <c r="K41" i="1"/>
  <c r="K33" i="1"/>
  <c r="I11" i="1"/>
  <c r="G104" i="1"/>
  <c r="I106" i="1"/>
  <c r="H105" i="1"/>
  <c r="J107" i="1"/>
  <c r="F103" i="1"/>
  <c r="K108" i="1"/>
  <c r="G56" i="1"/>
  <c r="I58" i="1"/>
  <c r="H57" i="1"/>
  <c r="J59" i="1"/>
  <c r="F55" i="1"/>
  <c r="K60" i="1"/>
  <c r="G8" i="1"/>
  <c r="I10" i="1"/>
  <c r="J11" i="1"/>
  <c r="F7" i="1"/>
  <c r="K12" i="1"/>
  <c r="H9" i="1"/>
  <c r="I64" i="1"/>
  <c r="K105" i="1"/>
  <c r="G59" i="1"/>
  <c r="F30" i="1"/>
  <c r="F117" i="1"/>
  <c r="K78" i="1"/>
  <c r="G10" i="1"/>
  <c r="F96" i="1"/>
  <c r="F48" i="1"/>
  <c r="H42" i="1"/>
  <c r="J12" i="1"/>
  <c r="K104" i="1"/>
  <c r="H101" i="1"/>
  <c r="G100" i="1"/>
  <c r="I102" i="1"/>
  <c r="J103" i="1"/>
  <c r="F99" i="1"/>
  <c r="K56" i="1"/>
  <c r="H53" i="1"/>
  <c r="G52" i="1"/>
  <c r="J55" i="1"/>
  <c r="I54" i="1"/>
  <c r="F51" i="1"/>
  <c r="O6" i="1"/>
  <c r="I6" i="1"/>
  <c r="J7" i="1"/>
  <c r="K8" i="1"/>
  <c r="N5" i="1" l="1"/>
  <c r="P5" i="1" s="1"/>
  <c r="V9" i="16"/>
  <c r="Y4" i="16" a="1"/>
  <c r="W4" i="16" a="1"/>
  <c r="X4" i="16" a="1"/>
  <c r="N4" i="1"/>
  <c r="P4" i="1" s="1"/>
  <c r="N6" i="1"/>
  <c r="P6" i="1" s="1"/>
  <c r="N9" i="1"/>
  <c r="P9" i="1" s="1"/>
  <c r="N7" i="1"/>
  <c r="P7" i="1" s="1"/>
  <c r="N8" i="1"/>
  <c r="P8" i="1" s="1"/>
  <c r="U17" i="1" s="1"/>
  <c r="U13" i="1" l="1"/>
  <c r="W15" i="1" s="1"/>
  <c r="X16" i="1" s="1"/>
  <c r="Y17" i="1" s="1"/>
  <c r="T4" i="1"/>
  <c r="Y4" i="16"/>
  <c r="Y9" i="16"/>
  <c r="X4" i="16"/>
  <c r="X9" i="16"/>
  <c r="W4" i="16"/>
  <c r="W9" i="16"/>
  <c r="U15" i="1"/>
  <c r="V16" i="1" s="1"/>
  <c r="W17" i="1" s="1"/>
  <c r="W13" i="1"/>
  <c r="X14" i="1" s="1"/>
  <c r="Y15" i="1" s="1"/>
  <c r="U14" i="1"/>
  <c r="U4" i="1"/>
  <c r="X13" i="1"/>
  <c r="Y14" i="1" s="1"/>
  <c r="U16" i="1"/>
  <c r="V17" i="1" s="1"/>
  <c r="V14" i="1" l="1"/>
  <c r="V13" i="1"/>
  <c r="V4" i="1" s="1" a="1"/>
  <c r="V4" i="1" s="1"/>
  <c r="V15" i="1"/>
  <c r="W16" i="1" s="1"/>
  <c r="X17" i="1" s="1"/>
  <c r="W14" i="1" l="1"/>
  <c r="X15" i="1" s="1"/>
  <c r="Y16" i="1" s="1"/>
  <c r="X4" i="1" l="1" a="1"/>
  <c r="X4" i="1" s="1"/>
  <c r="W4" i="1" a="1"/>
  <c r="W4" i="1" s="1"/>
  <c r="Y4" i="1" a="1"/>
  <c r="Y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<sst xmlns="http://schemas.openxmlformats.org/spreadsheetml/2006/main" count="129" uniqueCount="68">
  <si>
    <t>0) Installer Analysis Toolpack</t>
  </si>
  <si>
    <t>Dans l'onglet TD nous allons travailler sur la series temporelle Y qui  affiche l'evolution d' une certaine mesure tout qu long tu temps (chaque jour)</t>
  </si>
  <si>
    <t>Fichier-&gt; Options -&gt; Compléments -&gt;  Analysis Toolpack -&gt;  installer si nécessaire (double click et puis cocher)</t>
  </si>
  <si>
    <t xml:space="preserve">1) Integrer la TS Y ? Est-elle stationnaire?  </t>
  </si>
  <si>
    <t>2) Créer le graphe de la version intégrée? Qu'est ce que on peut dire ?</t>
  </si>
  <si>
    <t>2b) Calculer la ACF de la series, qu'est que on peut dire ?</t>
  </si>
  <si>
    <t>2c) Calculer la PACF de la series, qu'est que on peut dire ?</t>
  </si>
  <si>
    <t>3) Appliquer une régressione linaire à la versione intégré de la séries, on anlyse l'equation obtenu.</t>
  </si>
  <si>
    <t>4) Calculer et visualiser les prediction et les erreurs</t>
  </si>
  <si>
    <t>5) Calculer la ACF des erreurs (essayez plusieurs lags)</t>
  </si>
  <si>
    <t>6) Appliquer un modèle de moyenne mobile (aka moyenne glissante) à la versione intégré de la séries, on anlyse l'equation obtenu.</t>
  </si>
  <si>
    <t>Date</t>
  </si>
  <si>
    <t>Time</t>
  </si>
  <si>
    <t>Y</t>
  </si>
  <si>
    <t>dY</t>
  </si>
  <si>
    <t>d(dy)</t>
  </si>
  <si>
    <t>dot prd lag 0</t>
  </si>
  <si>
    <t>dot prd lag 1</t>
  </si>
  <si>
    <t>dot prd lag 2</t>
  </si>
  <si>
    <t>dot prd lag 3</t>
  </si>
  <si>
    <t>dot prd lag 4</t>
  </si>
  <si>
    <t>dot prd lag 5</t>
  </si>
  <si>
    <t xml:space="preserve">cov </t>
  </si>
  <si>
    <t xml:space="preserve">den </t>
  </si>
  <si>
    <t>ACF</t>
  </si>
  <si>
    <t>PACF(1)</t>
  </si>
  <si>
    <t>PACF(2)</t>
  </si>
  <si>
    <t>PACF(3)</t>
  </si>
  <si>
    <t>PACF(4)</t>
  </si>
  <si>
    <t>PACF(5)</t>
  </si>
  <si>
    <t>lag 0</t>
  </si>
  <si>
    <t>lag 1</t>
  </si>
  <si>
    <t>lag 2</t>
  </si>
  <si>
    <t>lag 3</t>
  </si>
  <si>
    <t>lag 4</t>
  </si>
  <si>
    <t>lag 5</t>
  </si>
  <si>
    <t>Durbin-Levinson recursion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</si>
  <si>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</si>
  <si>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</si>
  <si>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</si>
  <si>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</si>
  <si>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</si>
  <si>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</si>
  <si>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</si>
  <si>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Degré de liberté</t>
  </si>
  <si>
    <t>Somme des carrés</t>
  </si>
  <si>
    <t>Moyenne des carrés</t>
  </si>
  <si>
    <t>F</t>
  </si>
  <si>
    <t>Valeur critique de F</t>
  </si>
  <si>
    <t>Régression</t>
  </si>
  <si>
    <t>Résidus</t>
  </si>
  <si>
    <t>Total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</si>
  <si>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</si>
  <si>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</si>
  <si>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</si>
  <si>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</si>
  <si>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</si>
  <si>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</si>
  <si>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</si>
  <si>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Constante</t>
  </si>
  <si>
    <t>Variable X 1</t>
  </si>
  <si>
    <t>SL +</t>
  </si>
  <si>
    <t>SL -</t>
  </si>
  <si>
    <t>Prédiction</t>
  </si>
  <si>
    <t>Erreurs</t>
  </si>
  <si>
    <t>dy (X var dep)</t>
  </si>
  <si>
    <t>Erreurs (X var dep)</t>
  </si>
  <si>
    <t>PACF(0)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</si>
</sst>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6" fillId="0" borderId="0" xfId="0" applyFont="1"/>
    <xf numFmtId="0" fontId="7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092825896762905"/>
          <c:y val="0.17171296296296298"/>
          <c:w val="0.8712939632545931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ACF_PCF!$C$1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ACF_PCF!$B$2:$B$118</c:f>
              <c:numCache>
                <c:formatCode>0</c:formatCode>
                <c:ptCount val="1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</c:numCache>
            </c:numRef>
          </c:cat>
          <c:val>
            <c:numRef>
              <c:f>ACF_PCF!$C$2:$C$118</c:f>
              <c:numCache>
                <c:formatCode>0.00</c:formatCode>
                <c:ptCount val="117"/>
                <c:pt idx="0">
                  <c:v>6.0097795023026315</c:v>
                </c:pt>
                <c:pt idx="1">
                  <c:v>6.4188849175702094</c:v>
                </c:pt>
                <c:pt idx="2">
                  <c:v>5.9970634109961249</c:v>
                </c:pt>
                <c:pt idx="3">
                  <c:v>6.2999411250998394</c:v>
                </c:pt>
                <c:pt idx="4">
                  <c:v>7.1346992312159916</c:v>
                </c:pt>
                <c:pt idx="5">
                  <c:v>7.0689325553237943</c:v>
                </c:pt>
                <c:pt idx="6">
                  <c:v>7.5742688219335959</c:v>
                </c:pt>
                <c:pt idx="7">
                  <c:v>7.91047134221707</c:v>
                </c:pt>
                <c:pt idx="8">
                  <c:v>8.1812336147585789</c:v>
                </c:pt>
                <c:pt idx="9">
                  <c:v>8.1456082476252583</c:v>
                </c:pt>
                <c:pt idx="10">
                  <c:v>8.6744066827237418</c:v>
                </c:pt>
                <c:pt idx="11">
                  <c:v>8.7900538650435998</c:v>
                </c:pt>
                <c:pt idx="12">
                  <c:v>7.9348882120509803</c:v>
                </c:pt>
                <c:pt idx="13">
                  <c:v>8.3425652686764487</c:v>
                </c:pt>
                <c:pt idx="14">
                  <c:v>8.2027758342604411</c:v>
                </c:pt>
                <c:pt idx="15">
                  <c:v>8.1008677509945048</c:v>
                </c:pt>
                <c:pt idx="16">
                  <c:v>7.9262318101164322</c:v>
                </c:pt>
                <c:pt idx="17">
                  <c:v>7.5334158088211414</c:v>
                </c:pt>
                <c:pt idx="18">
                  <c:v>7.7198700594731182</c:v>
                </c:pt>
                <c:pt idx="19">
                  <c:v>7.5518741158387659</c:v>
                </c:pt>
                <c:pt idx="20">
                  <c:v>7.5138149732170572</c:v>
                </c:pt>
                <c:pt idx="21">
                  <c:v>6.9441620071047634</c:v>
                </c:pt>
                <c:pt idx="22">
                  <c:v>6.8064661188488254</c:v>
                </c:pt>
                <c:pt idx="23">
                  <c:v>6.8408033273724982</c:v>
                </c:pt>
                <c:pt idx="24">
                  <c:v>7.2819033763233421</c:v>
                </c:pt>
                <c:pt idx="25">
                  <c:v>6.5824164475425864</c:v>
                </c:pt>
                <c:pt idx="26">
                  <c:v>6.9182965307023565</c:v>
                </c:pt>
                <c:pt idx="27">
                  <c:v>6.3858015694658121</c:v>
                </c:pt>
                <c:pt idx="28">
                  <c:v>7.0059755771828165</c:v>
                </c:pt>
                <c:pt idx="29">
                  <c:v>6.8656767865508117</c:v>
                </c:pt>
                <c:pt idx="30">
                  <c:v>7.2429686463441891</c:v>
                </c:pt>
                <c:pt idx="31">
                  <c:v>7.1751249338414151</c:v>
                </c:pt>
                <c:pt idx="32">
                  <c:v>6.9690733090955108</c:v>
                </c:pt>
                <c:pt idx="33">
                  <c:v>7.4805081716603246</c:v>
                </c:pt>
                <c:pt idx="34">
                  <c:v>7.9736910697429675</c:v>
                </c:pt>
                <c:pt idx="35">
                  <c:v>8.0874230502927471</c:v>
                </c:pt>
                <c:pt idx="36">
                  <c:v>8.5738086559314919</c:v>
                </c:pt>
                <c:pt idx="37">
                  <c:v>8.9754383839611211</c:v>
                </c:pt>
                <c:pt idx="38">
                  <c:v>9.6525381544628956</c:v>
                </c:pt>
                <c:pt idx="39">
                  <c:v>9.3433444430555816</c:v>
                </c:pt>
                <c:pt idx="40">
                  <c:v>9.4670832033123276</c:v>
                </c:pt>
                <c:pt idx="41">
                  <c:v>10.531327699803338</c:v>
                </c:pt>
                <c:pt idx="42">
                  <c:v>10.392300185410509</c:v>
                </c:pt>
                <c:pt idx="43">
                  <c:v>11.110309959339899</c:v>
                </c:pt>
                <c:pt idx="44">
                  <c:v>11.14642019184358</c:v>
                </c:pt>
                <c:pt idx="45">
                  <c:v>10.959863056908329</c:v>
                </c:pt>
                <c:pt idx="46">
                  <c:v>11.28816462937376</c:v>
                </c:pt>
                <c:pt idx="47">
                  <c:v>11.612152150734971</c:v>
                </c:pt>
                <c:pt idx="48">
                  <c:v>12.571190263902917</c:v>
                </c:pt>
                <c:pt idx="49">
                  <c:v>12.723441267589244</c:v>
                </c:pt>
                <c:pt idx="50">
                  <c:v>12.649442981895506</c:v>
                </c:pt>
                <c:pt idx="51">
                  <c:v>12.295758563150923</c:v>
                </c:pt>
                <c:pt idx="52">
                  <c:v>12.296507205391922</c:v>
                </c:pt>
                <c:pt idx="53">
                  <c:v>11.978425930707889</c:v>
                </c:pt>
                <c:pt idx="54">
                  <c:v>12.356227517033599</c:v>
                </c:pt>
                <c:pt idx="55">
                  <c:v>12.371012845788789</c:v>
                </c:pt>
                <c:pt idx="56">
                  <c:v>11.914542470054625</c:v>
                </c:pt>
                <c:pt idx="57">
                  <c:v>11.701842939175673</c:v>
                </c:pt>
                <c:pt idx="58">
                  <c:v>11.337313930764044</c:v>
                </c:pt>
                <c:pt idx="59">
                  <c:v>11.672593460842299</c:v>
                </c:pt>
                <c:pt idx="60">
                  <c:v>11.61927770905195</c:v>
                </c:pt>
                <c:pt idx="61">
                  <c:v>11.344619939792993</c:v>
                </c:pt>
                <c:pt idx="62">
                  <c:v>11.691356313332237</c:v>
                </c:pt>
                <c:pt idx="63">
                  <c:v>11.150839607926304</c:v>
                </c:pt>
                <c:pt idx="64">
                  <c:v>10.683756803420277</c:v>
                </c:pt>
                <c:pt idx="65">
                  <c:v>10.765600352772315</c:v>
                </c:pt>
                <c:pt idx="66">
                  <c:v>11.01177416593932</c:v>
                </c:pt>
                <c:pt idx="67">
                  <c:v>10.728357976761814</c:v>
                </c:pt>
                <c:pt idx="68">
                  <c:v>10.80983157378189</c:v>
                </c:pt>
                <c:pt idx="69">
                  <c:v>10.09812839146554</c:v>
                </c:pt>
                <c:pt idx="70">
                  <c:v>11.139013003047371</c:v>
                </c:pt>
                <c:pt idx="71">
                  <c:v>11.456625551417812</c:v>
                </c:pt>
                <c:pt idx="72">
                  <c:v>11.782576185258915</c:v>
                </c:pt>
                <c:pt idx="73">
                  <c:v>11.455462409216665</c:v>
                </c:pt>
                <c:pt idx="74">
                  <c:v>12.448140099286038</c:v>
                </c:pt>
                <c:pt idx="75">
                  <c:v>11.807985288332912</c:v>
                </c:pt>
                <c:pt idx="76">
                  <c:v>12.742938359789973</c:v>
                </c:pt>
                <c:pt idx="77">
                  <c:v>13.072450382243057</c:v>
                </c:pt>
                <c:pt idx="78">
                  <c:v>13.148082923021903</c:v>
                </c:pt>
                <c:pt idx="79">
                  <c:v>13.972564395511982</c:v>
                </c:pt>
                <c:pt idx="80">
                  <c:v>13.388583490173893</c:v>
                </c:pt>
                <c:pt idx="81">
                  <c:v>14.069506008155644</c:v>
                </c:pt>
                <c:pt idx="82">
                  <c:v>14.893481035151058</c:v>
                </c:pt>
                <c:pt idx="83">
                  <c:v>14.752423427977376</c:v>
                </c:pt>
                <c:pt idx="84">
                  <c:v>14.622994096437072</c:v>
                </c:pt>
                <c:pt idx="85">
                  <c:v>15.162492782943154</c:v>
                </c:pt>
                <c:pt idx="86">
                  <c:v>15.27248509360526</c:v>
                </c:pt>
                <c:pt idx="87">
                  <c:v>15.710691613477133</c:v>
                </c:pt>
                <c:pt idx="88">
                  <c:v>15.821331850607351</c:v>
                </c:pt>
                <c:pt idx="89">
                  <c:v>16.566539924218517</c:v>
                </c:pt>
                <c:pt idx="90">
                  <c:v>15.940213601235216</c:v>
                </c:pt>
                <c:pt idx="91">
                  <c:v>16.77060247123077</c:v>
                </c:pt>
                <c:pt idx="92">
                  <c:v>16.548619615784723</c:v>
                </c:pt>
                <c:pt idx="93">
                  <c:v>16.232591435485343</c:v>
                </c:pt>
                <c:pt idx="94">
                  <c:v>16.412984403345412</c:v>
                </c:pt>
                <c:pt idx="95">
                  <c:v>15.59687354579113</c:v>
                </c:pt>
                <c:pt idx="96">
                  <c:v>15.463928834611547</c:v>
                </c:pt>
                <c:pt idx="97">
                  <c:v>16.167809157341523</c:v>
                </c:pt>
                <c:pt idx="98">
                  <c:v>15.914981548623629</c:v>
                </c:pt>
                <c:pt idx="99">
                  <c:v>15.348974823934926</c:v>
                </c:pt>
                <c:pt idx="100">
                  <c:v>15.405125914546776</c:v>
                </c:pt>
                <c:pt idx="101">
                  <c:v>15.528096165344245</c:v>
                </c:pt>
                <c:pt idx="102">
                  <c:v>15.420482955811176</c:v>
                </c:pt>
                <c:pt idx="103">
                  <c:v>15.512485031324056</c:v>
                </c:pt>
                <c:pt idx="104">
                  <c:v>14.78950229972936</c:v>
                </c:pt>
                <c:pt idx="105">
                  <c:v>14.751829459968954</c:v>
                </c:pt>
                <c:pt idx="106">
                  <c:v>14.933676079041094</c:v>
                </c:pt>
                <c:pt idx="107">
                  <c:v>14.967417377274737</c:v>
                </c:pt>
                <c:pt idx="108">
                  <c:v>14.217745926005723</c:v>
                </c:pt>
                <c:pt idx="109">
                  <c:v>14.734725450308499</c:v>
                </c:pt>
                <c:pt idx="110">
                  <c:v>14.649103786426435</c:v>
                </c:pt>
                <c:pt idx="111">
                  <c:v>15.51387822731323</c:v>
                </c:pt>
                <c:pt idx="112">
                  <c:v>15.281290439579548</c:v>
                </c:pt>
                <c:pt idx="113">
                  <c:v>15.950148181048958</c:v>
                </c:pt>
                <c:pt idx="114">
                  <c:v>16.196806742012733</c:v>
                </c:pt>
                <c:pt idx="115">
                  <c:v>16.583508118158409</c:v>
                </c:pt>
                <c:pt idx="116">
                  <c:v>16.372693229433054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B-4D5B-AFAB-A32DA26E5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066048"/>
        <c:axId val="1079094288"/>
      </c:lineChart>
      <c:catAx>
        <c:axId val="11490660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9094288"/>
        <c:crosses val="autoZero"/>
        <c:auto val="1"/>
        <c:lblAlgn val="ctr"/>
        <c:lblOffset val="100"/>
        <c:noMultiLvlLbl val="0"/>
      </c:catAx>
      <c:valAx>
        <c:axId val="10790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906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7003499562555E-2"/>
          <c:y val="0.24115740740740746"/>
          <c:w val="0.88897440944881889"/>
          <c:h val="0.63896653543307091"/>
        </c:manualLayout>
      </c:layou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487152"/>
        <c:axId val="1148934048"/>
      </c:lineChart>
      <c:catAx>
        <c:axId val="93748715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8934048"/>
        <c:crosses val="autoZero"/>
        <c:auto val="1"/>
        <c:lblAlgn val="ctr"/>
        <c:lblOffset val="100"/>
        <c:noMultiLvlLbl val="0"/>
      </c:catAx>
      <c:valAx>
        <c:axId val="11489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748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Moyenne mobile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val>
            <c:numRef>
              <c:f>ACF_PCF!$D$3:$D$118</c:f>
              <c:numCache>
                <c:formatCode>0.00</c:formatCode>
                <c:ptCount val="116"/>
                <c:pt idx="0">
                  <c:v>0.40910541526757793</c:v>
                </c:pt>
                <c:pt idx="1">
                  <c:v>-0.42182150657408446</c:v>
                </c:pt>
                <c:pt idx="2">
                  <c:v>0.30287771410371445</c:v>
                </c:pt>
                <c:pt idx="3">
                  <c:v>0.8347581061161522</c:v>
                </c:pt>
                <c:pt idx="4">
                  <c:v>-6.5766675892197313E-2</c:v>
                </c:pt>
                <c:pt idx="5">
                  <c:v>0.50533626660980158</c:v>
                </c:pt>
                <c:pt idx="6">
                  <c:v>0.33620252028347419</c:v>
                </c:pt>
                <c:pt idx="7">
                  <c:v>0.27076227254150886</c:v>
                </c:pt>
                <c:pt idx="8">
                  <c:v>-3.5625367133320651E-2</c:v>
                </c:pt>
                <c:pt idx="9">
                  <c:v>0.52879843509848357</c:v>
                </c:pt>
                <c:pt idx="10">
                  <c:v>0.11564718231985793</c:v>
                </c:pt>
                <c:pt idx="11">
                  <c:v>-0.85516565299261948</c:v>
                </c:pt>
                <c:pt idx="12">
                  <c:v>0.40767705662546838</c:v>
                </c:pt>
                <c:pt idx="13">
                  <c:v>-0.13978943441600755</c:v>
                </c:pt>
                <c:pt idx="14">
                  <c:v>-0.10190808326593626</c:v>
                </c:pt>
                <c:pt idx="15">
                  <c:v>-0.17463594087807266</c:v>
                </c:pt>
                <c:pt idx="16">
                  <c:v>-0.39281600129529082</c:v>
                </c:pt>
                <c:pt idx="17">
                  <c:v>0.18645425065197685</c:v>
                </c:pt>
                <c:pt idx="18">
                  <c:v>-0.16799594363435233</c:v>
                </c:pt>
                <c:pt idx="19">
                  <c:v>-3.805914262170873E-2</c:v>
                </c:pt>
                <c:pt idx="20">
                  <c:v>-0.56965296611229377</c:v>
                </c:pt>
                <c:pt idx="21">
                  <c:v>-0.13769588825593804</c:v>
                </c:pt>
                <c:pt idx="22">
                  <c:v>3.4337208523672835E-2</c:v>
                </c:pt>
                <c:pt idx="23">
                  <c:v>0.44110004895084387</c:v>
                </c:pt>
                <c:pt idx="24">
                  <c:v>-0.69948692878075569</c:v>
                </c:pt>
                <c:pt idx="25">
                  <c:v>0.33588008315977014</c:v>
                </c:pt>
                <c:pt idx="26">
                  <c:v>-0.53249496123654438</c:v>
                </c:pt>
                <c:pt idx="27">
                  <c:v>0.62017400771700437</c:v>
                </c:pt>
                <c:pt idx="28">
                  <c:v>-0.14029879063200479</c:v>
                </c:pt>
                <c:pt idx="29">
                  <c:v>0.37729185979337743</c:v>
                </c:pt>
                <c:pt idx="30">
                  <c:v>-6.784371250277399E-2</c:v>
                </c:pt>
                <c:pt idx="31">
                  <c:v>-0.20605162474590433</c:v>
                </c:pt>
                <c:pt idx="32">
                  <c:v>0.51143486256481374</c:v>
                </c:pt>
                <c:pt idx="33">
                  <c:v>0.49318289808264293</c:v>
                </c:pt>
                <c:pt idx="34">
                  <c:v>0.11373198054977962</c:v>
                </c:pt>
                <c:pt idx="35">
                  <c:v>0.48638560563874478</c:v>
                </c:pt>
                <c:pt idx="36">
                  <c:v>0.40162972802962926</c:v>
                </c:pt>
                <c:pt idx="37">
                  <c:v>0.6770997705017745</c:v>
                </c:pt>
                <c:pt idx="38">
                  <c:v>-0.309193711407314</c:v>
                </c:pt>
                <c:pt idx="39">
                  <c:v>0.12373876025674591</c:v>
                </c:pt>
                <c:pt idx="40">
                  <c:v>1.0642444964910105</c:v>
                </c:pt>
                <c:pt idx="41">
                  <c:v>-0.13902751439282923</c:v>
                </c:pt>
                <c:pt idx="42">
                  <c:v>0.71800977392939025</c:v>
                </c:pt>
                <c:pt idx="43">
                  <c:v>3.6110232503681061E-2</c:v>
                </c:pt>
                <c:pt idx="44">
                  <c:v>-0.18655713493525106</c:v>
                </c:pt>
                <c:pt idx="45">
                  <c:v>0.32830157246543124</c:v>
                </c:pt>
                <c:pt idx="46">
                  <c:v>0.3239875213612109</c:v>
                </c:pt>
                <c:pt idx="47">
                  <c:v>0.95903811316794574</c:v>
                </c:pt>
                <c:pt idx="48">
                  <c:v>0.15225100368632738</c:v>
                </c:pt>
                <c:pt idx="49">
                  <c:v>-7.3998285693738453E-2</c:v>
                </c:pt>
                <c:pt idx="50">
                  <c:v>-0.35368441874458334</c:v>
                </c:pt>
                <c:pt idx="51">
                  <c:v>7.4864224099968624E-4</c:v>
                </c:pt>
                <c:pt idx="52">
                  <c:v>-0.31808127468403313</c:v>
                </c:pt>
                <c:pt idx="53">
                  <c:v>0.37780158632570959</c:v>
                </c:pt>
                <c:pt idx="54">
                  <c:v>1.4785328755190008E-2</c:v>
                </c:pt>
                <c:pt idx="55">
                  <c:v>-0.45647037573416327</c:v>
                </c:pt>
                <c:pt idx="56">
                  <c:v>-0.2126995308789521</c:v>
                </c:pt>
                <c:pt idx="57">
                  <c:v>-0.36452900841162972</c:v>
                </c:pt>
                <c:pt idx="58">
                  <c:v>0.33527953007825495</c:v>
                </c:pt>
                <c:pt idx="59">
                  <c:v>-5.3315751790348642E-2</c:v>
                </c:pt>
                <c:pt idx="60">
                  <c:v>-0.27465776925895646</c:v>
                </c:pt>
                <c:pt idx="61">
                  <c:v>0.34673637353924391</c:v>
                </c:pt>
                <c:pt idx="62">
                  <c:v>-0.540516705405933</c:v>
                </c:pt>
                <c:pt idx="63">
                  <c:v>-0.46708280450602757</c:v>
                </c:pt>
                <c:pt idx="64">
                  <c:v>8.1843549352038636E-2</c:v>
                </c:pt>
                <c:pt idx="65">
                  <c:v>0.2461738131670046</c:v>
                </c:pt>
                <c:pt idx="66">
                  <c:v>-0.28341618917750644</c:v>
                </c:pt>
                <c:pt idx="67">
                  <c:v>8.1473597020076838E-2</c:v>
                </c:pt>
                <c:pt idx="68">
                  <c:v>-0.71170318231635044</c:v>
                </c:pt>
                <c:pt idx="69">
                  <c:v>1.0408846115818307</c:v>
                </c:pt>
                <c:pt idx="70">
                  <c:v>0.31761254837044106</c:v>
                </c:pt>
                <c:pt idx="71">
                  <c:v>0.3259506338411029</c:v>
                </c:pt>
                <c:pt idx="72">
                  <c:v>-0.32711377604224978</c:v>
                </c:pt>
                <c:pt idx="73">
                  <c:v>0.99267769006937279</c:v>
                </c:pt>
                <c:pt idx="74">
                  <c:v>-0.64015481095312587</c:v>
                </c:pt>
                <c:pt idx="75">
                  <c:v>0.93495307145706086</c:v>
                </c:pt>
                <c:pt idx="76">
                  <c:v>0.32951202245308409</c:v>
                </c:pt>
                <c:pt idx="77">
                  <c:v>7.5632540778846291E-2</c:v>
                </c:pt>
                <c:pt idx="78">
                  <c:v>0.82448147249007953</c:v>
                </c:pt>
                <c:pt idx="79">
                  <c:v>-0.58398090533808933</c:v>
                </c:pt>
                <c:pt idx="80">
                  <c:v>0.68092251798175063</c:v>
                </c:pt>
                <c:pt idx="81">
                  <c:v>0.82397502699541469</c:v>
                </c:pt>
                <c:pt idx="82">
                  <c:v>-0.14105760717368199</c:v>
                </c:pt>
                <c:pt idx="83">
                  <c:v>-0.12942933154030456</c:v>
                </c:pt>
                <c:pt idx="84">
                  <c:v>0.53949868650608224</c:v>
                </c:pt>
                <c:pt idx="85">
                  <c:v>0.10999231066210591</c:v>
                </c:pt>
                <c:pt idx="86">
                  <c:v>0.43820651987187276</c:v>
                </c:pt>
                <c:pt idx="87">
                  <c:v>0.11064023713021776</c:v>
                </c:pt>
                <c:pt idx="88">
                  <c:v>0.74520807361116681</c:v>
                </c:pt>
                <c:pt idx="89">
                  <c:v>-0.62632632298330115</c:v>
                </c:pt>
                <c:pt idx="90">
                  <c:v>0.83038886999555395</c:v>
                </c:pt>
                <c:pt idx="91">
                  <c:v>-0.22198285544604701</c:v>
                </c:pt>
                <c:pt idx="92">
                  <c:v>-0.31602818029938007</c:v>
                </c:pt>
                <c:pt idx="93">
                  <c:v>0.18039296786006886</c:v>
                </c:pt>
                <c:pt idx="94">
                  <c:v>-0.81611085755428192</c:v>
                </c:pt>
                <c:pt idx="95">
                  <c:v>-0.13294471117958295</c:v>
                </c:pt>
                <c:pt idx="96">
                  <c:v>0.70388032272997592</c:v>
                </c:pt>
                <c:pt idx="97">
                  <c:v>-0.25282760871789378</c:v>
                </c:pt>
                <c:pt idx="98">
                  <c:v>-0.5660067246887035</c:v>
                </c:pt>
                <c:pt idx="99">
                  <c:v>5.6151090611850307E-2</c:v>
                </c:pt>
                <c:pt idx="100">
                  <c:v>0.12297025079746859</c:v>
                </c:pt>
                <c:pt idx="101">
                  <c:v>-0.10761320953306885</c:v>
                </c:pt>
                <c:pt idx="102">
                  <c:v>9.200207551288031E-2</c:v>
                </c:pt>
                <c:pt idx="103">
                  <c:v>-0.72298273159469595</c:v>
                </c:pt>
                <c:pt idx="104">
                  <c:v>-3.7672839760405807E-2</c:v>
                </c:pt>
                <c:pt idx="105">
                  <c:v>0.1818466190721395</c:v>
                </c:pt>
                <c:pt idx="106">
                  <c:v>3.3741298233643136E-2</c:v>
                </c:pt>
                <c:pt idx="107">
                  <c:v>-0.74967145126901436</c:v>
                </c:pt>
                <c:pt idx="108">
                  <c:v>0.51697952430277638</c:v>
                </c:pt>
                <c:pt idx="109">
                  <c:v>-8.5621663882063714E-2</c:v>
                </c:pt>
                <c:pt idx="110">
                  <c:v>0.86477444088679434</c:v>
                </c:pt>
                <c:pt idx="111">
                  <c:v>-0.23258778773368149</c:v>
                </c:pt>
                <c:pt idx="112">
                  <c:v>0.66885774146940946</c:v>
                </c:pt>
                <c:pt idx="113">
                  <c:v>0.24665856096377503</c:v>
                </c:pt>
                <c:pt idx="114">
                  <c:v>0.38670137614567679</c:v>
                </c:pt>
                <c:pt idx="115">
                  <c:v>-0.21081488872535559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A-4B55-BD91-3A337D89B27F}"/>
            </c:ext>
          </c:extLst>
        </c:ser>
        <c:ser>
          <c:idx val="1"/>
          <c:order val="1"/>
          <c:tx>
            <c:v>Prévision</c:v>
          </c:tx>
          <c:val>
            <c:numRef>
              <c:f>ACF_PCF!$U$4:$U$119</c:f>
              <c:numCache>
                <c:formatCode>General</c:formatCode>
                <c:ptCount val="116"/>
                <c:pt idx="0">
                  <c:v>-0.23989843716497702</c:v>
                </c:pt>
                <c:pt idx="9" formatCode="0.00">
                  <c:v>0.99137931034482762</c:v>
                </c:pt>
                <c:pt idx="10" formatCode="0.00">
                  <c:v>-0.23989843716497702</c:v>
                </c:pt>
                <c:pt idx="11" formatCode="0.00">
                  <c:v>0.16337080896060188</c:v>
                </c:pt>
                <c:pt idx="12" formatCode="0.00">
                  <c:v>6.2924443546429704E-2</c:v>
                </c:pt>
                <c:pt idx="13" formatCode="0.00">
                  <c:v>0.12533399609858079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A-4B55-BD91-3A337D89B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070319"/>
        <c:axId val="901808079"/>
      </c:lineChart>
      <c:catAx>
        <c:axId val="475070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Donnée</a:t>
                </a:r>
              </a:p>
            </c:rich>
          </c:tx>
          <c:overlay val="0"/>
        </c:title>
        <c:majorTickMark val="out"/>
        <c:minorTickMark val="none"/>
        <c:tickLblPos val="nextTo"/>
        <c:crossAx val="901808079"/>
        <c:crosses val="autoZero"/>
        <c:auto val="1"/>
        <c:lblAlgn val="ctr"/>
        <c:lblOffset val="100"/>
        <c:noMultiLvlLbl val="0"/>
      </c:catAx>
      <c:valAx>
        <c:axId val="9018080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Valeurs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75070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ACF_PCF!$P$3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ACF_PCF!$M$4:$M$9</c:f>
              <c:strCache>
                <c:ptCount val="6"/>
                <c:pt idx="0">
                  <c:v>lag 0</c:v>
                </c:pt>
                <c:pt idx="1">
                  <c:v>lag 1</c:v>
                </c:pt>
                <c:pt idx="2">
                  <c:v>lag 2</c:v>
                </c:pt>
                <c:pt idx="3">
                  <c:v>lag 3</c:v>
                </c:pt>
                <c:pt idx="4">
                  <c:v>lag 4</c:v>
                </c:pt>
                <c:pt idx="5">
                  <c:v>lag 5</c:v>
                </c:pt>
              </c:strCache>
            </c:strRef>
          </c:cat>
          <c:val>
            <c:numRef>
              <c:f>ACF_PCF!$P$4:$P$9</c:f>
              <c:numCache>
                <c:formatCode>General</c:formatCode>
                <c:ptCount val="6"/>
                <c:pt idx="0">
                  <c:v>0.99137931034482762</c:v>
                </c:pt>
                <c:pt idx="1">
                  <c:v>-0.23989843716497702</c:v>
                </c:pt>
                <c:pt idx="2">
                  <c:v>0.16337080896060188</c:v>
                </c:pt>
                <c:pt idx="3">
                  <c:v>6.2924443546429704E-2</c:v>
                </c:pt>
                <c:pt idx="4">
                  <c:v>0.12533399609858079</c:v>
                </c:pt>
                <c:pt idx="5">
                  <c:v>9.9367070448711042E-2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7-4DBC-B05B-67419F513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0743728"/>
        <c:axId val="401175872"/>
      </c:barChart>
      <c:lineChart>
        <c:grouping val="standard"/>
        <c:varyColors val="0"/>
        <c:ser>
          <c:idx val="1"/>
          <c:order val="1"/>
          <c:tx>
            <c:strRef>
              <c:f>ACF_PCF!$Q$3</c:f>
              <c:strCache>
                <c:ptCount val="1"/>
                <c:pt idx="0">
                  <c:v>SL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ACF_PCF!$Q$4:$Q$9</c:f>
              <c:numCache>
                <c:formatCode>General</c:formatCode>
                <c:ptCount val="6"/>
                <c:pt idx="0">
                  <c:v>0.38440659030077345</c:v>
                </c:pt>
                <c:pt idx="1">
                  <c:v>0.38440659030077345</c:v>
                </c:pt>
                <c:pt idx="2">
                  <c:v>0.38440659030077345</c:v>
                </c:pt>
                <c:pt idx="3">
                  <c:v>0.38440659030077345</c:v>
                </c:pt>
                <c:pt idx="4">
                  <c:v>0.38440659030077345</c:v>
                </c:pt>
                <c:pt idx="5">
                  <c:v>0.38440659030077345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4DBC-B05B-67419F513B7D}"/>
            </c:ext>
          </c:extLst>
        </c:ser>
        <c:ser>
          <c:idx val="2"/>
          <c:order val="2"/>
          <c:tx>
            <c:strRef>
              <c:f>ACF_PCF!$R$3</c:f>
              <c:strCache>
                <c:ptCount val="1"/>
                <c:pt idx="0">
                  <c:v>SL 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ACF_PCF!$R$4:$R$9</c:f>
              <c:numCache>
                <c:formatCode>General</c:formatCode>
                <c:ptCount val="6"/>
                <c:pt idx="0">
                  <c:v>-0.38440659030077345</c:v>
                </c:pt>
                <c:pt idx="1">
                  <c:v>-0.38440659030077345</c:v>
                </c:pt>
                <c:pt idx="2">
                  <c:v>-0.38440659030077345</c:v>
                </c:pt>
                <c:pt idx="3">
                  <c:v>-0.38440659030077345</c:v>
                </c:pt>
                <c:pt idx="4">
                  <c:v>-0.38440659030077345</c:v>
                </c:pt>
                <c:pt idx="5">
                  <c:v>-0.38440659030077345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4DBC-B05B-67419F513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743728"/>
        <c:axId val="401175872"/>
      </c:lineChart>
      <c:catAx>
        <c:axId val="25074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175872"/>
        <c:crosses val="autoZero"/>
        <c:auto val="1"/>
        <c:lblAlgn val="ctr"/>
        <c:lblOffset val="100"/>
        <c:noMultiLvlLbl val="0"/>
      </c:catAx>
      <c:valAx>
        <c:axId val="4011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074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ACF_PCF!$D$1</c:f>
              <c:strCache>
                <c:ptCount val="1"/>
                <c:pt idx="0">
                  <c:v>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ACF_PCF!$D$2:$D$118</c:f>
              <c:numCache>
                <c:formatCode>0.00</c:formatCode>
                <c:ptCount val="117"/>
                <c:pt idx="1">
                  <c:v>0.40910541526757793</c:v>
                </c:pt>
                <c:pt idx="2">
                  <c:v>-0.42182150657408446</c:v>
                </c:pt>
                <c:pt idx="3">
                  <c:v>0.30287771410371445</c:v>
                </c:pt>
                <c:pt idx="4">
                  <c:v>0.8347581061161522</c:v>
                </c:pt>
                <c:pt idx="5">
                  <c:v>-6.5766675892197313E-2</c:v>
                </c:pt>
                <c:pt idx="6">
                  <c:v>0.50533626660980158</c:v>
                </c:pt>
                <c:pt idx="7">
                  <c:v>0.33620252028347419</c:v>
                </c:pt>
                <c:pt idx="8">
                  <c:v>0.27076227254150886</c:v>
                </c:pt>
                <c:pt idx="9">
                  <c:v>-3.5625367133320651E-2</c:v>
                </c:pt>
                <c:pt idx="10">
                  <c:v>0.52879843509848357</c:v>
                </c:pt>
                <c:pt idx="11">
                  <c:v>0.11564718231985793</c:v>
                </c:pt>
                <c:pt idx="12">
                  <c:v>-0.85516565299261948</c:v>
                </c:pt>
                <c:pt idx="13">
                  <c:v>0.40767705662546838</c:v>
                </c:pt>
                <c:pt idx="14">
                  <c:v>-0.13978943441600755</c:v>
                </c:pt>
                <c:pt idx="15">
                  <c:v>-0.10190808326593626</c:v>
                </c:pt>
                <c:pt idx="16">
                  <c:v>-0.17463594087807266</c:v>
                </c:pt>
                <c:pt idx="17">
                  <c:v>-0.39281600129529082</c:v>
                </c:pt>
                <c:pt idx="18">
                  <c:v>0.18645425065197685</c:v>
                </c:pt>
                <c:pt idx="19">
                  <c:v>-0.16799594363435233</c:v>
                </c:pt>
                <c:pt idx="20">
                  <c:v>-3.805914262170873E-2</c:v>
                </c:pt>
                <c:pt idx="21">
                  <c:v>-0.56965296611229377</c:v>
                </c:pt>
                <c:pt idx="22">
                  <c:v>-0.13769588825593804</c:v>
                </c:pt>
                <c:pt idx="23">
                  <c:v>3.4337208523672835E-2</c:v>
                </c:pt>
                <c:pt idx="24">
                  <c:v>0.44110004895084387</c:v>
                </c:pt>
                <c:pt idx="25">
                  <c:v>-0.69948692878075569</c:v>
                </c:pt>
                <c:pt idx="26">
                  <c:v>0.33588008315977014</c:v>
                </c:pt>
                <c:pt idx="27">
                  <c:v>-0.53249496123654438</c:v>
                </c:pt>
                <c:pt idx="28">
                  <c:v>0.62017400771700437</c:v>
                </c:pt>
                <c:pt idx="29">
                  <c:v>-0.14029879063200479</c:v>
                </c:pt>
                <c:pt idx="30">
                  <c:v>0.37729185979337743</c:v>
                </c:pt>
                <c:pt idx="31">
                  <c:v>-6.784371250277399E-2</c:v>
                </c:pt>
                <c:pt idx="32">
                  <c:v>-0.20605162474590433</c:v>
                </c:pt>
                <c:pt idx="33">
                  <c:v>0.51143486256481374</c:v>
                </c:pt>
                <c:pt idx="34">
                  <c:v>0.49318289808264293</c:v>
                </c:pt>
                <c:pt idx="35">
                  <c:v>0.11373198054977962</c:v>
                </c:pt>
                <c:pt idx="36">
                  <c:v>0.48638560563874478</c:v>
                </c:pt>
                <c:pt idx="37">
                  <c:v>0.40162972802962926</c:v>
                </c:pt>
                <c:pt idx="38">
                  <c:v>0.6770997705017745</c:v>
                </c:pt>
                <c:pt idx="39">
                  <c:v>-0.309193711407314</c:v>
                </c:pt>
                <c:pt idx="40">
                  <c:v>0.12373876025674591</c:v>
                </c:pt>
                <c:pt idx="41">
                  <c:v>1.0642444964910105</c:v>
                </c:pt>
                <c:pt idx="42">
                  <c:v>-0.13902751439282923</c:v>
                </c:pt>
                <c:pt idx="43">
                  <c:v>0.71800977392939025</c:v>
                </c:pt>
                <c:pt idx="44">
                  <c:v>3.6110232503681061E-2</c:v>
                </c:pt>
                <c:pt idx="45">
                  <c:v>-0.18655713493525106</c:v>
                </c:pt>
                <c:pt idx="46">
                  <c:v>0.32830157246543124</c:v>
                </c:pt>
                <c:pt idx="47">
                  <c:v>0.3239875213612109</c:v>
                </c:pt>
                <c:pt idx="48">
                  <c:v>0.95903811316794574</c:v>
                </c:pt>
                <c:pt idx="49">
                  <c:v>0.15225100368632738</c:v>
                </c:pt>
                <c:pt idx="50">
                  <c:v>-7.3998285693738453E-2</c:v>
                </c:pt>
                <c:pt idx="51">
                  <c:v>-0.35368441874458334</c:v>
                </c:pt>
                <c:pt idx="52">
                  <c:v>7.4864224099968624E-4</c:v>
                </c:pt>
                <c:pt idx="53">
                  <c:v>-0.31808127468403313</c:v>
                </c:pt>
                <c:pt idx="54">
                  <c:v>0.37780158632570959</c:v>
                </c:pt>
                <c:pt idx="55">
                  <c:v>1.4785328755190008E-2</c:v>
                </c:pt>
                <c:pt idx="56">
                  <c:v>-0.45647037573416327</c:v>
                </c:pt>
                <c:pt idx="57">
                  <c:v>-0.2126995308789521</c:v>
                </c:pt>
                <c:pt idx="58">
                  <c:v>-0.36452900841162972</c:v>
                </c:pt>
                <c:pt idx="59">
                  <c:v>0.33527953007825495</c:v>
                </c:pt>
                <c:pt idx="60">
                  <c:v>-5.3315751790348642E-2</c:v>
                </c:pt>
                <c:pt idx="61">
                  <c:v>-0.27465776925895646</c:v>
                </c:pt>
                <c:pt idx="62">
                  <c:v>0.34673637353924391</c:v>
                </c:pt>
                <c:pt idx="63">
                  <c:v>-0.540516705405933</c:v>
                </c:pt>
                <c:pt idx="64">
                  <c:v>-0.46708280450602757</c:v>
                </c:pt>
                <c:pt idx="65">
                  <c:v>8.1843549352038636E-2</c:v>
                </c:pt>
                <c:pt idx="66">
                  <c:v>0.2461738131670046</c:v>
                </c:pt>
                <c:pt idx="67">
                  <c:v>-0.28341618917750644</c:v>
                </c:pt>
                <c:pt idx="68">
                  <c:v>8.1473597020076838E-2</c:v>
                </c:pt>
                <c:pt idx="69">
                  <c:v>-0.71170318231635044</c:v>
                </c:pt>
                <c:pt idx="70">
                  <c:v>1.0408846115818307</c:v>
                </c:pt>
                <c:pt idx="71">
                  <c:v>0.31761254837044106</c:v>
                </c:pt>
                <c:pt idx="72">
                  <c:v>0.3259506338411029</c:v>
                </c:pt>
                <c:pt idx="73">
                  <c:v>-0.32711377604224978</c:v>
                </c:pt>
                <c:pt idx="74">
                  <c:v>0.99267769006937279</c:v>
                </c:pt>
                <c:pt idx="75">
                  <c:v>-0.64015481095312587</c:v>
                </c:pt>
                <c:pt idx="76">
                  <c:v>0.93495307145706086</c:v>
                </c:pt>
                <c:pt idx="77">
                  <c:v>0.32951202245308409</c:v>
                </c:pt>
                <c:pt idx="78">
                  <c:v>7.5632540778846291E-2</c:v>
                </c:pt>
                <c:pt idx="79">
                  <c:v>0.82448147249007953</c:v>
                </c:pt>
                <c:pt idx="80">
                  <c:v>-0.58398090533808933</c:v>
                </c:pt>
                <c:pt idx="81">
                  <c:v>0.68092251798175063</c:v>
                </c:pt>
                <c:pt idx="82">
                  <c:v>0.82397502699541469</c:v>
                </c:pt>
                <c:pt idx="83">
                  <c:v>-0.14105760717368199</c:v>
                </c:pt>
                <c:pt idx="84">
                  <c:v>-0.12942933154030456</c:v>
                </c:pt>
                <c:pt idx="85">
                  <c:v>0.53949868650608224</c:v>
                </c:pt>
                <c:pt idx="86">
                  <c:v>0.10999231066210591</c:v>
                </c:pt>
                <c:pt idx="87">
                  <c:v>0.43820651987187276</c:v>
                </c:pt>
                <c:pt idx="88">
                  <c:v>0.11064023713021776</c:v>
                </c:pt>
                <c:pt idx="89">
                  <c:v>0.74520807361116681</c:v>
                </c:pt>
                <c:pt idx="90">
                  <c:v>-0.62632632298330115</c:v>
                </c:pt>
                <c:pt idx="91">
                  <c:v>0.83038886999555395</c:v>
                </c:pt>
                <c:pt idx="92">
                  <c:v>-0.22198285544604701</c:v>
                </c:pt>
                <c:pt idx="93">
                  <c:v>-0.31602818029938007</c:v>
                </c:pt>
                <c:pt idx="94">
                  <c:v>0.18039296786006886</c:v>
                </c:pt>
                <c:pt idx="95">
                  <c:v>-0.81611085755428192</c:v>
                </c:pt>
                <c:pt idx="96">
                  <c:v>-0.13294471117958295</c:v>
                </c:pt>
                <c:pt idx="97">
                  <c:v>0.70388032272997592</c:v>
                </c:pt>
                <c:pt idx="98">
                  <c:v>-0.25282760871789378</c:v>
                </c:pt>
                <c:pt idx="99">
                  <c:v>-0.5660067246887035</c:v>
                </c:pt>
                <c:pt idx="100">
                  <c:v>5.6151090611850307E-2</c:v>
                </c:pt>
                <c:pt idx="101">
                  <c:v>0.12297025079746859</c:v>
                </c:pt>
                <c:pt idx="102">
                  <c:v>-0.10761320953306885</c:v>
                </c:pt>
                <c:pt idx="103">
                  <c:v>9.200207551288031E-2</c:v>
                </c:pt>
                <c:pt idx="104">
                  <c:v>-0.72298273159469595</c:v>
                </c:pt>
                <c:pt idx="105">
                  <c:v>-3.7672839760405807E-2</c:v>
                </c:pt>
                <c:pt idx="106">
                  <c:v>0.1818466190721395</c:v>
                </c:pt>
                <c:pt idx="107">
                  <c:v>3.3741298233643136E-2</c:v>
                </c:pt>
                <c:pt idx="108">
                  <c:v>-0.74967145126901436</c:v>
                </c:pt>
                <c:pt idx="109">
                  <c:v>0.51697952430277638</c:v>
                </c:pt>
                <c:pt idx="110">
                  <c:v>-8.5621663882063714E-2</c:v>
                </c:pt>
                <c:pt idx="111">
                  <c:v>0.86477444088679434</c:v>
                </c:pt>
                <c:pt idx="112">
                  <c:v>-0.23258778773368149</c:v>
                </c:pt>
                <c:pt idx="113">
                  <c:v>0.66885774146940946</c:v>
                </c:pt>
                <c:pt idx="114">
                  <c:v>0.24665856096377503</c:v>
                </c:pt>
                <c:pt idx="115">
                  <c:v>0.38670137614567679</c:v>
                </c:pt>
                <c:pt idx="116">
                  <c:v>-0.21081488872535559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8-46AA-B682-5C2D8CFD2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99168"/>
        <c:axId val="40304607"/>
      </c:lineChart>
      <c:catAx>
        <c:axId val="1254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304607"/>
        <c:crosses val="autoZero"/>
        <c:auto val="1"/>
        <c:lblAlgn val="ctr"/>
        <c:lblOffset val="100"/>
        <c:noMultiLvlLbl val="0"/>
      </c:catAx>
      <c:valAx>
        <c:axId val="4030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49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Prédiction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Prédiction!$A$1</c:f>
              <c:strCache>
                <c:ptCount val="1"/>
                <c:pt idx="0">
                  <c:v>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Prédiction!$A$4:$A$118</c:f>
              <c:numCache>
                <c:formatCode>General</c:formatCode>
                <c:ptCount val="115"/>
                <c:pt idx="0">
                  <c:v>-0.42182150657408446</c:v>
                </c:pt>
                <c:pt idx="1">
                  <c:v>0.30287771410371445</c:v>
                </c:pt>
                <c:pt idx="2">
                  <c:v>0.8347581061161522</c:v>
                </c:pt>
                <c:pt idx="3">
                  <c:v>-6.5766675892197313E-2</c:v>
                </c:pt>
                <c:pt idx="4">
                  <c:v>0.50533626660980158</c:v>
                </c:pt>
                <c:pt idx="5">
                  <c:v>0.33620252028347419</c:v>
                </c:pt>
                <c:pt idx="6">
                  <c:v>0.27076227254150886</c:v>
                </c:pt>
                <c:pt idx="7">
                  <c:v>-3.5625367133320651E-2</c:v>
                </c:pt>
                <c:pt idx="8">
                  <c:v>0.52879843509848357</c:v>
                </c:pt>
                <c:pt idx="9">
                  <c:v>0.11564718231985793</c:v>
                </c:pt>
                <c:pt idx="10">
                  <c:v>-0.85516565299261948</c:v>
                </c:pt>
                <c:pt idx="11">
                  <c:v>0.40767705662546838</c:v>
                </c:pt>
                <c:pt idx="12">
                  <c:v>-0.13978943441600755</c:v>
                </c:pt>
                <c:pt idx="13">
                  <c:v>-0.10190808326593626</c:v>
                </c:pt>
                <c:pt idx="14">
                  <c:v>-0.17463594087807266</c:v>
                </c:pt>
                <c:pt idx="15">
                  <c:v>-0.39281600129529082</c:v>
                </c:pt>
                <c:pt idx="16">
                  <c:v>0.18645425065197685</c:v>
                </c:pt>
                <c:pt idx="17">
                  <c:v>-0.16799594363435233</c:v>
                </c:pt>
                <c:pt idx="18">
                  <c:v>-3.805914262170873E-2</c:v>
                </c:pt>
                <c:pt idx="19">
                  <c:v>-0.56965296611229377</c:v>
                </c:pt>
                <c:pt idx="20">
                  <c:v>-0.13769588825593804</c:v>
                </c:pt>
                <c:pt idx="21">
                  <c:v>3.4337208523672835E-2</c:v>
                </c:pt>
                <c:pt idx="22">
                  <c:v>0.44110004895084387</c:v>
                </c:pt>
                <c:pt idx="23">
                  <c:v>-0.69948692878075569</c:v>
                </c:pt>
                <c:pt idx="24">
                  <c:v>0.33588008315977014</c:v>
                </c:pt>
                <c:pt idx="25">
                  <c:v>-0.53249496123654438</c:v>
                </c:pt>
                <c:pt idx="26">
                  <c:v>0.62017400771700437</c:v>
                </c:pt>
                <c:pt idx="27">
                  <c:v>-0.14029879063200479</c:v>
                </c:pt>
                <c:pt idx="28">
                  <c:v>0.37729185979337743</c:v>
                </c:pt>
                <c:pt idx="29">
                  <c:v>-6.784371250277399E-2</c:v>
                </c:pt>
                <c:pt idx="30">
                  <c:v>-0.20605162474590433</c:v>
                </c:pt>
                <c:pt idx="31">
                  <c:v>0.51143486256481374</c:v>
                </c:pt>
                <c:pt idx="32">
                  <c:v>0.49318289808264293</c:v>
                </c:pt>
                <c:pt idx="33">
                  <c:v>0.11373198054977962</c:v>
                </c:pt>
                <c:pt idx="34">
                  <c:v>0.48638560563874478</c:v>
                </c:pt>
                <c:pt idx="35">
                  <c:v>0.40162972802962926</c:v>
                </c:pt>
                <c:pt idx="36">
                  <c:v>0.6770997705017745</c:v>
                </c:pt>
                <c:pt idx="37">
                  <c:v>-0.309193711407314</c:v>
                </c:pt>
                <c:pt idx="38">
                  <c:v>0.12373876025674591</c:v>
                </c:pt>
                <c:pt idx="39">
                  <c:v>1.0642444964910105</c:v>
                </c:pt>
                <c:pt idx="40">
                  <c:v>-0.13902751439282923</c:v>
                </c:pt>
                <c:pt idx="41">
                  <c:v>0.71800977392939025</c:v>
                </c:pt>
                <c:pt idx="42">
                  <c:v>3.6110232503681061E-2</c:v>
                </c:pt>
                <c:pt idx="43">
                  <c:v>-0.18655713493525106</c:v>
                </c:pt>
                <c:pt idx="44">
                  <c:v>0.32830157246543124</c:v>
                </c:pt>
                <c:pt idx="45">
                  <c:v>0.3239875213612109</c:v>
                </c:pt>
                <c:pt idx="46">
                  <c:v>0.95903811316794574</c:v>
                </c:pt>
                <c:pt idx="47">
                  <c:v>0.15225100368632738</c:v>
                </c:pt>
                <c:pt idx="48">
                  <c:v>-7.3998285693738453E-2</c:v>
                </c:pt>
                <c:pt idx="49">
                  <c:v>-0.35368441874458334</c:v>
                </c:pt>
                <c:pt idx="50">
                  <c:v>7.4864224099968624E-4</c:v>
                </c:pt>
                <c:pt idx="51">
                  <c:v>-0.31808127468403313</c:v>
                </c:pt>
                <c:pt idx="52">
                  <c:v>0.37780158632570959</c:v>
                </c:pt>
                <c:pt idx="53">
                  <c:v>1.4785328755190008E-2</c:v>
                </c:pt>
                <c:pt idx="54">
                  <c:v>-0.45647037573416327</c:v>
                </c:pt>
                <c:pt idx="55">
                  <c:v>-0.2126995308789521</c:v>
                </c:pt>
                <c:pt idx="56">
                  <c:v>-0.36452900841162972</c:v>
                </c:pt>
                <c:pt idx="57">
                  <c:v>0.33527953007825495</c:v>
                </c:pt>
                <c:pt idx="58">
                  <c:v>-5.3315751790348642E-2</c:v>
                </c:pt>
                <c:pt idx="59">
                  <c:v>-0.27465776925895646</c:v>
                </c:pt>
                <c:pt idx="60">
                  <c:v>0.34673637353924391</c:v>
                </c:pt>
                <c:pt idx="61">
                  <c:v>-0.540516705405933</c:v>
                </c:pt>
                <c:pt idx="62">
                  <c:v>-0.46708280450602757</c:v>
                </c:pt>
                <c:pt idx="63">
                  <c:v>8.1843549352038636E-2</c:v>
                </c:pt>
                <c:pt idx="64">
                  <c:v>0.2461738131670046</c:v>
                </c:pt>
                <c:pt idx="65">
                  <c:v>-0.28341618917750644</c:v>
                </c:pt>
                <c:pt idx="66">
                  <c:v>8.1473597020076838E-2</c:v>
                </c:pt>
                <c:pt idx="67">
                  <c:v>-0.71170318231635044</c:v>
                </c:pt>
                <c:pt idx="68">
                  <c:v>1.0408846115818307</c:v>
                </c:pt>
                <c:pt idx="69">
                  <c:v>0.31761254837044106</c:v>
                </c:pt>
                <c:pt idx="70">
                  <c:v>0.3259506338411029</c:v>
                </c:pt>
                <c:pt idx="71">
                  <c:v>-0.32711377604224978</c:v>
                </c:pt>
                <c:pt idx="72">
                  <c:v>0.99267769006937279</c:v>
                </c:pt>
                <c:pt idx="73">
                  <c:v>-0.64015481095312587</c:v>
                </c:pt>
                <c:pt idx="74">
                  <c:v>0.93495307145706086</c:v>
                </c:pt>
                <c:pt idx="75">
                  <c:v>0.32951202245308409</c:v>
                </c:pt>
                <c:pt idx="76">
                  <c:v>7.5632540778846291E-2</c:v>
                </c:pt>
                <c:pt idx="77">
                  <c:v>0.82448147249007953</c:v>
                </c:pt>
                <c:pt idx="78">
                  <c:v>-0.58398090533808933</c:v>
                </c:pt>
                <c:pt idx="79">
                  <c:v>0.68092251798175063</c:v>
                </c:pt>
                <c:pt idx="80">
                  <c:v>0.82397502699541469</c:v>
                </c:pt>
                <c:pt idx="81">
                  <c:v>-0.14105760717368199</c:v>
                </c:pt>
                <c:pt idx="82">
                  <c:v>-0.12942933154030456</c:v>
                </c:pt>
                <c:pt idx="83">
                  <c:v>0.53949868650608224</c:v>
                </c:pt>
                <c:pt idx="84">
                  <c:v>0.10999231066210591</c:v>
                </c:pt>
                <c:pt idx="85">
                  <c:v>0.43820651987187276</c:v>
                </c:pt>
                <c:pt idx="86">
                  <c:v>0.11064023713021776</c:v>
                </c:pt>
                <c:pt idx="87">
                  <c:v>0.74520807361116681</c:v>
                </c:pt>
                <c:pt idx="88">
                  <c:v>-0.62632632298330115</c:v>
                </c:pt>
                <c:pt idx="89">
                  <c:v>0.83038886999555395</c:v>
                </c:pt>
                <c:pt idx="90">
                  <c:v>-0.22198285544604701</c:v>
                </c:pt>
                <c:pt idx="91">
                  <c:v>-0.31602818029938007</c:v>
                </c:pt>
                <c:pt idx="92">
                  <c:v>0.18039296786006886</c:v>
                </c:pt>
                <c:pt idx="93">
                  <c:v>-0.81611085755428192</c:v>
                </c:pt>
                <c:pt idx="94">
                  <c:v>-0.13294471117958295</c:v>
                </c:pt>
                <c:pt idx="95">
                  <c:v>0.70388032272997592</c:v>
                </c:pt>
                <c:pt idx="96">
                  <c:v>-0.25282760871789378</c:v>
                </c:pt>
                <c:pt idx="97">
                  <c:v>-0.5660067246887035</c:v>
                </c:pt>
                <c:pt idx="98">
                  <c:v>5.6151090611850307E-2</c:v>
                </c:pt>
                <c:pt idx="99">
                  <c:v>0.12297025079746859</c:v>
                </c:pt>
                <c:pt idx="100">
                  <c:v>-0.10761320953306885</c:v>
                </c:pt>
                <c:pt idx="101">
                  <c:v>9.200207551288031E-2</c:v>
                </c:pt>
                <c:pt idx="102">
                  <c:v>-0.72298273159469595</c:v>
                </c:pt>
                <c:pt idx="103">
                  <c:v>-3.7672839760405807E-2</c:v>
                </c:pt>
                <c:pt idx="104">
                  <c:v>0.1818466190721395</c:v>
                </c:pt>
                <c:pt idx="105">
                  <c:v>3.3741298233643136E-2</c:v>
                </c:pt>
                <c:pt idx="106">
                  <c:v>-0.74967145126901436</c:v>
                </c:pt>
                <c:pt idx="107">
                  <c:v>0.51697952430277638</c:v>
                </c:pt>
                <c:pt idx="108">
                  <c:v>-8.5621663882063714E-2</c:v>
                </c:pt>
                <c:pt idx="109">
                  <c:v>0.86477444088679434</c:v>
                </c:pt>
                <c:pt idx="110">
                  <c:v>-0.23258778773368149</c:v>
                </c:pt>
                <c:pt idx="111">
                  <c:v>0.66885774146940946</c:v>
                </c:pt>
                <c:pt idx="112">
                  <c:v>0.24665856096377503</c:v>
                </c:pt>
                <c:pt idx="113">
                  <c:v>0.38670137614567679</c:v>
                </c:pt>
                <c:pt idx="114">
                  <c:v>-0.21081488872535559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5-477E-8C18-931B4B51A17F}"/>
            </c:ext>
          </c:extLst>
        </c:ser>
        <c:ser>
          <c:idx val="2"/>
          <c:order val="1"/>
          <c:tx>
            <c:strRef>
              <c:f>Prédiction!$B$1</c:f>
              <c:strCache>
                <c:ptCount val="1"/>
                <c:pt idx="0">
                  <c:v>Prédiction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Prédiction!$B$4:$B$118</c:f>
              <c:numCache>
                <c:formatCode>General</c:formatCode>
                <c:ptCount val="115"/>
                <c:pt idx="0">
                  <c:v>9.8213376349741421E-3</c:v>
                </c:pt>
                <c:pt idx="1">
                  <c:v>0.21085537577164182</c:v>
                </c:pt>
                <c:pt idx="2">
                  <c:v>3.5522013790242654E-2</c:v>
                </c:pt>
                <c:pt idx="3">
                  <c:v>-9.316085855547912E-2</c:v>
                </c:pt>
                <c:pt idx="4">
                  <c:v>0.12471165057929928</c:v>
                </c:pt>
                <c:pt idx="5">
                  <c:v>-1.3460705743496407E-2</c:v>
                </c:pt>
                <c:pt idx="6">
                  <c:v>2.7459427080944177E-2</c:v>
                </c:pt>
                <c:pt idx="7">
                  <c:v>4.3292007437196162E-2</c:v>
                </c:pt>
                <c:pt idx="8">
                  <c:v>0.11741927762177012</c:v>
                </c:pt>
                <c:pt idx="9">
                  <c:v>-1.9137130890810872E-2</c:v>
                </c:pt>
                <c:pt idx="10">
                  <c:v>8.0820473712036878E-2</c:v>
                </c:pt>
                <c:pt idx="11">
                  <c:v>0.31569843882262583</c:v>
                </c:pt>
                <c:pt idx="12">
                  <c:v>1.0166914000575886E-2</c:v>
                </c:pt>
                <c:pt idx="13">
                  <c:v>0.14262067924222266</c:v>
                </c:pt>
                <c:pt idx="14">
                  <c:v>0.13345568435327007</c:v>
                </c:pt>
                <c:pt idx="15">
                  <c:v>0.1510514253462216</c:v>
                </c:pt>
                <c:pt idx="16">
                  <c:v>0.20383779853215811</c:v>
                </c:pt>
                <c:pt idx="17">
                  <c:v>6.368944750352834E-2</c:v>
                </c:pt>
                <c:pt idx="18">
                  <c:v>0.14944494777998407</c:v>
                </c:pt>
                <c:pt idx="19">
                  <c:v>0.11800810402934912</c:v>
                </c:pt>
                <c:pt idx="20">
                  <c:v>0.24662164413220261</c:v>
                </c:pt>
                <c:pt idx="21">
                  <c:v>0.14211416774581875</c:v>
                </c:pt>
                <c:pt idx="22">
                  <c:v>0.10049256754286903</c:v>
                </c:pt>
                <c:pt idx="23">
                  <c:v>2.0805721849938702E-3</c:v>
                </c:pt>
                <c:pt idx="24">
                  <c:v>0.27803360722599191</c:v>
                </c:pt>
                <c:pt idx="25">
                  <c:v>2.7537437355156652E-2</c:v>
                </c:pt>
                <c:pt idx="26">
                  <c:v>0.23763165527407612</c:v>
                </c:pt>
                <c:pt idx="27">
                  <c:v>-4.1244490596809152E-2</c:v>
                </c:pt>
                <c:pt idx="28">
                  <c:v>0.14274391262684447</c:v>
                </c:pt>
                <c:pt idx="29">
                  <c:v>1.7518293114871492E-2</c:v>
                </c:pt>
                <c:pt idx="30">
                  <c:v>0.12521416776367028</c:v>
                </c:pt>
                <c:pt idx="31">
                  <c:v>0.1586521199714207</c:v>
                </c:pt>
                <c:pt idx="32">
                  <c:v>-1.4936196956469361E-2</c:v>
                </c:pt>
                <c:pt idx="33">
                  <c:v>-1.0520325924579715E-2</c:v>
                </c:pt>
                <c:pt idx="34">
                  <c:v>8.1283836657158423E-2</c:v>
                </c:pt>
                <c:pt idx="35">
                  <c:v>-8.8757924373699948E-3</c:v>
                </c:pt>
                <c:pt idx="36">
                  <c:v>1.1630001614666388E-2</c:v>
                </c:pt>
                <c:pt idx="37">
                  <c:v>-5.5017080779912048E-2</c:v>
                </c:pt>
                <c:pt idx="38">
                  <c:v>0.18360626411857173</c:v>
                </c:pt>
                <c:pt idx="39">
                  <c:v>7.8862801448939673E-2</c:v>
                </c:pt>
                <c:pt idx="40">
                  <c:v>-0.14868267947832636</c:v>
                </c:pt>
                <c:pt idx="41">
                  <c:v>0.14243634069815764</c:v>
                </c:pt>
                <c:pt idx="42">
                  <c:v>-6.4914826265171088E-2</c:v>
                </c:pt>
                <c:pt idx="43">
                  <c:v>0.1000636030201837</c:v>
                </c:pt>
                <c:pt idx="44">
                  <c:v>0.15393563299159874</c:v>
                </c:pt>
                <c:pt idx="45">
                  <c:v>2.9370978389749808E-2</c:v>
                </c:pt>
                <c:pt idx="46">
                  <c:v>3.0414717726401891E-2</c:v>
                </c:pt>
                <c:pt idx="47">
                  <c:v>-0.12322910044358648</c:v>
                </c:pt>
                <c:pt idx="48">
                  <c:v>7.1964563731138687E-2</c:v>
                </c:pt>
                <c:pt idx="49">
                  <c:v>0.12670320208072547</c:v>
                </c:pt>
                <c:pt idx="50">
                  <c:v>0.19437032329208381</c:v>
                </c:pt>
                <c:pt idx="51">
                  <c:v>0.10861896823772293</c:v>
                </c:pt>
                <c:pt idx="52">
                  <c:v>0.1857565166711716</c:v>
                </c:pt>
                <c:pt idx="53">
                  <c:v>1.7394970136103374E-2</c:v>
                </c:pt>
                <c:pt idx="54">
                  <c:v>0.10522293941998787</c:v>
                </c:pt>
                <c:pt idx="55">
                  <c:v>0.21923830560701313</c:v>
                </c:pt>
                <c:pt idx="56">
                  <c:v>0.16026051101033181</c:v>
                </c:pt>
                <c:pt idx="57">
                  <c:v>0.19699405781722051</c:v>
                </c:pt>
                <c:pt idx="58">
                  <c:v>2.7682734863179168E-2</c:v>
                </c:pt>
                <c:pt idx="59">
                  <c:v>0.12169928031552202</c:v>
                </c:pt>
                <c:pt idx="60">
                  <c:v>0.17525065578715499</c:v>
                </c:pt>
                <c:pt idx="61">
                  <c:v>2.4910871965588305E-2</c:v>
                </c:pt>
                <c:pt idx="62">
                  <c:v>0.23957243199087477</c:v>
                </c:pt>
                <c:pt idx="63">
                  <c:v>0.22180587124289003</c:v>
                </c:pt>
                <c:pt idx="64">
                  <c:v>8.8998907531642316E-2</c:v>
                </c:pt>
                <c:pt idx="65">
                  <c:v>4.924092683032414E-2</c:v>
                </c:pt>
                <c:pt idx="66">
                  <c:v>0.17736966346116345</c:v>
                </c:pt>
                <c:pt idx="67">
                  <c:v>8.9088413611247391E-2</c:v>
                </c:pt>
                <c:pt idx="68">
                  <c:v>0.28098920141196293</c:v>
                </c:pt>
                <c:pt idx="69">
                  <c:v>-0.14303100076837227</c:v>
                </c:pt>
                <c:pt idx="70">
                  <c:v>3.1957075459265016E-2</c:v>
                </c:pt>
                <c:pt idx="71">
                  <c:v>2.9939763288441834E-2</c:v>
                </c:pt>
                <c:pt idx="72">
                  <c:v>0.18794183546971599</c:v>
                </c:pt>
                <c:pt idx="73">
                  <c:v>-0.13136784262167603</c:v>
                </c:pt>
                <c:pt idx="74">
                  <c:v>0.26367882472399728</c:v>
                </c:pt>
                <c:pt idx="75">
                  <c:v>-0.11740197766472926</c:v>
                </c:pt>
                <c:pt idx="76">
                  <c:v>2.9078122733513526E-2</c:v>
                </c:pt>
                <c:pt idx="77">
                  <c:v>9.0501595796457321E-2</c:v>
                </c:pt>
                <c:pt idx="78">
                  <c:v>-9.0674535026905173E-2</c:v>
                </c:pt>
                <c:pt idx="79">
                  <c:v>0.25008813848329947</c:v>
                </c:pt>
                <c:pt idx="80">
                  <c:v>-5.5941954366837188E-2</c:v>
                </c:pt>
                <c:pt idx="81">
                  <c:v>-9.0552005860726592E-2</c:v>
                </c:pt>
                <c:pt idx="82">
                  <c:v>0.14292750031616877</c:v>
                </c:pt>
                <c:pt idx="83">
                  <c:v>0.14011416120571746</c:v>
                </c:pt>
                <c:pt idx="84">
                  <c:v>-2.1725944290645616E-2</c:v>
                </c:pt>
                <c:pt idx="85">
                  <c:v>8.2188610493527631E-2</c:v>
                </c:pt>
                <c:pt idx="86">
                  <c:v>2.7806311431537167E-3</c:v>
                </c:pt>
                <c:pt idx="87">
                  <c:v>8.2031851492373298E-2</c:v>
                </c:pt>
                <c:pt idx="88">
                  <c:v>-7.1495169098882649E-2</c:v>
                </c:pt>
                <c:pt idx="89">
                  <c:v>0.2603331673565159</c:v>
                </c:pt>
                <c:pt idx="90">
                  <c:v>-9.2103767783946938E-2</c:v>
                </c:pt>
                <c:pt idx="91">
                  <c:v>0.16250651384884862</c:v>
                </c:pt>
                <c:pt idx="92">
                  <c:v>0.18525979205680032</c:v>
                </c:pt>
                <c:pt idx="93">
                  <c:v>6.5155911188740062E-2</c:v>
                </c:pt>
                <c:pt idx="94">
                  <c:v>0.30624954141758232</c:v>
                </c:pt>
                <c:pt idx="95">
                  <c:v>0.14096467037311955</c:v>
                </c:pt>
                <c:pt idx="96">
                  <c:v>-6.1496354006530612E-2</c:v>
                </c:pt>
                <c:pt idx="97">
                  <c:v>0.16996907781515391</c:v>
                </c:pt>
                <c:pt idx="98">
                  <c:v>0.24573947433105947</c:v>
                </c:pt>
                <c:pt idx="99">
                  <c:v>9.5214927971504784E-2</c:v>
                </c:pt>
                <c:pt idx="100">
                  <c:v>7.9048734237833207E-2</c:v>
                </c:pt>
                <c:pt idx="101">
                  <c:v>0.13483597970947203</c:v>
                </c:pt>
                <c:pt idx="102">
                  <c:v>8.6541158863318229E-2</c:v>
                </c:pt>
                <c:pt idx="103">
                  <c:v>0.28371816984490461</c:v>
                </c:pt>
                <c:pt idx="104">
                  <c:v>0.11791464211096603</c:v>
                </c:pt>
                <c:pt idx="105">
                  <c:v>6.4804215551586913E-2</c:v>
                </c:pt>
                <c:pt idx="106">
                  <c:v>0.10063674177627376</c:v>
                </c:pt>
                <c:pt idx="107">
                  <c:v>0.29017522515000177</c:v>
                </c:pt>
                <c:pt idx="108">
                  <c:v>-1.6277669605849837E-2</c:v>
                </c:pt>
                <c:pt idx="109">
                  <c:v>0.12951535630580419</c:v>
                </c:pt>
                <c:pt idx="110">
                  <c:v>-0.10042299536966473</c:v>
                </c:pt>
                <c:pt idx="111">
                  <c:v>0.1650722657891322</c:v>
                </c:pt>
                <c:pt idx="112">
                  <c:v>-5.3023008455063553E-2</c:v>
                </c:pt>
                <c:pt idx="113">
                  <c:v>4.912364719417199E-2</c:v>
                </c:pt>
                <c:pt idx="114">
                  <c:v>1.5241759499829699E-2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E5-477E-8C18-931B4B51A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885472"/>
        <c:axId val="255689472"/>
        <c:extLst/>
      </c:lineChart>
      <c:catAx>
        <c:axId val="2528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5689472"/>
        <c:crosses val="autoZero"/>
        <c:auto val="1"/>
        <c:lblAlgn val="ctr"/>
        <c:lblOffset val="100"/>
        <c:tickLblSkip val="49"/>
        <c:tickMarkSkip val="1"/>
        <c:noMultiLvlLbl val="0"/>
      </c:catAx>
      <c:valAx>
        <c:axId val="2556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28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Moyenne mobile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val>
            <c:numRef>
              <c:f>ACF_PCF_ERREURS!$D$3:$D$118</c:f>
              <c:numCache>
                <c:formatCode>0.00</c:formatCode>
                <c:ptCount val="116"/>
                <c:pt idx="0">
                  <c:v>-0.43164284420905863</c:v>
                </c:pt>
                <c:pt idx="1">
                  <c:v>9.2022338332072628E-2</c:v>
                </c:pt>
                <c:pt idx="2">
                  <c:v>0.79923609232590953</c:v>
                </c:pt>
                <c:pt idx="3">
                  <c:v>2.7394182663281808E-2</c:v>
                </c:pt>
                <c:pt idx="4">
                  <c:v>0.38062461603050229</c:v>
                </c:pt>
                <c:pt idx="5">
                  <c:v>0.34966322602697059</c:v>
                </c:pt>
                <c:pt idx="6">
                  <c:v>0.24330284546056469</c:v>
                </c:pt>
                <c:pt idx="7">
                  <c:v>-7.8917374570516813E-2</c:v>
                </c:pt>
                <c:pt idx="8">
                  <c:v>0.41137915747671344</c:v>
                </c:pt>
                <c:pt idx="9">
                  <c:v>0.1347843132106688</c:v>
                </c:pt>
                <c:pt idx="10">
                  <c:v>-0.93598612670465631</c:v>
                </c:pt>
                <c:pt idx="11">
                  <c:v>9.1978617802842555E-2</c:v>
                </c:pt>
                <c:pt idx="12">
                  <c:v>-0.14995634841658345</c:v>
                </c:pt>
                <c:pt idx="13">
                  <c:v>-0.24452876250815891</c:v>
                </c:pt>
                <c:pt idx="14">
                  <c:v>-0.3080916252313427</c:v>
                </c:pt>
                <c:pt idx="15">
                  <c:v>-0.54386742664151244</c:v>
                </c:pt>
                <c:pt idx="16">
                  <c:v>-1.738354788018126E-2</c:v>
                </c:pt>
                <c:pt idx="17">
                  <c:v>-0.23168539113788067</c:v>
                </c:pt>
                <c:pt idx="18">
                  <c:v>-0.1875040904016928</c:v>
                </c:pt>
                <c:pt idx="19">
                  <c:v>-0.68766107014164291</c:v>
                </c:pt>
                <c:pt idx="20">
                  <c:v>-0.38431753238814065</c:v>
                </c:pt>
                <c:pt idx="21">
                  <c:v>-0.10777695922214592</c:v>
                </c:pt>
                <c:pt idx="22">
                  <c:v>0.34060748140797481</c:v>
                </c:pt>
                <c:pt idx="23">
                  <c:v>-0.7015675009657496</c:v>
                </c:pt>
                <c:pt idx="24">
                  <c:v>5.784647593377823E-2</c:v>
                </c:pt>
                <c:pt idx="25">
                  <c:v>-0.56003239859170106</c:v>
                </c:pt>
                <c:pt idx="26">
                  <c:v>0.38254235244292822</c:v>
                </c:pt>
                <c:pt idx="27">
                  <c:v>-9.9054300035195636E-2</c:v>
                </c:pt>
                <c:pt idx="28">
                  <c:v>0.23454794716653296</c:v>
                </c:pt>
                <c:pt idx="29">
                  <c:v>-8.5362005617645481E-2</c:v>
                </c:pt>
                <c:pt idx="30">
                  <c:v>-0.33126579250957461</c:v>
                </c:pt>
                <c:pt idx="31">
                  <c:v>0.35278274259339304</c:v>
                </c:pt>
                <c:pt idx="32">
                  <c:v>0.50811909503911235</c:v>
                </c:pt>
                <c:pt idx="33">
                  <c:v>0.12425230647435934</c:v>
                </c:pt>
                <c:pt idx="34">
                  <c:v>0.40510176898158634</c:v>
                </c:pt>
                <c:pt idx="35">
                  <c:v>0.41050552046699929</c:v>
                </c:pt>
                <c:pt idx="36">
                  <c:v>0.66546976888710807</c:v>
                </c:pt>
                <c:pt idx="37">
                  <c:v>-0.25417663062740192</c:v>
                </c:pt>
                <c:pt idx="38">
                  <c:v>-5.9867503861825822E-2</c:v>
                </c:pt>
                <c:pt idx="39">
                  <c:v>0.98538169504207085</c:v>
                </c:pt>
                <c:pt idx="40">
                  <c:v>9.6551650854971305E-3</c:v>
                </c:pt>
                <c:pt idx="41">
                  <c:v>0.57557343323123256</c:v>
                </c:pt>
                <c:pt idx="42">
                  <c:v>0.10102505876885215</c:v>
                </c:pt>
                <c:pt idx="43">
                  <c:v>-0.28662073795543475</c:v>
                </c:pt>
                <c:pt idx="44">
                  <c:v>0.1743659394738325</c:v>
                </c:pt>
                <c:pt idx="45">
                  <c:v>0.29461654297146112</c:v>
                </c:pt>
                <c:pt idx="46">
                  <c:v>0.92862339544154382</c:v>
                </c:pt>
                <c:pt idx="47">
                  <c:v>0.27548010412991386</c:v>
                </c:pt>
                <c:pt idx="48">
                  <c:v>-0.14596284942487714</c:v>
                </c:pt>
                <c:pt idx="49">
                  <c:v>-0.48038762082530884</c:v>
                </c:pt>
                <c:pt idx="50">
                  <c:v>-0.19362168105108413</c:v>
                </c:pt>
                <c:pt idx="51">
                  <c:v>-0.42670024292175607</c:v>
                </c:pt>
                <c:pt idx="52">
                  <c:v>0.19204506965453799</c:v>
                </c:pt>
                <c:pt idx="53">
                  <c:v>-2.6096413809133662E-3</c:v>
                </c:pt>
                <c:pt idx="54">
                  <c:v>-0.56169331515415111</c:v>
                </c:pt>
                <c:pt idx="55">
                  <c:v>-0.43193783648596523</c:v>
                </c:pt>
                <c:pt idx="56">
                  <c:v>-0.5247895194219615</c:v>
                </c:pt>
                <c:pt idx="57">
                  <c:v>0.13828547226103444</c:v>
                </c:pt>
                <c:pt idx="58">
                  <c:v>-8.099848665352781E-2</c:v>
                </c:pt>
                <c:pt idx="59">
                  <c:v>-0.39635704957447848</c:v>
                </c:pt>
                <c:pt idx="60">
                  <c:v>0.17148571775208893</c:v>
                </c:pt>
                <c:pt idx="61">
                  <c:v>-0.56542757737152127</c:v>
                </c:pt>
                <c:pt idx="62">
                  <c:v>-0.70665523649690232</c:v>
                </c:pt>
                <c:pt idx="63">
                  <c:v>-0.13996232189085139</c:v>
                </c:pt>
                <c:pt idx="64">
                  <c:v>0.15717490563536229</c:v>
                </c:pt>
                <c:pt idx="65">
                  <c:v>-0.3326571160078306</c:v>
                </c:pt>
                <c:pt idx="66">
                  <c:v>-9.5896066441086614E-2</c:v>
                </c:pt>
                <c:pt idx="67">
                  <c:v>-0.80079159592759785</c:v>
                </c:pt>
                <c:pt idx="68">
                  <c:v>0.75989541016986772</c:v>
                </c:pt>
                <c:pt idx="69">
                  <c:v>0.46064354913881334</c:v>
                </c:pt>
                <c:pt idx="70">
                  <c:v>0.29399355838183788</c:v>
                </c:pt>
                <c:pt idx="71">
                  <c:v>-0.35705353933069162</c:v>
                </c:pt>
                <c:pt idx="72">
                  <c:v>0.8047358545996568</c:v>
                </c:pt>
                <c:pt idx="73">
                  <c:v>-0.50878696833144987</c:v>
                </c:pt>
                <c:pt idx="74">
                  <c:v>0.67127424673306357</c:v>
                </c:pt>
                <c:pt idx="75">
                  <c:v>0.44691400011781335</c:v>
                </c:pt>
                <c:pt idx="76">
                  <c:v>4.6554418045332766E-2</c:v>
                </c:pt>
                <c:pt idx="77">
                  <c:v>0.73397987669362219</c:v>
                </c:pt>
                <c:pt idx="78">
                  <c:v>-0.49330637031118418</c:v>
                </c:pt>
                <c:pt idx="79">
                  <c:v>0.43083437949845116</c:v>
                </c:pt>
                <c:pt idx="80">
                  <c:v>0.87991698136225183</c:v>
                </c:pt>
                <c:pt idx="81">
                  <c:v>-5.0505601312955395E-2</c:v>
                </c:pt>
                <c:pt idx="82">
                  <c:v>-0.2723568318564733</c:v>
                </c:pt>
                <c:pt idx="83">
                  <c:v>0.39938452530036478</c:v>
                </c:pt>
                <c:pt idx="84">
                  <c:v>0.13171825495275152</c:v>
                </c:pt>
                <c:pt idx="85">
                  <c:v>0.3560179093783451</c:v>
                </c:pt>
                <c:pt idx="86">
                  <c:v>0.10785960598706404</c:v>
                </c:pt>
                <c:pt idx="87">
                  <c:v>0.66317622211879357</c:v>
                </c:pt>
                <c:pt idx="88">
                  <c:v>-0.5548311538844185</c:v>
                </c:pt>
                <c:pt idx="89">
                  <c:v>0.57005570263903804</c:v>
                </c:pt>
                <c:pt idx="90">
                  <c:v>-0.12987908766210007</c:v>
                </c:pt>
                <c:pt idx="91">
                  <c:v>-0.47853469414822869</c:v>
                </c:pt>
                <c:pt idx="92">
                  <c:v>-4.8668241967314563E-3</c:v>
                </c:pt>
                <c:pt idx="93">
                  <c:v>-0.88126676874302201</c:v>
                </c:pt>
                <c:pt idx="94">
                  <c:v>-0.43919425259716527</c:v>
                </c:pt>
                <c:pt idx="95">
                  <c:v>0.56291565235685637</c:v>
                </c:pt>
                <c:pt idx="96">
                  <c:v>-0.19133125471136317</c:v>
                </c:pt>
                <c:pt idx="97">
                  <c:v>-0.73597580250385741</c:v>
                </c:pt>
                <c:pt idx="98">
                  <c:v>-0.18958838371920916</c:v>
                </c:pt>
                <c:pt idx="99">
                  <c:v>2.775532282596381E-2</c:v>
                </c:pt>
                <c:pt idx="100">
                  <c:v>-0.18666194377090206</c:v>
                </c:pt>
                <c:pt idx="101">
                  <c:v>-4.2833904196591721E-2</c:v>
                </c:pt>
                <c:pt idx="102">
                  <c:v>-0.80952389045801421</c:v>
                </c:pt>
                <c:pt idx="103">
                  <c:v>-0.32139100960531042</c:v>
                </c:pt>
                <c:pt idx="104">
                  <c:v>6.3931976961173476E-2</c:v>
                </c:pt>
                <c:pt idx="105">
                  <c:v>-3.1062917317943778E-2</c:v>
                </c:pt>
                <c:pt idx="106">
                  <c:v>-0.85030819304528815</c:v>
                </c:pt>
                <c:pt idx="107">
                  <c:v>0.22680429915277461</c:v>
                </c:pt>
                <c:pt idx="108">
                  <c:v>-6.9343994276213877E-2</c:v>
                </c:pt>
                <c:pt idx="109">
                  <c:v>0.7352590845809901</c:v>
                </c:pt>
                <c:pt idx="110">
                  <c:v>-0.13216479236401676</c:v>
                </c:pt>
                <c:pt idx="111">
                  <c:v>0.50378547568027732</c:v>
                </c:pt>
                <c:pt idx="112">
                  <c:v>0.29968156941883861</c:v>
                </c:pt>
                <c:pt idx="113">
                  <c:v>0.33757772895150479</c:v>
                </c:pt>
                <c:pt idx="114">
                  <c:v>-0.22605664822518529</c:v>
                </c:pt>
                <c:pt idx="115">
                  <c:v>-0.59751626487103238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3-4984-B289-244AB8D8752B}"/>
            </c:ext>
          </c:extLst>
        </c:ser>
        <c:ser>
          <c:idx val="1"/>
          <c:order val="1"/>
          <c:tx>
            <c:v>Prévision</c:v>
          </c:tx>
          <c:val>
            <c:numRef>
              <c:f>ACF_PCF_ERREURS!$U$4:$U$119</c:f>
              <c:numCache>
                <c:formatCode>General</c:formatCode>
                <c:ptCount val="116"/>
                <c:pt idx="0">
                  <c:v>3.916011268773812E-2</c:v>
                </c:pt>
                <c:pt idx="5" formatCode="0.00">
                  <c:v>3.916011268773812E-2</c:v>
                </c:pt>
                <c:pt idx="6" formatCode="0.00">
                  <c:v>0.38440659030077345</c:v>
                </c:pt>
                <c:pt idx="9" formatCode="0.00">
                  <c:v>0.99137931034482729</c:v>
                </c:pt>
                <c:pt idx="10" formatCode="0.00">
                  <c:v>3.916011268773812E-2</c:v>
                </c:pt>
                <c:pt idx="11" formatCode="0.00">
                  <c:v>0.12718052074018241</c:v>
                </c:pt>
                <c:pt idx="12" formatCode="0.00">
                  <c:v>0.12637765558491826</c:v>
                </c:pt>
                <c:pt idx="13" formatCode="0.00">
                  <c:v>0.16829362877652135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3-4984-B289-244AB8D87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070319"/>
        <c:axId val="901808079"/>
      </c:lineChart>
      <c:catAx>
        <c:axId val="475070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Donnée</a:t>
                </a:r>
              </a:p>
            </c:rich>
          </c:tx>
          <c:overlay val="0"/>
        </c:title>
        <c:majorTickMark val="out"/>
        <c:minorTickMark val="none"/>
        <c:tickLblPos val="nextTo"/>
        <c:crossAx val="901808079"/>
        <c:crosses val="autoZero"/>
        <c:auto val="1"/>
        <c:lblAlgn val="ctr"/>
        <c:lblOffset val="100"/>
        <c:noMultiLvlLbl val="0"/>
      </c:catAx>
      <c:valAx>
        <c:axId val="9018080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Valeurs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75070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ACF Erreurs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ACF_PCF_ERREURS!$P$3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ACF_PCF_ERREURS!$M$4:$M$9</c:f>
              <c:strCache>
                <c:ptCount val="6"/>
                <c:pt idx="0">
                  <c:v>lag 0</c:v>
                </c:pt>
                <c:pt idx="1">
                  <c:v>lag 1</c:v>
                </c:pt>
                <c:pt idx="2">
                  <c:v>lag 2</c:v>
                </c:pt>
                <c:pt idx="3">
                  <c:v>lag 3</c:v>
                </c:pt>
                <c:pt idx="4">
                  <c:v>lag 4</c:v>
                </c:pt>
                <c:pt idx="5">
                  <c:v>lag 5</c:v>
                </c:pt>
              </c:strCache>
            </c:strRef>
          </c:cat>
          <c:val>
            <c:numRef>
              <c:f>ACF_PCF_ERREURS!$P$4:$P$9</c:f>
              <c:numCache>
                <c:formatCode>General</c:formatCode>
                <c:ptCount val="6"/>
                <c:pt idx="0">
                  <c:v>0.99137931034482729</c:v>
                </c:pt>
                <c:pt idx="1">
                  <c:v>3.916011268773812E-2</c:v>
                </c:pt>
                <c:pt idx="2">
                  <c:v>0.12718052074018241</c:v>
                </c:pt>
                <c:pt idx="3">
                  <c:v>0.12637765558491826</c:v>
                </c:pt>
                <c:pt idx="4">
                  <c:v>0.16829362877652135</c:v>
                </c:pt>
                <c:pt idx="5">
                  <c:v>0.18340508426665081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E-42AA-A1A6-91841416F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0743728"/>
        <c:axId val="401175872"/>
      </c:barChart>
      <c:lineChart>
        <c:grouping val="standard"/>
        <c:varyColors val="0"/>
        <c:ser>
          <c:idx val="1"/>
          <c:order val="1"/>
          <c:tx>
            <c:strRef>
              <c:f>ACF_PCF_ERREURS!$Q$3</c:f>
              <c:strCache>
                <c:ptCount val="1"/>
                <c:pt idx="0">
                  <c:v>SL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ACF_PCF_ERREURS!$Q$4:$Q$9</c:f>
              <c:numCache>
                <c:formatCode>General</c:formatCode>
                <c:ptCount val="6"/>
                <c:pt idx="0">
                  <c:v>0.38440659030077345</c:v>
                </c:pt>
                <c:pt idx="1">
                  <c:v>0.38440659030077345</c:v>
                </c:pt>
                <c:pt idx="2">
                  <c:v>0.38440659030077345</c:v>
                </c:pt>
                <c:pt idx="3">
                  <c:v>0.38440659030077345</c:v>
                </c:pt>
                <c:pt idx="4">
                  <c:v>0.38440659030077345</c:v>
                </c:pt>
                <c:pt idx="5">
                  <c:v>0.38440659030077345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9E-42AA-A1A6-91841416F38C}"/>
            </c:ext>
          </c:extLst>
        </c:ser>
        <c:ser>
          <c:idx val="2"/>
          <c:order val="2"/>
          <c:tx>
            <c:strRef>
              <c:f>ACF_PCF_ERREURS!$R$3</c:f>
              <c:strCache>
                <c:ptCount val="1"/>
                <c:pt idx="0">
                  <c:v>SL 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ACF_PCF_ERREURS!$R$4:$R$9</c:f>
              <c:numCache>
                <c:formatCode>General</c:formatCode>
                <c:ptCount val="6"/>
                <c:pt idx="0">
                  <c:v>-0.38440659030077345</c:v>
                </c:pt>
                <c:pt idx="1">
                  <c:v>-0.38440659030077345</c:v>
                </c:pt>
                <c:pt idx="2">
                  <c:v>-0.38440659030077345</c:v>
                </c:pt>
                <c:pt idx="3">
                  <c:v>-0.38440659030077345</c:v>
                </c:pt>
                <c:pt idx="4">
                  <c:v>-0.38440659030077345</c:v>
                </c:pt>
                <c:pt idx="5">
                  <c:v>-0.38440659030077345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9E-42AA-A1A6-91841416F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743728"/>
        <c:axId val="401175872"/>
      </c:lineChart>
      <c:catAx>
        <c:axId val="25074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175872"/>
        <c:crosses val="autoZero"/>
        <c:auto val="1"/>
        <c:lblAlgn val="ctr"/>
        <c:lblOffset val="100"/>
        <c:noMultiLvlLbl val="0"/>
      </c:catAx>
      <c:valAx>
        <c:axId val="4011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074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ACF_PCF_ERREURS!$M$4:$M$9</c:f>
              <c:strCache>
                <c:ptCount val="6"/>
                <c:pt idx="0">
                  <c:v>lag 0</c:v>
                </c:pt>
                <c:pt idx="1">
                  <c:v>lag 1</c:v>
                </c:pt>
                <c:pt idx="2">
                  <c:v>lag 2</c:v>
                </c:pt>
                <c:pt idx="3">
                  <c:v>lag 3</c:v>
                </c:pt>
                <c:pt idx="4">
                  <c:v>lag 4</c:v>
                </c:pt>
                <c:pt idx="5">
                  <c:v>lag 5</c:v>
                </c:pt>
              </c:strCache>
            </c:strRef>
          </c:cat>
          <c:val>
            <c:numRef>
              <c:f>ACF_PCF_ERREURS!$T$9:$Y$9</c:f>
              <c:numCache>
                <c:formatCode>0.00</c:formatCode>
                <c:ptCount val="6"/>
                <c:pt idx="0" formatCode="General">
                  <c:v>0.1932560840199278</c:v>
                </c:pt>
                <c:pt idx="1">
                  <c:v>3.916011268773812E-2</c:v>
                </c:pt>
                <c:pt idx="2" formatCode="General">
                  <c:v>0.12692417793420133</c:v>
                </c:pt>
                <c:pt idx="3" formatCode="General">
                  <c:v>0.12015897978200479</c:v>
                </c:pt>
                <c:pt idx="4" formatCode="General">
                  <c:v>0.15163376861782349</c:v>
                </c:pt>
                <c:pt idx="5" formatCode="General">
                  <c:v>0.15982696845078131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0-4A89-82FF-4D0FF83AA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9068560"/>
        <c:axId val="1389886656"/>
      </c:barChart>
      <c:lineChart>
        <c:grouping val="stacked"/>
        <c:varyColors val="0"/>
        <c:ser>
          <c:idx val="1"/>
          <c:order val="1"/>
          <c:tx>
            <c:strRef>
              <c:f>ACF_PCF_ERREURS!$Q$3</c:f>
              <c:strCache>
                <c:ptCount val="1"/>
                <c:pt idx="0">
                  <c:v>SL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ACF_PCF_ERREURS!$Q$4:$Q$9</c:f>
              <c:numCache>
                <c:formatCode>General</c:formatCode>
                <c:ptCount val="6"/>
                <c:pt idx="0">
                  <c:v>0.38440659030077345</c:v>
                </c:pt>
                <c:pt idx="1">
                  <c:v>0.38440659030077345</c:v>
                </c:pt>
                <c:pt idx="2">
                  <c:v>0.38440659030077345</c:v>
                </c:pt>
                <c:pt idx="3">
                  <c:v>0.38440659030077345</c:v>
                </c:pt>
                <c:pt idx="4">
                  <c:v>0.38440659030077345</c:v>
                </c:pt>
                <c:pt idx="5">
                  <c:v>0.38440659030077345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F0-4A89-82FF-4D0FF83AAB68}"/>
            </c:ext>
          </c:extLst>
        </c:ser>
        <c:ser>
          <c:idx val="2"/>
          <c:order val="2"/>
          <c:tx>
            <c:strRef>
              <c:f>ACF_PCF_ERREURS!$R$3</c:f>
              <c:strCache>
                <c:ptCount val="1"/>
                <c:pt idx="0">
                  <c:v>SL 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ACF_PCF_ERREURS!$R$4:$R$9</c:f>
              <c:numCache>
                <c:formatCode>General</c:formatCode>
                <c:ptCount val="6"/>
                <c:pt idx="0">
                  <c:v>-0.38440659030077345</c:v>
                </c:pt>
                <c:pt idx="1">
                  <c:v>-0.38440659030077345</c:v>
                </c:pt>
                <c:pt idx="2">
                  <c:v>-0.38440659030077345</c:v>
                </c:pt>
                <c:pt idx="3">
                  <c:v>-0.38440659030077345</c:v>
                </c:pt>
                <c:pt idx="4">
                  <c:v>-0.38440659030077345</c:v>
                </c:pt>
                <c:pt idx="5">
                  <c:v>-0.38440659030077345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F0-4A89-82FF-4D0FF83AA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68560"/>
        <c:axId val="1389886656"/>
      </c:lineChart>
      <c:catAx>
        <c:axId val="14906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9886656"/>
        <c:crosses val="autoZero"/>
        <c:auto val="1"/>
        <c:lblAlgn val="ctr"/>
        <c:lblOffset val="100"/>
        <c:noMultiLvlLbl val="0"/>
      </c:catAx>
      <c:valAx>
        <c:axId val="1389886656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6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ARIMA(1,1,1)</a:t>
            </a:r>
          </a:p>
        </c:rich>
      </c:tx>
      <c:layout>
        <c:manualLayout>
          <c:xMode val="edge"/>
          <c:yMode val="edge"/>
          <c:x val="0.3376178915135608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'Modéle final'!$A$1</c:f>
              <c:strCache>
                <c:ptCount val="1"/>
                <c:pt idx="0">
                  <c:v>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'Modéle final'!$A$2:$A$118</c:f>
              <c:numCache>
                <c:formatCode>General</c:formatCode>
                <c:ptCount val="117"/>
                <c:pt idx="1">
                  <c:v>0.40910541526757793</c:v>
                </c:pt>
                <c:pt idx="2">
                  <c:v>-0.42182150657408446</c:v>
                </c:pt>
                <c:pt idx="3">
                  <c:v>0.30287771410371445</c:v>
                </c:pt>
                <c:pt idx="4">
                  <c:v>0.8347581061161522</c:v>
                </c:pt>
                <c:pt idx="5">
                  <c:v>-6.5766675892197313E-2</c:v>
                </c:pt>
                <c:pt idx="6">
                  <c:v>0.50533626660980158</c:v>
                </c:pt>
                <c:pt idx="7">
                  <c:v>0.33620252028347419</c:v>
                </c:pt>
                <c:pt idx="8">
                  <c:v>0.27076227254150886</c:v>
                </c:pt>
                <c:pt idx="9">
                  <c:v>-3.5625367133320651E-2</c:v>
                </c:pt>
                <c:pt idx="10">
                  <c:v>0.52879843509848357</c:v>
                </c:pt>
                <c:pt idx="11">
                  <c:v>0.11564718231985793</c:v>
                </c:pt>
                <c:pt idx="12">
                  <c:v>-0.85516565299261948</c:v>
                </c:pt>
                <c:pt idx="13">
                  <c:v>0.40767705662546838</c:v>
                </c:pt>
                <c:pt idx="14">
                  <c:v>-0.13978943441600755</c:v>
                </c:pt>
                <c:pt idx="15">
                  <c:v>-0.10190808326593626</c:v>
                </c:pt>
                <c:pt idx="16">
                  <c:v>-0.17463594087807266</c:v>
                </c:pt>
                <c:pt idx="17">
                  <c:v>-0.39281600129529082</c:v>
                </c:pt>
                <c:pt idx="18">
                  <c:v>0.18645425065197685</c:v>
                </c:pt>
                <c:pt idx="19">
                  <c:v>-0.16799594363435233</c:v>
                </c:pt>
                <c:pt idx="20">
                  <c:v>-3.805914262170873E-2</c:v>
                </c:pt>
                <c:pt idx="21">
                  <c:v>-0.56965296611229377</c:v>
                </c:pt>
                <c:pt idx="22">
                  <c:v>-0.13769588825593804</c:v>
                </c:pt>
                <c:pt idx="23">
                  <c:v>3.4337208523672835E-2</c:v>
                </c:pt>
                <c:pt idx="24">
                  <c:v>0.44110004895084387</c:v>
                </c:pt>
                <c:pt idx="25">
                  <c:v>-0.69948692878075569</c:v>
                </c:pt>
                <c:pt idx="26">
                  <c:v>0.33588008315977014</c:v>
                </c:pt>
                <c:pt idx="27">
                  <c:v>-0.53249496123654438</c:v>
                </c:pt>
                <c:pt idx="28">
                  <c:v>0.62017400771700437</c:v>
                </c:pt>
                <c:pt idx="29">
                  <c:v>-0.14029879063200479</c:v>
                </c:pt>
                <c:pt idx="30">
                  <c:v>0.37729185979337743</c:v>
                </c:pt>
                <c:pt idx="31">
                  <c:v>-6.784371250277399E-2</c:v>
                </c:pt>
                <c:pt idx="32">
                  <c:v>-0.20605162474590433</c:v>
                </c:pt>
                <c:pt idx="33">
                  <c:v>0.51143486256481374</c:v>
                </c:pt>
                <c:pt idx="34">
                  <c:v>0.49318289808264293</c:v>
                </c:pt>
                <c:pt idx="35">
                  <c:v>0.11373198054977962</c:v>
                </c:pt>
                <c:pt idx="36">
                  <c:v>0.48638560563874478</c:v>
                </c:pt>
                <c:pt idx="37">
                  <c:v>0.40162972802962926</c:v>
                </c:pt>
                <c:pt idx="38">
                  <c:v>0.6770997705017745</c:v>
                </c:pt>
                <c:pt idx="39">
                  <c:v>-0.309193711407314</c:v>
                </c:pt>
                <c:pt idx="40">
                  <c:v>0.12373876025674591</c:v>
                </c:pt>
                <c:pt idx="41">
                  <c:v>1.0642444964910105</c:v>
                </c:pt>
                <c:pt idx="42">
                  <c:v>-0.13902751439282923</c:v>
                </c:pt>
                <c:pt idx="43">
                  <c:v>0.71800977392939025</c:v>
                </c:pt>
                <c:pt idx="44">
                  <c:v>3.6110232503681061E-2</c:v>
                </c:pt>
                <c:pt idx="45">
                  <c:v>-0.18655713493525106</c:v>
                </c:pt>
                <c:pt idx="46">
                  <c:v>0.32830157246543124</c:v>
                </c:pt>
                <c:pt idx="47">
                  <c:v>0.3239875213612109</c:v>
                </c:pt>
                <c:pt idx="48">
                  <c:v>0.95903811316794574</c:v>
                </c:pt>
                <c:pt idx="49">
                  <c:v>0.15225100368632738</c:v>
                </c:pt>
                <c:pt idx="50">
                  <c:v>-7.3998285693738453E-2</c:v>
                </c:pt>
                <c:pt idx="51">
                  <c:v>-0.35368441874458334</c:v>
                </c:pt>
                <c:pt idx="52">
                  <c:v>7.4864224099968624E-4</c:v>
                </c:pt>
                <c:pt idx="53">
                  <c:v>-0.31808127468403313</c:v>
                </c:pt>
                <c:pt idx="54">
                  <c:v>0.37780158632570959</c:v>
                </c:pt>
                <c:pt idx="55">
                  <c:v>1.4785328755190008E-2</c:v>
                </c:pt>
                <c:pt idx="56">
                  <c:v>-0.45647037573416327</c:v>
                </c:pt>
                <c:pt idx="57">
                  <c:v>-0.2126995308789521</c:v>
                </c:pt>
                <c:pt idx="58">
                  <c:v>-0.36452900841162972</c:v>
                </c:pt>
                <c:pt idx="59">
                  <c:v>0.33527953007825495</c:v>
                </c:pt>
                <c:pt idx="60">
                  <c:v>-5.3315751790348642E-2</c:v>
                </c:pt>
                <c:pt idx="61">
                  <c:v>-0.27465776925895646</c:v>
                </c:pt>
                <c:pt idx="62">
                  <c:v>0.34673637353924391</c:v>
                </c:pt>
                <c:pt idx="63">
                  <c:v>-0.540516705405933</c:v>
                </c:pt>
                <c:pt idx="64">
                  <c:v>-0.46708280450602757</c:v>
                </c:pt>
                <c:pt idx="65">
                  <c:v>8.1843549352038636E-2</c:v>
                </c:pt>
                <c:pt idx="66">
                  <c:v>0.2461738131670046</c:v>
                </c:pt>
                <c:pt idx="67">
                  <c:v>-0.28341618917750644</c:v>
                </c:pt>
                <c:pt idx="68">
                  <c:v>8.1473597020076838E-2</c:v>
                </c:pt>
                <c:pt idx="69">
                  <c:v>-0.71170318231635044</c:v>
                </c:pt>
                <c:pt idx="70">
                  <c:v>1.0408846115818307</c:v>
                </c:pt>
                <c:pt idx="71">
                  <c:v>0.31761254837044106</c:v>
                </c:pt>
                <c:pt idx="72">
                  <c:v>0.3259506338411029</c:v>
                </c:pt>
                <c:pt idx="73">
                  <c:v>-0.32711377604224978</c:v>
                </c:pt>
                <c:pt idx="74">
                  <c:v>0.99267769006937279</c:v>
                </c:pt>
                <c:pt idx="75">
                  <c:v>-0.64015481095312587</c:v>
                </c:pt>
                <c:pt idx="76">
                  <c:v>0.93495307145706086</c:v>
                </c:pt>
                <c:pt idx="77">
                  <c:v>0.32951202245308409</c:v>
                </c:pt>
                <c:pt idx="78">
                  <c:v>7.5632540778846291E-2</c:v>
                </c:pt>
                <c:pt idx="79">
                  <c:v>0.82448147249007953</c:v>
                </c:pt>
                <c:pt idx="80">
                  <c:v>-0.58398090533808933</c:v>
                </c:pt>
                <c:pt idx="81">
                  <c:v>0.68092251798175063</c:v>
                </c:pt>
                <c:pt idx="82">
                  <c:v>0.82397502699541469</c:v>
                </c:pt>
                <c:pt idx="83">
                  <c:v>-0.14105760717368199</c:v>
                </c:pt>
                <c:pt idx="84">
                  <c:v>-0.12942933154030456</c:v>
                </c:pt>
                <c:pt idx="85">
                  <c:v>0.53949868650608224</c:v>
                </c:pt>
                <c:pt idx="86">
                  <c:v>0.10999231066210591</c:v>
                </c:pt>
                <c:pt idx="87">
                  <c:v>0.43820651987187276</c:v>
                </c:pt>
                <c:pt idx="88">
                  <c:v>0.11064023713021776</c:v>
                </c:pt>
                <c:pt idx="89">
                  <c:v>0.74520807361116681</c:v>
                </c:pt>
                <c:pt idx="90">
                  <c:v>-0.62632632298330115</c:v>
                </c:pt>
                <c:pt idx="91">
                  <c:v>0.83038886999555395</c:v>
                </c:pt>
                <c:pt idx="92">
                  <c:v>-0.22198285544604701</c:v>
                </c:pt>
                <c:pt idx="93">
                  <c:v>-0.31602818029938007</c:v>
                </c:pt>
                <c:pt idx="94">
                  <c:v>0.18039296786006886</c:v>
                </c:pt>
                <c:pt idx="95">
                  <c:v>-0.81611085755428192</c:v>
                </c:pt>
                <c:pt idx="96">
                  <c:v>-0.13294471117958295</c:v>
                </c:pt>
                <c:pt idx="97">
                  <c:v>0.70388032272997592</c:v>
                </c:pt>
                <c:pt idx="98">
                  <c:v>-0.25282760871789378</c:v>
                </c:pt>
                <c:pt idx="99">
                  <c:v>-0.5660067246887035</c:v>
                </c:pt>
                <c:pt idx="100">
                  <c:v>5.6151090611850307E-2</c:v>
                </c:pt>
                <c:pt idx="101">
                  <c:v>0.12297025079746859</c:v>
                </c:pt>
                <c:pt idx="102">
                  <c:v>-0.10761320953306885</c:v>
                </c:pt>
                <c:pt idx="103">
                  <c:v>9.200207551288031E-2</c:v>
                </c:pt>
                <c:pt idx="104">
                  <c:v>-0.72298273159469595</c:v>
                </c:pt>
                <c:pt idx="105">
                  <c:v>-3.7672839760405807E-2</c:v>
                </c:pt>
                <c:pt idx="106">
                  <c:v>0.1818466190721395</c:v>
                </c:pt>
                <c:pt idx="107">
                  <c:v>3.3741298233643136E-2</c:v>
                </c:pt>
                <c:pt idx="108">
                  <c:v>-0.74967145126901436</c:v>
                </c:pt>
                <c:pt idx="109">
                  <c:v>0.51697952430277638</c:v>
                </c:pt>
                <c:pt idx="110">
                  <c:v>-8.5621663882063714E-2</c:v>
                </c:pt>
                <c:pt idx="111">
                  <c:v>0.86477444088679434</c:v>
                </c:pt>
                <c:pt idx="112">
                  <c:v>-0.23258778773368149</c:v>
                </c:pt>
                <c:pt idx="113">
                  <c:v>0.66885774146940946</c:v>
                </c:pt>
                <c:pt idx="114">
                  <c:v>0.24665856096377503</c:v>
                </c:pt>
                <c:pt idx="115">
                  <c:v>0.38670137614567679</c:v>
                </c:pt>
                <c:pt idx="116">
                  <c:v>-0.21081488872535559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D-47FD-AEBB-0F0D6F63A934}"/>
            </c:ext>
          </c:extLst>
        </c:ser>
        <c:ser>
          <c:idx val="1"/>
          <c:order val="1"/>
          <c:tx>
            <c:strRef>
              <c:f>'Modéle final'!$B$1</c:f>
              <c:strCache>
                <c:ptCount val="1"/>
                <c:pt idx="0">
                  <c:v>Prédiction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'Modéle final'!$B$2:$B$118</c:f>
              <c:numCache>
                <c:formatCode>General</c:formatCode>
                <c:ptCount val="117"/>
                <c:pt idx="2">
                  <c:v>-4.694726369923561E-2</c:v>
                </c:pt>
                <c:pt idx="3">
                  <c:v>0.22677034560010748</c:v>
                </c:pt>
                <c:pt idx="4">
                  <c:v>0.14959669125135475</c:v>
                </c:pt>
                <c:pt idx="5">
                  <c:v>-8.6216134044585363E-2</c:v>
                </c:pt>
                <c:pt idx="6">
                  <c:v>0.18068397936184516</c:v>
                </c:pt>
                <c:pt idx="7">
                  <c:v>3.8214250464655916E-2</c:v>
                </c:pt>
                <c:pt idx="8">
                  <c:v>6.4371797294217228E-2</c:v>
                </c:pt>
                <c:pt idx="9">
                  <c:v>3.5480922523981953E-2</c:v>
                </c:pt>
                <c:pt idx="10">
                  <c:v>0.17766026885564395</c:v>
                </c:pt>
                <c:pt idx="11">
                  <c:v>2.7131066387891152E-3</c:v>
                </c:pt>
                <c:pt idx="12">
                  <c:v>-4.5949861718380086E-2</c:v>
                </c:pt>
                <c:pt idx="13">
                  <c:v>0.33160734033816269</c:v>
                </c:pt>
                <c:pt idx="14">
                  <c:v>-7.5042236390929148E-3</c:v>
                </c:pt>
                <c:pt idx="15">
                  <c:v>0.11182309932832241</c:v>
                </c:pt>
                <c:pt idx="16">
                  <c:v>9.3835719430641423E-2</c:v>
                </c:pt>
                <c:pt idx="17">
                  <c:v>7.8706299745401637E-2</c:v>
                </c:pt>
                <c:pt idx="18">
                  <c:v>0.20456747290611962</c:v>
                </c:pt>
                <c:pt idx="19">
                  <c:v>3.4674499179588661E-2</c:v>
                </c:pt>
                <c:pt idx="20">
                  <c:v>0.12656226645255422</c:v>
                </c:pt>
                <c:pt idx="21">
                  <c:v>2.5704738185468506E-2</c:v>
                </c:pt>
                <c:pt idx="22">
                  <c:v>0.1964216915915592</c:v>
                </c:pt>
                <c:pt idx="23">
                  <c:v>0.1302974362005847</c:v>
                </c:pt>
                <c:pt idx="24">
                  <c:v>0.15091060639162809</c:v>
                </c:pt>
                <c:pt idx="25">
                  <c:v>-9.2152975553963165E-2</c:v>
                </c:pt>
                <c:pt idx="26">
                  <c:v>0.28920504280874298</c:v>
                </c:pt>
                <c:pt idx="27">
                  <c:v>-4.7051350662520475E-2</c:v>
                </c:pt>
                <c:pt idx="28">
                  <c:v>0.29387016163659285</c:v>
                </c:pt>
                <c:pt idx="29">
                  <c:v>-5.1850536305215265E-2</c:v>
                </c:pt>
                <c:pt idx="30">
                  <c:v>0.17844112228640577</c:v>
                </c:pt>
                <c:pt idx="31">
                  <c:v>8.8127076410927617E-3</c:v>
                </c:pt>
                <c:pt idx="32">
                  <c:v>8.2377679587902097E-2</c:v>
                </c:pt>
                <c:pt idx="33">
                  <c:v>0.21076005819156865</c:v>
                </c:pt>
                <c:pt idx="34">
                  <c:v>5.8732084023820103E-2</c:v>
                </c:pt>
                <c:pt idx="35">
                  <c:v>9.8680923231087812E-3</c:v>
                </c:pt>
                <c:pt idx="36">
                  <c:v>0.14065354022743914</c:v>
                </c:pt>
                <c:pt idx="37">
                  <c:v>5.1243939908414762E-2</c:v>
                </c:pt>
                <c:pt idx="38">
                  <c:v>0.10713820871841437</c:v>
                </c:pt>
                <c:pt idx="39">
                  <c:v>-8.7153763487720165E-2</c:v>
                </c:pt>
                <c:pt idx="40">
                  <c:v>0.17843925920047185</c:v>
                </c:pt>
                <c:pt idx="41">
                  <c:v>0.21877407758553566</c:v>
                </c:pt>
                <c:pt idx="42">
                  <c:v>-0.14420009144214388</c:v>
                </c:pt>
                <c:pt idx="43">
                  <c:v>0.22546713489047079</c:v>
                </c:pt>
                <c:pt idx="44">
                  <c:v>-4.7750298716734335E-2</c:v>
                </c:pt>
                <c:pt idx="45">
                  <c:v>6.3423749846958338E-2</c:v>
                </c:pt>
                <c:pt idx="46">
                  <c:v>0.18127971285624286</c:v>
                </c:pt>
                <c:pt idx="47">
                  <c:v>7.3405576524601918E-2</c:v>
                </c:pt>
                <c:pt idx="48">
                  <c:v>0.16244806719224136</c:v>
                </c:pt>
                <c:pt idx="49">
                  <c:v>-8.1850597769559746E-2</c:v>
                </c:pt>
                <c:pt idx="50">
                  <c:v>5.4847714934473039E-2</c:v>
                </c:pt>
                <c:pt idx="51">
                  <c:v>6.3168933373322231E-2</c:v>
                </c:pt>
                <c:pt idx="52">
                  <c:v>0.17063853388923933</c:v>
                </c:pt>
                <c:pt idx="53">
                  <c:v>5.2536389049669847E-2</c:v>
                </c:pt>
                <c:pt idx="54">
                  <c:v>0.21555442077203479</c:v>
                </c:pt>
                <c:pt idx="55">
                  <c:v>2.0175230113597752E-2</c:v>
                </c:pt>
                <c:pt idx="56">
                  <c:v>3.040361985049686E-2</c:v>
                </c:pt>
                <c:pt idx="57">
                  <c:v>0.16242875999606737</c:v>
                </c:pt>
                <c:pt idx="58">
                  <c:v>9.0563356810433163E-2</c:v>
                </c:pt>
                <c:pt idx="59">
                  <c:v>0.21933024849297816</c:v>
                </c:pt>
                <c:pt idx="60">
                  <c:v>1.9582796187625789E-2</c:v>
                </c:pt>
                <c:pt idx="61">
                  <c:v>6.982826937085973E-2</c:v>
                </c:pt>
                <c:pt idx="62">
                  <c:v>0.20219496723591784</c:v>
                </c:pt>
                <c:pt idx="63">
                  <c:v>-5.0426754954983832E-2</c:v>
                </c:pt>
                <c:pt idx="64">
                  <c:v>0.14463271779314929</c:v>
                </c:pt>
                <c:pt idx="65">
                  <c:v>0.20552188241968405</c:v>
                </c:pt>
                <c:pt idx="66">
                  <c:v>0.11395690985472624</c:v>
                </c:pt>
                <c:pt idx="67">
                  <c:v>6.2113260248312305E-3</c:v>
                </c:pt>
                <c:pt idx="68">
                  <c:v>0.16720197360271447</c:v>
                </c:pt>
                <c:pt idx="69">
                  <c:v>-1.8917219436522581E-2</c:v>
                </c:pt>
                <c:pt idx="70">
                  <c:v>0.38960347904813103</c:v>
                </c:pt>
                <c:pt idx="71">
                  <c:v>-7.5952220740172965E-2</c:v>
                </c:pt>
                <c:pt idx="72">
                  <c:v>7.5905204708533791E-2</c:v>
                </c:pt>
                <c:pt idx="73">
                  <c:v>-1.6476007210627454E-2</c:v>
                </c:pt>
                <c:pt idx="74">
                  <c:v>0.30277986779177551</c:v>
                </c:pt>
                <c:pt idx="75">
                  <c:v>-0.19884387806143983</c:v>
                </c:pt>
                <c:pt idx="76">
                  <c:v>0.35999268053734901</c:v>
                </c:pt>
                <c:pt idx="77">
                  <c:v>-5.2228828727863608E-2</c:v>
                </c:pt>
                <c:pt idx="78">
                  <c:v>3.8682245612515376E-2</c:v>
                </c:pt>
                <c:pt idx="79">
                  <c:v>0.1955188546037262</c:v>
                </c:pt>
                <c:pt idx="80">
                  <c:v>-0.15600189764029029</c:v>
                </c:pt>
                <c:pt idx="81">
                  <c:v>0.31302947157958377</c:v>
                </c:pt>
                <c:pt idx="82">
                  <c:v>6.9331052361239875E-2</c:v>
                </c:pt>
                <c:pt idx="83">
                  <c:v>-9.4419599374717292E-2</c:v>
                </c:pt>
                <c:pt idx="84">
                  <c:v>0.10826744581691797</c:v>
                </c:pt>
                <c:pt idx="85">
                  <c:v>0.19869032397585956</c:v>
                </c:pt>
                <c:pt idx="86">
                  <c:v>-3.0126887784864137E-4</c:v>
                </c:pt>
                <c:pt idx="87">
                  <c:v>0.13474558272066478</c:v>
                </c:pt>
                <c:pt idx="88">
                  <c:v>2.0893778755825022E-2</c:v>
                </c:pt>
                <c:pt idx="89">
                  <c:v>0.17722171936848585</c:v>
                </c:pt>
                <c:pt idx="90">
                  <c:v>-0.14536203583475571</c:v>
                </c:pt>
                <c:pt idx="91">
                  <c:v>0.3425981127249525</c:v>
                </c:pt>
                <c:pt idx="92">
                  <c:v>-0.10698822595846824</c:v>
                </c:pt>
                <c:pt idx="93">
                  <c:v>9.9229427273240439E-2</c:v>
                </c:pt>
                <c:pt idx="94">
                  <c:v>0.18772676004297964</c:v>
                </c:pt>
                <c:pt idx="95">
                  <c:v>-5.4019498168721952E-2</c:v>
                </c:pt>
                <c:pt idx="96">
                  <c:v>0.24843282127147837</c:v>
                </c:pt>
                <c:pt idx="97">
                  <c:v>0.22223859252654743</c:v>
                </c:pt>
                <c:pt idx="98">
                  <c:v>-8.4910237290339002E-2</c:v>
                </c:pt>
                <c:pt idx="99">
                  <c:v>7.095973379106689E-2</c:v>
                </c:pt>
                <c:pt idx="100">
                  <c:v>0.2225674976929648</c:v>
                </c:pt>
                <c:pt idx="101">
                  <c:v>0.10220977793963559</c:v>
                </c:pt>
                <c:pt idx="102">
                  <c:v>5.6282941003423896E-2</c:v>
                </c:pt>
                <c:pt idx="103">
                  <c:v>0.13203320081727818</c:v>
                </c:pt>
                <c:pt idx="104">
                  <c:v>-2.2676497385679395E-2</c:v>
                </c:pt>
                <c:pt idx="105">
                  <c:v>0.24225227973421148</c:v>
                </c:pt>
                <c:pt idx="106">
                  <c:v>0.12993073180044776</c:v>
                </c:pt>
                <c:pt idx="107">
                  <c:v>6.3635223649579159E-2</c:v>
                </c:pt>
                <c:pt idx="108">
                  <c:v>-1.4241685626225895E-2</c:v>
                </c:pt>
                <c:pt idx="109">
                  <c:v>0.32479763356206465</c:v>
                </c:pt>
                <c:pt idx="110">
                  <c:v>-2.2759990470799928E-2</c:v>
                </c:pt>
                <c:pt idx="111">
                  <c:v>0.23471016634354094</c:v>
                </c:pt>
                <c:pt idx="112">
                  <c:v>-0.11562470431031956</c:v>
                </c:pt>
                <c:pt idx="113">
                  <c:v>0.2381390499703957</c:v>
                </c:pt>
                <c:pt idx="114">
                  <c:v>-8.2853958321327387E-3</c:v>
                </c:pt>
                <c:pt idx="115">
                  <c:v>9.9121163091211162E-2</c:v>
                </c:pt>
                <c:pt idx="116">
                  <c:v>-1.2991931735246404E-2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D-47FD-AEBB-0F0D6F63A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730512"/>
        <c:axId val="256474160"/>
      </c:lineChart>
      <c:catAx>
        <c:axId val="49673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6474160"/>
        <c:crosses val="autoZero"/>
        <c:auto val="1"/>
        <c:lblAlgn val="ctr"/>
        <c:lblOffset val="100"/>
        <c:noMultiLvlLbl val="0"/>
      </c:catAx>
      <c:valAx>
        <c:axId val="2564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673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3.png"/><Relationship Id="rId1" Type="http://schemas.openxmlformats.org/officeDocument/2006/relationships/chart" Target="../charts/chart7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320041</xdr:colOff>
      <xdr:row>5</xdr:row>
      <xdr:rowOff>152400</xdr:rowOff>
    </xdr:from>
    <xdr:to>
      <xdr:col>16</xdr:col>
      <xdr:colOff>105821</xdr:colOff>
      <xdr:row>25</xdr:row>
      <xdr:rowOff>15561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23A4998-5C1B-404E-745C-5FA4B6DDD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2861" y="1066800"/>
          <a:ext cx="2955700" cy="3520761"/>
        </a:xfrm>
        <a:prstGeom prst="rect">
          <a:avLst/>
        </a:prstGeom>
      </xdr:spPr>
    </xdr:pic>
    <xdr:clientData/>
  </xdr:twoCellAnchor>
  <xdr:twoCellAnchor editAs="oneCell">
    <xdr:from>
      <xdr:col>5</xdr:col>
      <xdr:colOff>387344</xdr:colOff>
      <xdr:row>5</xdr:row>
      <xdr:rowOff>122954</xdr:rowOff>
    </xdr:from>
    <xdr:to>
      <xdr:col>12</xdr:col>
      <xdr:colOff>143991</xdr:colOff>
      <xdr:row>26</xdr:row>
      <xdr:rowOff>100094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F09CA93-C836-55F4-0889-9D08F09EC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3391" y="1019425"/>
          <a:ext cx="5278906" cy="3742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461950</xdr:colOff>
      <xdr:row>25</xdr:row>
      <xdr:rowOff>139090</xdr:rowOff>
    </xdr:from>
    <xdr:to>
      <xdr:col>18</xdr:col>
      <xdr:colOff>454330</xdr:colOff>
      <xdr:row>40</xdr:row>
      <xdr:rowOff>139090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F41D86D-FEC4-3B5E-FADF-0B1F59450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365760</xdr:colOff>
      <xdr:row>41</xdr:row>
      <xdr:rowOff>107027</xdr:rowOff>
    </xdr:from>
    <xdr:to>
      <xdr:col>18</xdr:col>
      <xdr:colOff>358140</xdr:colOff>
      <xdr:row>56</xdr:row>
      <xdr:rowOff>107027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719D3DC-C954-C9FB-BC44-9CAA4FE2C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81642</xdr:colOff>
      <xdr:row>77</xdr:row>
      <xdr:rowOff>148045</xdr:rowOff>
    </xdr:from>
    <xdr:to>
      <xdr:col>24</xdr:col>
      <xdr:colOff>304799</xdr:colOff>
      <xdr:row>97</xdr:row>
      <xdr:rowOff>163285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A3680FE-A0CA-073A-A928-AB57397A1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400050</xdr:colOff>
      <xdr:row>21</xdr:row>
      <xdr:rowOff>133350</xdr:rowOff>
    </xdr:from>
    <xdr:to>
      <xdr:col>26</xdr:col>
      <xdr:colOff>428626</xdr:colOff>
      <xdr:row>36</xdr:row>
      <xdr:rowOff>133351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045B24D-75C1-30FA-0788-4C40F35820E9}"/>
            </a:ext>
            <a:ext uri="{147F2762-F138-4A5C-976F-8EAC2B608ADB}">
              <a16:predDERef xmlns:a16="http://schemas.microsoft.com/office/drawing/2014/main" pred="{EA3680FE-A0CA-073A-A928-AB57397A1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96850" y="3933825"/>
          <a:ext cx="4572000" cy="2714625"/>
        </a:xfrm>
        <a:prstGeom prst="rect">
          <a:avLst/>
        </a:prstGeom>
      </xdr:spPr>
    </xdr:pic>
    <xdr:clientData/>
  </xdr:twoCellAnchor>
  <xdr:twoCellAnchor>
    <xdr:from>
      <xdr:col>12</xdr:col>
      <xdr:colOff>141034</xdr:colOff>
      <xdr:row>10</xdr:row>
      <xdr:rowOff>10790</xdr:rowOff>
    </xdr:from>
    <xdr:to>
      <xdr:col>18</xdr:col>
      <xdr:colOff>397008</xdr:colOff>
      <xdr:row>24</xdr:row>
      <xdr:rowOff>44823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22A4695-154E-AA11-C3D5-BA4470FF3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270049</xdr:colOff>
      <xdr:row>100</xdr:row>
      <xdr:rowOff>34331</xdr:rowOff>
    </xdr:from>
    <xdr:to>
      <xdr:col>23</xdr:col>
      <xdr:colOff>151983</xdr:colOff>
      <xdr:row>115</xdr:row>
      <xdr:rowOff>55265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69B8680-CBBC-DB49-C821-8F2033183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708660</xdr:colOff>
      <xdr:row>1</xdr:row>
      <xdr:rowOff>38100</xdr:rowOff>
    </xdr:from>
    <xdr:to>
      <xdr:col>11</xdr:col>
      <xdr:colOff>305309</xdr:colOff>
      <xdr:row>12</xdr:row>
      <xdr:rowOff>38274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B64E2E6-9FE3-3D87-97EA-4F106B4E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9380" y="220980"/>
          <a:ext cx="5875529" cy="2011854"/>
        </a:xfrm>
        <a:prstGeom prst="rect">
          <a:avLst/>
        </a:prstGeom>
      </xdr:spPr>
    </xdr:pic>
    <xdr:clientData/>
  </xdr:twoCellAnchor>
  <xdr:twoCellAnchor editAs="oneCell">
    <xdr:from>
      <xdr:col>3</xdr:col>
      <xdr:colOff>769619</xdr:colOff>
      <xdr:row>12</xdr:row>
      <xdr:rowOff>83820</xdr:rowOff>
    </xdr:from>
    <xdr:to>
      <xdr:col>11</xdr:col>
      <xdr:colOff>274320</xdr:colOff>
      <xdr:row>35</xdr:row>
      <xdr:rowOff>35599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0C2948A-4D52-5333-4F92-D35A3E64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0339" y="2278380"/>
          <a:ext cx="5783581" cy="41580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314789</xdr:colOff>
      <xdr:row>0</xdr:row>
      <xdr:rowOff>161461</xdr:rowOff>
    </xdr:from>
    <xdr:to>
      <xdr:col>11</xdr:col>
      <xdr:colOff>137331</xdr:colOff>
      <xdr:row>15</xdr:row>
      <xdr:rowOff>161461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E32038D-CAE1-B9B7-EA2C-B24A180C8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81642</xdr:colOff>
      <xdr:row>77</xdr:row>
      <xdr:rowOff>148045</xdr:rowOff>
    </xdr:from>
    <xdr:to>
      <xdr:col>24</xdr:col>
      <xdr:colOff>304799</xdr:colOff>
      <xdr:row>97</xdr:row>
      <xdr:rowOff>163285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D987866-8B93-4C1D-A9B5-2112CD561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400050</xdr:colOff>
      <xdr:row>21</xdr:row>
      <xdr:rowOff>133350</xdr:rowOff>
    </xdr:from>
    <xdr:to>
      <xdr:col>26</xdr:col>
      <xdr:colOff>428625</xdr:colOff>
      <xdr:row>36</xdr:row>
      <xdr:rowOff>133351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218F737-1120-40EE-AB07-10313F44E890}"/>
            </a:ext>
            <a:ext uri="{147F2762-F138-4A5C-976F-8EAC2B608ADB}">
              <a16:predDERef xmlns:a16="http://schemas.microsoft.com/office/drawing/2014/main" pred="{EA3680FE-A0CA-073A-A928-AB57397A1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05610" y="4088130"/>
          <a:ext cx="4714876" cy="2743201"/>
        </a:xfrm>
        <a:prstGeom prst="rect">
          <a:avLst/>
        </a:prstGeom>
      </xdr:spPr>
    </xdr:pic>
    <xdr:clientData/>
  </xdr:twoCellAnchor>
  <xdr:twoCellAnchor>
    <xdr:from>
      <xdr:col>12</xdr:col>
      <xdr:colOff>141034</xdr:colOff>
      <xdr:row>10</xdr:row>
      <xdr:rowOff>10790</xdr:rowOff>
    </xdr:from>
    <xdr:to>
      <xdr:col>18</xdr:col>
      <xdr:colOff>397008</xdr:colOff>
      <xdr:row>24</xdr:row>
      <xdr:rowOff>44823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E2BFE05-F8EB-4C28-B7B9-5DD1AEF81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160130</xdr:colOff>
      <xdr:row>25</xdr:row>
      <xdr:rowOff>71608</xdr:rowOff>
    </xdr:from>
    <xdr:to>
      <xdr:col>19</xdr:col>
      <xdr:colOff>122786</xdr:colOff>
      <xdr:row>40</xdr:row>
      <xdr:rowOff>12380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C20767E-AAF6-E8FA-DC0D-C2DBF7F2F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114300</xdr:rowOff>
    </xdr:from>
    <xdr:to>
      <xdr:col>11</xdr:col>
      <xdr:colOff>183389</xdr:colOff>
      <xdr:row>12</xdr:row>
      <xdr:rowOff>114474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CA3B6A3-3E69-4DD6-9FAB-B54149E9D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297180"/>
          <a:ext cx="5875529" cy="2011854"/>
        </a:xfrm>
        <a:prstGeom prst="rect">
          <a:avLst/>
        </a:prstGeom>
      </xdr:spPr>
    </xdr:pic>
    <xdr:clientData/>
  </xdr:twoCellAnchor>
  <xdr:twoCellAnchor editAs="oneCell">
    <xdr:from>
      <xdr:col>3</xdr:col>
      <xdr:colOff>678180</xdr:colOff>
      <xdr:row>13</xdr:row>
      <xdr:rowOff>7620</xdr:rowOff>
    </xdr:from>
    <xdr:to>
      <xdr:col>11</xdr:col>
      <xdr:colOff>97979</xdr:colOff>
      <xdr:row>35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7C1F854-661A-A496-B6E7-F9F5673F8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5180" y="2385060"/>
          <a:ext cx="5759639" cy="41300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155511</xdr:colOff>
      <xdr:row>8</xdr:row>
      <xdr:rowOff>20215</xdr:rowOff>
    </xdr:from>
    <xdr:to>
      <xdr:col>17</xdr:col>
      <xdr:colOff>544286</xdr:colOff>
      <xdr:row>39</xdr:row>
      <xdr:rowOff>15550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A5CE9E6-72E6-F1F1-3493-A5C14F4C7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Python%20Scripts\Time%20Series%20Analysis\Trend,%20Seasonality%20and%20No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Price"/>
      <sheetName val="First-order Differencing"/>
      <sheetName val="Auto Regression"/>
      <sheetName val="Regression"/>
      <sheetName val="Error"/>
      <sheetName val="Sheet3"/>
      <sheetName val="Sheet4"/>
      <sheetName val="Moving Average"/>
    </sheetNames>
    <sheetDataSet>
      <sheetData sheetId="0" refreshError="1"/>
      <sheetData sheetId="1" refreshError="1"/>
      <sheetData sheetId="2" refreshError="1">
        <row r="2">
          <cell r="A2">
            <v>44136</v>
          </cell>
          <cell r="B2">
            <v>1</v>
          </cell>
          <cell r="C2">
            <v>6.0097795023026315</v>
          </cell>
        </row>
        <row r="3">
          <cell r="A3">
            <v>44137</v>
          </cell>
          <cell r="B3">
            <v>2</v>
          </cell>
          <cell r="C3">
            <v>6.4188849175702094</v>
          </cell>
        </row>
        <row r="4">
          <cell r="A4">
            <v>44138</v>
          </cell>
          <cell r="B4">
            <v>3</v>
          </cell>
          <cell r="C4">
            <v>5.9970634109961249</v>
          </cell>
        </row>
        <row r="5">
          <cell r="A5">
            <v>44139</v>
          </cell>
          <cell r="B5">
            <v>4</v>
          </cell>
          <cell r="C5">
            <v>6.2999411250998394</v>
          </cell>
        </row>
        <row r="6">
          <cell r="A6">
            <v>44140</v>
          </cell>
          <cell r="B6">
            <v>5</v>
          </cell>
          <cell r="C6">
            <v>7.1346992312159916</v>
          </cell>
        </row>
        <row r="7">
          <cell r="A7">
            <v>44141</v>
          </cell>
          <cell r="B7">
            <v>6</v>
          </cell>
          <cell r="C7">
            <v>7.0689325553237943</v>
          </cell>
        </row>
        <row r="8">
          <cell r="A8">
            <v>44142</v>
          </cell>
          <cell r="B8">
            <v>7</v>
          </cell>
          <cell r="C8">
            <v>7.5742688219335959</v>
          </cell>
        </row>
        <row r="9">
          <cell r="A9">
            <v>44143</v>
          </cell>
          <cell r="B9">
            <v>8</v>
          </cell>
          <cell r="C9">
            <v>7.91047134221707</v>
          </cell>
        </row>
        <row r="10">
          <cell r="A10">
            <v>44144</v>
          </cell>
          <cell r="B10">
            <v>9</v>
          </cell>
          <cell r="C10">
            <v>8.1812336147585789</v>
          </cell>
        </row>
        <row r="11">
          <cell r="A11">
            <v>44145</v>
          </cell>
          <cell r="B11">
            <v>10</v>
          </cell>
          <cell r="C11">
            <v>8.1456082476252583</v>
          </cell>
        </row>
        <row r="12">
          <cell r="A12">
            <v>44146</v>
          </cell>
          <cell r="B12">
            <v>11</v>
          </cell>
          <cell r="C12">
            <v>8.6744066827237418</v>
          </cell>
        </row>
        <row r="13">
          <cell r="A13">
            <v>44147</v>
          </cell>
          <cell r="B13">
            <v>12</v>
          </cell>
          <cell r="C13">
            <v>8.7900538650435998</v>
          </cell>
        </row>
        <row r="14">
          <cell r="A14">
            <v>44148</v>
          </cell>
          <cell r="B14">
            <v>13</v>
          </cell>
          <cell r="C14">
            <v>7.9348882120509803</v>
          </cell>
        </row>
        <row r="15">
          <cell r="A15">
            <v>44149</v>
          </cell>
          <cell r="B15">
            <v>14</v>
          </cell>
          <cell r="C15">
            <v>8.3425652686764487</v>
          </cell>
        </row>
        <row r="16">
          <cell r="A16">
            <v>44150</v>
          </cell>
          <cell r="B16">
            <v>15</v>
          </cell>
          <cell r="C16">
            <v>8.2027758342604411</v>
          </cell>
        </row>
        <row r="17">
          <cell r="A17">
            <v>44151</v>
          </cell>
          <cell r="B17">
            <v>16</v>
          </cell>
          <cell r="C17">
            <v>8.1008677509945048</v>
          </cell>
        </row>
        <row r="18">
          <cell r="A18">
            <v>44152</v>
          </cell>
          <cell r="B18">
            <v>17</v>
          </cell>
          <cell r="C18">
            <v>7.9262318101164322</v>
          </cell>
        </row>
        <row r="19">
          <cell r="A19">
            <v>44153</v>
          </cell>
          <cell r="B19">
            <v>18</v>
          </cell>
          <cell r="C19">
            <v>7.5334158088211414</v>
          </cell>
        </row>
        <row r="20">
          <cell r="A20">
            <v>44154</v>
          </cell>
          <cell r="B20">
            <v>19</v>
          </cell>
          <cell r="C20">
            <v>7.7198700594731182</v>
          </cell>
        </row>
        <row r="21">
          <cell r="A21">
            <v>44155</v>
          </cell>
          <cell r="B21">
            <v>20</v>
          </cell>
          <cell r="C21">
            <v>7.5518741158387659</v>
          </cell>
        </row>
        <row r="22">
          <cell r="A22">
            <v>44156</v>
          </cell>
          <cell r="B22">
            <v>21</v>
          </cell>
          <cell r="C22">
            <v>7.5138149732170572</v>
          </cell>
        </row>
        <row r="23">
          <cell r="A23">
            <v>44157</v>
          </cell>
          <cell r="B23">
            <v>22</v>
          </cell>
          <cell r="C23">
            <v>6.9441620071047634</v>
          </cell>
        </row>
        <row r="24">
          <cell r="A24">
            <v>44158</v>
          </cell>
          <cell r="B24">
            <v>23</v>
          </cell>
          <cell r="C24">
            <v>6.8064661188488254</v>
          </cell>
        </row>
        <row r="25">
          <cell r="A25">
            <v>44159</v>
          </cell>
          <cell r="B25">
            <v>24</v>
          </cell>
          <cell r="C25">
            <v>6.8408033273724982</v>
          </cell>
        </row>
        <row r="26">
          <cell r="A26">
            <v>44160</v>
          </cell>
          <cell r="B26">
            <v>25</v>
          </cell>
          <cell r="C26">
            <v>7.2819033763233421</v>
          </cell>
        </row>
        <row r="27">
          <cell r="A27">
            <v>44161</v>
          </cell>
          <cell r="B27">
            <v>26</v>
          </cell>
          <cell r="C27">
            <v>6.5824164475425864</v>
          </cell>
        </row>
        <row r="28">
          <cell r="A28">
            <v>44162</v>
          </cell>
          <cell r="B28">
            <v>27</v>
          </cell>
          <cell r="C28">
            <v>6.9182965307023565</v>
          </cell>
        </row>
        <row r="29">
          <cell r="A29">
            <v>44163</v>
          </cell>
          <cell r="B29">
            <v>28</v>
          </cell>
          <cell r="C29">
            <v>6.3858015694658121</v>
          </cell>
        </row>
        <row r="30">
          <cell r="A30">
            <v>44164</v>
          </cell>
          <cell r="B30">
            <v>29</v>
          </cell>
          <cell r="C30">
            <v>7.0059755771828165</v>
          </cell>
        </row>
        <row r="31">
          <cell r="A31">
            <v>44165</v>
          </cell>
          <cell r="B31">
            <v>30</v>
          </cell>
          <cell r="C31">
            <v>6.8656767865508117</v>
          </cell>
        </row>
        <row r="32">
          <cell r="A32">
            <v>44166</v>
          </cell>
          <cell r="B32">
            <v>31</v>
          </cell>
          <cell r="C32">
            <v>7.2429686463441891</v>
          </cell>
        </row>
        <row r="33">
          <cell r="A33">
            <v>44167</v>
          </cell>
          <cell r="B33">
            <v>32</v>
          </cell>
          <cell r="C33">
            <v>7.1751249338414151</v>
          </cell>
        </row>
        <row r="34">
          <cell r="A34">
            <v>44168</v>
          </cell>
          <cell r="B34">
            <v>33</v>
          </cell>
          <cell r="C34">
            <v>6.9690733090955108</v>
          </cell>
        </row>
        <row r="35">
          <cell r="A35">
            <v>44169</v>
          </cell>
          <cell r="B35">
            <v>34</v>
          </cell>
          <cell r="C35">
            <v>7.4805081716603246</v>
          </cell>
        </row>
        <row r="36">
          <cell r="A36">
            <v>44170</v>
          </cell>
          <cell r="B36">
            <v>35</v>
          </cell>
          <cell r="C36">
            <v>7.9736910697429675</v>
          </cell>
        </row>
        <row r="37">
          <cell r="A37">
            <v>44171</v>
          </cell>
          <cell r="B37">
            <v>36</v>
          </cell>
          <cell r="C37">
            <v>8.0874230502927471</v>
          </cell>
        </row>
        <row r="38">
          <cell r="A38">
            <v>44172</v>
          </cell>
          <cell r="B38">
            <v>37</v>
          </cell>
          <cell r="C38">
            <v>8.5738086559314919</v>
          </cell>
        </row>
        <row r="39">
          <cell r="A39">
            <v>44173</v>
          </cell>
          <cell r="B39">
            <v>38</v>
          </cell>
          <cell r="C39">
            <v>8.9754383839611211</v>
          </cell>
        </row>
        <row r="40">
          <cell r="A40">
            <v>44174</v>
          </cell>
          <cell r="B40">
            <v>39</v>
          </cell>
          <cell r="C40">
            <v>9.6525381544628956</v>
          </cell>
        </row>
        <row r="41">
          <cell r="A41">
            <v>44175</v>
          </cell>
          <cell r="B41">
            <v>40</v>
          </cell>
          <cell r="C41">
            <v>9.3433444430555816</v>
          </cell>
        </row>
        <row r="42">
          <cell r="A42">
            <v>44176</v>
          </cell>
          <cell r="B42">
            <v>41</v>
          </cell>
          <cell r="C42">
            <v>9.4670832033123276</v>
          </cell>
        </row>
        <row r="43">
          <cell r="A43">
            <v>44177</v>
          </cell>
          <cell r="B43">
            <v>42</v>
          </cell>
          <cell r="C43">
            <v>10.531327699803338</v>
          </cell>
        </row>
        <row r="44">
          <cell r="A44">
            <v>44178</v>
          </cell>
          <cell r="B44">
            <v>43</v>
          </cell>
          <cell r="C44">
            <v>10.392300185410509</v>
          </cell>
        </row>
        <row r="45">
          <cell r="A45">
            <v>44179</v>
          </cell>
          <cell r="B45">
            <v>44</v>
          </cell>
          <cell r="C45">
            <v>11.110309959339899</v>
          </cell>
        </row>
        <row r="46">
          <cell r="A46">
            <v>44180</v>
          </cell>
          <cell r="B46">
            <v>45</v>
          </cell>
          <cell r="C46">
            <v>11.14642019184358</v>
          </cell>
        </row>
        <row r="47">
          <cell r="A47">
            <v>44181</v>
          </cell>
          <cell r="B47">
            <v>46</v>
          </cell>
          <cell r="C47">
            <v>10.959863056908329</v>
          </cell>
        </row>
        <row r="48">
          <cell r="A48">
            <v>44182</v>
          </cell>
          <cell r="B48">
            <v>47</v>
          </cell>
          <cell r="C48">
            <v>11.28816462937376</v>
          </cell>
        </row>
        <row r="49">
          <cell r="A49">
            <v>44183</v>
          </cell>
          <cell r="B49">
            <v>48</v>
          </cell>
          <cell r="C49">
            <v>11.612152150734971</v>
          </cell>
        </row>
        <row r="50">
          <cell r="A50">
            <v>44184</v>
          </cell>
          <cell r="B50">
            <v>49</v>
          </cell>
          <cell r="C50">
            <v>12.571190263902917</v>
          </cell>
        </row>
        <row r="51">
          <cell r="A51">
            <v>44185</v>
          </cell>
          <cell r="B51">
            <v>50</v>
          </cell>
          <cell r="C51">
            <v>12.723441267589244</v>
          </cell>
        </row>
        <row r="52">
          <cell r="A52">
            <v>44186</v>
          </cell>
          <cell r="B52">
            <v>51</v>
          </cell>
          <cell r="C52">
            <v>12.649442981895506</v>
          </cell>
        </row>
        <row r="53">
          <cell r="A53">
            <v>44187</v>
          </cell>
          <cell r="B53">
            <v>52</v>
          </cell>
          <cell r="C53">
            <v>12.295758563150923</v>
          </cell>
        </row>
        <row r="54">
          <cell r="A54">
            <v>44188</v>
          </cell>
          <cell r="B54">
            <v>53</v>
          </cell>
          <cell r="C54">
            <v>12.296507205391922</v>
          </cell>
        </row>
        <row r="55">
          <cell r="A55">
            <v>44189</v>
          </cell>
          <cell r="B55">
            <v>54</v>
          </cell>
          <cell r="C55">
            <v>11.978425930707889</v>
          </cell>
        </row>
        <row r="56">
          <cell r="A56">
            <v>44190</v>
          </cell>
          <cell r="B56">
            <v>55</v>
          </cell>
          <cell r="C56">
            <v>12.356227517033599</v>
          </cell>
        </row>
        <row r="57">
          <cell r="A57">
            <v>44191</v>
          </cell>
          <cell r="B57">
            <v>56</v>
          </cell>
          <cell r="C57">
            <v>12.371012845788789</v>
          </cell>
        </row>
        <row r="58">
          <cell r="A58">
            <v>44192</v>
          </cell>
          <cell r="B58">
            <v>57</v>
          </cell>
          <cell r="C58">
            <v>11.914542470054625</v>
          </cell>
        </row>
        <row r="59">
          <cell r="A59">
            <v>44193</v>
          </cell>
          <cell r="B59">
            <v>58</v>
          </cell>
          <cell r="C59">
            <v>11.701842939175673</v>
          </cell>
        </row>
        <row r="60">
          <cell r="A60">
            <v>44194</v>
          </cell>
          <cell r="B60">
            <v>59</v>
          </cell>
          <cell r="C60">
            <v>11.337313930764044</v>
          </cell>
        </row>
        <row r="61">
          <cell r="A61">
            <v>44195</v>
          </cell>
          <cell r="B61">
            <v>60</v>
          </cell>
          <cell r="C61">
            <v>11.672593460842299</v>
          </cell>
        </row>
        <row r="62">
          <cell r="A62">
            <v>44196</v>
          </cell>
          <cell r="B62">
            <v>61</v>
          </cell>
          <cell r="C62">
            <v>11.61927770905195</v>
          </cell>
        </row>
        <row r="63">
          <cell r="A63">
            <v>44197</v>
          </cell>
          <cell r="B63">
            <v>62</v>
          </cell>
          <cell r="C63">
            <v>11.344619939792993</v>
          </cell>
        </row>
        <row r="64">
          <cell r="A64">
            <v>44198</v>
          </cell>
          <cell r="B64">
            <v>63</v>
          </cell>
          <cell r="C64">
            <v>11.691356313332237</v>
          </cell>
        </row>
        <row r="65">
          <cell r="A65">
            <v>44199</v>
          </cell>
          <cell r="B65">
            <v>64</v>
          </cell>
          <cell r="C65">
            <v>11.150839607926304</v>
          </cell>
        </row>
        <row r="66">
          <cell r="A66">
            <v>44200</v>
          </cell>
          <cell r="B66">
            <v>65</v>
          </cell>
          <cell r="C66">
            <v>10.683756803420277</v>
          </cell>
        </row>
        <row r="67">
          <cell r="A67">
            <v>44201</v>
          </cell>
          <cell r="B67">
            <v>66</v>
          </cell>
          <cell r="C67">
            <v>10.765600352772315</v>
          </cell>
        </row>
        <row r="68">
          <cell r="A68">
            <v>44202</v>
          </cell>
          <cell r="B68">
            <v>67</v>
          </cell>
          <cell r="C68">
            <v>11.01177416593932</v>
          </cell>
        </row>
        <row r="69">
          <cell r="A69">
            <v>44203</v>
          </cell>
          <cell r="B69">
            <v>68</v>
          </cell>
          <cell r="C69">
            <v>10.728357976761814</v>
          </cell>
        </row>
        <row r="70">
          <cell r="A70">
            <v>44204</v>
          </cell>
          <cell r="B70">
            <v>69</v>
          </cell>
          <cell r="C70">
            <v>10.80983157378189</v>
          </cell>
        </row>
        <row r="71">
          <cell r="A71">
            <v>44205</v>
          </cell>
          <cell r="B71">
            <v>70</v>
          </cell>
          <cell r="C71">
            <v>10.09812839146554</v>
          </cell>
        </row>
        <row r="72">
          <cell r="A72">
            <v>44206</v>
          </cell>
          <cell r="B72">
            <v>71</v>
          </cell>
          <cell r="C72">
            <v>11.139013003047371</v>
          </cell>
        </row>
        <row r="73">
          <cell r="A73">
            <v>44207</v>
          </cell>
          <cell r="B73">
            <v>72</v>
          </cell>
          <cell r="C73">
            <v>11.456625551417812</v>
          </cell>
        </row>
        <row r="74">
          <cell r="A74">
            <v>44208</v>
          </cell>
          <cell r="B74">
            <v>73</v>
          </cell>
          <cell r="C74">
            <v>11.782576185258915</v>
          </cell>
        </row>
        <row r="75">
          <cell r="A75">
            <v>44209</v>
          </cell>
          <cell r="B75">
            <v>74</v>
          </cell>
          <cell r="C75">
            <v>11.455462409216665</v>
          </cell>
        </row>
        <row r="76">
          <cell r="A76">
            <v>44210</v>
          </cell>
          <cell r="B76">
            <v>75</v>
          </cell>
          <cell r="C76">
            <v>12.448140099286038</v>
          </cell>
        </row>
        <row r="77">
          <cell r="A77">
            <v>44211</v>
          </cell>
          <cell r="B77">
            <v>76</v>
          </cell>
          <cell r="C77">
            <v>11.807985288332912</v>
          </cell>
        </row>
        <row r="78">
          <cell r="A78">
            <v>44212</v>
          </cell>
          <cell r="B78">
            <v>77</v>
          </cell>
          <cell r="C78">
            <v>12.742938359789973</v>
          </cell>
        </row>
        <row r="79">
          <cell r="A79">
            <v>44213</v>
          </cell>
          <cell r="B79">
            <v>78</v>
          </cell>
          <cell r="C79">
            <v>13.072450382243057</v>
          </cell>
        </row>
        <row r="80">
          <cell r="A80">
            <v>44214</v>
          </cell>
          <cell r="B80">
            <v>79</v>
          </cell>
          <cell r="C80">
            <v>13.148082923021903</v>
          </cell>
        </row>
        <row r="81">
          <cell r="A81">
            <v>44215</v>
          </cell>
          <cell r="B81">
            <v>80</v>
          </cell>
          <cell r="C81">
            <v>13.972564395511982</v>
          </cell>
        </row>
        <row r="82">
          <cell r="A82">
            <v>44216</v>
          </cell>
          <cell r="B82">
            <v>81</v>
          </cell>
          <cell r="C82">
            <v>13.388583490173893</v>
          </cell>
        </row>
        <row r="83">
          <cell r="A83">
            <v>44217</v>
          </cell>
          <cell r="B83">
            <v>82</v>
          </cell>
          <cell r="C83">
            <v>14.069506008155644</v>
          </cell>
        </row>
        <row r="84">
          <cell r="A84">
            <v>44218</v>
          </cell>
          <cell r="B84">
            <v>83</v>
          </cell>
          <cell r="C84">
            <v>14.893481035151058</v>
          </cell>
        </row>
        <row r="85">
          <cell r="A85">
            <v>44219</v>
          </cell>
          <cell r="B85">
            <v>84</v>
          </cell>
          <cell r="C85">
            <v>14.752423427977376</v>
          </cell>
        </row>
        <row r="86">
          <cell r="A86">
            <v>44220</v>
          </cell>
          <cell r="B86">
            <v>85</v>
          </cell>
          <cell r="C86">
            <v>14.622994096437072</v>
          </cell>
        </row>
        <row r="87">
          <cell r="A87">
            <v>44221</v>
          </cell>
          <cell r="B87">
            <v>86</v>
          </cell>
          <cell r="C87">
            <v>15.162492782943154</v>
          </cell>
        </row>
        <row r="88">
          <cell r="A88">
            <v>44222</v>
          </cell>
          <cell r="B88">
            <v>87</v>
          </cell>
          <cell r="C88">
            <v>15.27248509360526</v>
          </cell>
        </row>
        <row r="89">
          <cell r="A89">
            <v>44223</v>
          </cell>
          <cell r="B89">
            <v>88</v>
          </cell>
          <cell r="C89">
            <v>15.710691613477133</v>
          </cell>
        </row>
        <row r="90">
          <cell r="A90">
            <v>44224</v>
          </cell>
          <cell r="B90">
            <v>89</v>
          </cell>
          <cell r="C90">
            <v>15.821331850607351</v>
          </cell>
        </row>
        <row r="91">
          <cell r="A91">
            <v>44225</v>
          </cell>
          <cell r="B91">
            <v>90</v>
          </cell>
          <cell r="C91">
            <v>16.566539924218517</v>
          </cell>
        </row>
        <row r="92">
          <cell r="A92">
            <v>44226</v>
          </cell>
          <cell r="B92">
            <v>91</v>
          </cell>
          <cell r="C92">
            <v>15.940213601235216</v>
          </cell>
        </row>
        <row r="93">
          <cell r="A93">
            <v>44227</v>
          </cell>
          <cell r="B93">
            <v>92</v>
          </cell>
          <cell r="C93">
            <v>16.77060247123077</v>
          </cell>
        </row>
        <row r="94">
          <cell r="A94">
            <v>44228</v>
          </cell>
          <cell r="B94">
            <v>93</v>
          </cell>
          <cell r="C94">
            <v>16.548619615784723</v>
          </cell>
        </row>
        <row r="95">
          <cell r="A95">
            <v>44229</v>
          </cell>
          <cell r="B95">
            <v>94</v>
          </cell>
          <cell r="C95">
            <v>16.232591435485343</v>
          </cell>
        </row>
        <row r="96">
          <cell r="A96">
            <v>44230</v>
          </cell>
          <cell r="B96">
            <v>95</v>
          </cell>
          <cell r="C96">
            <v>16.412984403345412</v>
          </cell>
        </row>
        <row r="97">
          <cell r="A97">
            <v>44231</v>
          </cell>
          <cell r="B97">
            <v>96</v>
          </cell>
          <cell r="C97">
            <v>15.59687354579113</v>
          </cell>
        </row>
        <row r="98">
          <cell r="A98">
            <v>44232</v>
          </cell>
          <cell r="B98">
            <v>97</v>
          </cell>
          <cell r="C98">
            <v>15.463928834611547</v>
          </cell>
        </row>
        <row r="99">
          <cell r="A99">
            <v>44233</v>
          </cell>
          <cell r="B99">
            <v>98</v>
          </cell>
          <cell r="C99">
            <v>16.167809157341523</v>
          </cell>
        </row>
        <row r="100">
          <cell r="A100">
            <v>44234</v>
          </cell>
          <cell r="B100">
            <v>99</v>
          </cell>
          <cell r="C100">
            <v>15.914981548623629</v>
          </cell>
        </row>
        <row r="101">
          <cell r="A101">
            <v>44235</v>
          </cell>
          <cell r="B101">
            <v>100</v>
          </cell>
          <cell r="C101">
            <v>15.348974823934926</v>
          </cell>
        </row>
        <row r="102">
          <cell r="A102">
            <v>44236</v>
          </cell>
          <cell r="B102">
            <v>101</v>
          </cell>
          <cell r="C102">
            <v>15.405125914546776</v>
          </cell>
        </row>
        <row r="103">
          <cell r="A103">
            <v>44237</v>
          </cell>
          <cell r="B103">
            <v>102</v>
          </cell>
          <cell r="C103">
            <v>15.528096165344245</v>
          </cell>
        </row>
        <row r="104">
          <cell r="A104">
            <v>44238</v>
          </cell>
          <cell r="B104">
            <v>103</v>
          </cell>
          <cell r="C104">
            <v>15.420482955811176</v>
          </cell>
        </row>
        <row r="105">
          <cell r="A105">
            <v>44239</v>
          </cell>
          <cell r="B105">
            <v>104</v>
          </cell>
          <cell r="C105">
            <v>15.512485031324056</v>
          </cell>
        </row>
        <row r="106">
          <cell r="A106">
            <v>44240</v>
          </cell>
          <cell r="B106">
            <v>105</v>
          </cell>
          <cell r="C106">
            <v>14.78950229972936</v>
          </cell>
        </row>
        <row r="107">
          <cell r="A107">
            <v>44241</v>
          </cell>
          <cell r="B107">
            <v>106</v>
          </cell>
          <cell r="C107">
            <v>14.751829459968954</v>
          </cell>
        </row>
        <row r="108">
          <cell r="A108">
            <v>44242</v>
          </cell>
          <cell r="B108">
            <v>107</v>
          </cell>
          <cell r="C108">
            <v>14.933676079041094</v>
          </cell>
        </row>
        <row r="109">
          <cell r="A109">
            <v>44243</v>
          </cell>
          <cell r="B109">
            <v>108</v>
          </cell>
          <cell r="C109">
            <v>14.967417377274737</v>
          </cell>
        </row>
        <row r="110">
          <cell r="A110">
            <v>44244</v>
          </cell>
          <cell r="B110">
            <v>109</v>
          </cell>
          <cell r="C110">
            <v>14.217745926005723</v>
          </cell>
        </row>
        <row r="111">
          <cell r="A111">
            <v>44245</v>
          </cell>
          <cell r="B111">
            <v>110</v>
          </cell>
          <cell r="C111">
            <v>14.734725450308499</v>
          </cell>
        </row>
        <row r="112">
          <cell r="A112">
            <v>44246</v>
          </cell>
          <cell r="B112">
            <v>111</v>
          </cell>
          <cell r="C112">
            <v>14.649103786426435</v>
          </cell>
        </row>
        <row r="113">
          <cell r="A113">
            <v>44247</v>
          </cell>
          <cell r="B113">
            <v>112</v>
          </cell>
          <cell r="C113">
            <v>15.51387822731323</v>
          </cell>
        </row>
        <row r="114">
          <cell r="A114">
            <v>44248</v>
          </cell>
          <cell r="B114">
            <v>113</v>
          </cell>
          <cell r="C114">
            <v>15.281290439579548</v>
          </cell>
        </row>
        <row r="115">
          <cell r="A115">
            <v>44249</v>
          </cell>
          <cell r="B115">
            <v>114</v>
          </cell>
          <cell r="C115">
            <v>15.950148181048958</v>
          </cell>
        </row>
        <row r="116">
          <cell r="A116">
            <v>44250</v>
          </cell>
          <cell r="B116">
            <v>115</v>
          </cell>
          <cell r="C116">
            <v>16.196806742012733</v>
          </cell>
        </row>
        <row r="117">
          <cell r="A117">
            <v>44251</v>
          </cell>
          <cell r="B117">
            <v>116</v>
          </cell>
          <cell r="C117">
            <v>16.583508118158409</v>
          </cell>
        </row>
        <row r="118">
          <cell r="A118">
            <v>44252</v>
          </cell>
          <cell r="B118">
            <v>117</v>
          </cell>
          <cell r="C118">
            <v>16.372693229433054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en.wikipedia.org/wiki/Levinson_recurs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en.wikipedia.org/wiki/Levinson_recurs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1348-6A63-4057-91CF-277C8560F8D3}">
  <dimension ref="A2:N21"/>
  <sheetViews>
    <sheetView topLeftCell="A6" zoomScaleNormal="100" workbookViewId="0">
      <selection activeCell="A34" sqref="A34"/>
    </sheetView>
  </sheetViews>
  <sheetFormatPr baseColWidth="10" defaultColWidth="11.44140625" defaultRowHeight="14.4" x14ac:dyDescent="0.3"/>
  <cols>
    <col min="1" max="1" width="35.33203125" bestFit="1" customWidth="1"/>
  </cols>
  <sheetData>
    <row r="2" spans="1:14" x14ac:dyDescent="0.3">
      <c r="A2" s="6" t="s">
        <v>0</v>
      </c>
    </row>
    <row r="4" spans="1:14" x14ac:dyDescent="0.3">
      <c r="A4" t="s">
        <v>1</v>
      </c>
    </row>
    <row r="5" spans="1:14" x14ac:dyDescent="0.3">
      <c r="G5" s="7" t="s">
        <v>2</v>
      </c>
      <c r="H5" s="7"/>
      <c r="I5" s="7"/>
      <c r="J5" s="7"/>
      <c r="K5" s="7"/>
      <c r="L5" s="7"/>
      <c r="M5" s="7"/>
      <c r="N5" s="7"/>
    </row>
    <row r="7" spans="1:14" x14ac:dyDescent="0.3">
      <c r="A7" s="6" t="s">
        <v>3</v>
      </c>
    </row>
    <row r="9" spans="1:14" x14ac:dyDescent="0.3">
      <c r="A9" s="6" t="s">
        <v>4</v>
      </c>
    </row>
    <row r="11" spans="1:14" x14ac:dyDescent="0.3">
      <c r="A11" s="6" t="s">
        <v>5</v>
      </c>
    </row>
    <row r="13" spans="1:14" x14ac:dyDescent="0.3">
      <c r="A13" s="6" t="s">
        <v>6</v>
      </c>
    </row>
    <row r="15" spans="1:14" x14ac:dyDescent="0.3">
      <c r="A15" s="6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0148-F06A-4053-8CA9-A9545F0F9D3D}">
  <dimension ref="A1:Y119"/>
  <sheetViews>
    <sheetView zoomScale="70" zoomScaleNormal="70" workbookViewId="0">
      <selection activeCell="G39" sqref="G39"/>
    </sheetView>
  </sheetViews>
  <sheetFormatPr baseColWidth="10" defaultColWidth="8.88671875" defaultRowHeight="14.4" x14ac:dyDescent="0.3"/>
  <cols>
    <col min="1" max="1" width="11.6640625" style="5" bestFit="1" customWidth="1"/>
    <col min="2" max="2" width="5.44140625" style="5" bestFit="1" customWidth="1"/>
    <col min="3" max="3" width="6.33203125" style="5" bestFit="1" customWidth="1"/>
    <col min="4" max="4" width="6.5546875" style="5" bestFit="1" customWidth="1"/>
    <col min="6" max="6" width="17.33203125" customWidth="1"/>
    <col min="7" max="7" width="28.109375" customWidth="1"/>
    <col min="8" max="11" width="11.5546875" bestFit="1" customWidth="1"/>
    <col min="13" max="13" width="13.44140625" bestFit="1" customWidth="1"/>
    <col min="22" max="22" width="15" customWidth="1"/>
  </cols>
  <sheetData>
    <row r="1" spans="1:2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25" x14ac:dyDescent="0.3">
      <c r="A2" s="2">
        <f>[1]Price!A2</f>
        <v>44136</v>
      </c>
      <c r="B2" s="3">
        <f>[1]Price!B2</f>
        <v>1</v>
      </c>
      <c r="C2" s="4">
        <f>[1]Price!C2</f>
        <v>6.0097795023026315</v>
      </c>
    </row>
    <row r="3" spans="1:25" x14ac:dyDescent="0.3">
      <c r="A3" s="2">
        <f>[1]Price!A3</f>
        <v>44137</v>
      </c>
      <c r="B3" s="3">
        <f>[1]Price!B3</f>
        <v>2</v>
      </c>
      <c r="C3" s="4">
        <f>[1]Price!C3</f>
        <v>6.4188849175702094</v>
      </c>
      <c r="D3" s="4">
        <f>C3-C2</f>
        <v>0.40910541526757793</v>
      </c>
      <c r="F3">
        <f>(D3 - AVERAGE(D$3:D$118)) * (D3-AVERAGE(D$3:D$118) )</f>
        <v>0.1022528222677378</v>
      </c>
      <c r="M3" s="6"/>
      <c r="N3" s="6" t="s">
        <v>22</v>
      </c>
      <c r="O3" t="s">
        <v>23</v>
      </c>
      <c r="P3" t="s">
        <v>24</v>
      </c>
      <c r="Q3" t="s">
        <v>61</v>
      </c>
      <c r="R3" t="s">
        <v>62</v>
      </c>
      <c r="T3" t="s">
        <v>67</v>
      </c>
      <c r="U3" t="s">
        <v>25</v>
      </c>
      <c r="V3" t="s">
        <v>26</v>
      </c>
      <c r="W3" t="s">
        <v>27</v>
      </c>
      <c r="X3" t="s">
        <v>28</v>
      </c>
      <c r="Y3" s="12" t="s">
        <v>29</v>
      </c>
    </row>
    <row r="4" spans="1:25" x14ac:dyDescent="0.3">
      <c r="A4" s="2">
        <f>[1]Price!A4</f>
        <v>44138</v>
      </c>
      <c r="B4" s="3">
        <f>[1]Price!B4</f>
        <v>3</v>
      </c>
      <c r="C4" s="4">
        <f>[1]Price!C4</f>
        <v>5.9970634109961249</v>
      </c>
      <c r="D4" s="4">
        <f t="shared" ref="D4:E67" si="0">C4-C3</f>
        <v>-0.42182150657408446</v>
      </c>
      <c r="E4" s="8">
        <f>D4-D3</f>
        <v>-0.83092692184166239</v>
      </c>
      <c r="F4">
        <f t="shared" ref="F4:F67" si="1">(D4 - AVERAGE(D$3:D$118)) * (D4 -  AVERAGE(D$3:D$118) )</f>
        <v>0.26128144771275896</v>
      </c>
      <c r="G4">
        <f>(D3 - AVERAGE(D$3:D$117)) * (D4-AVERAGE(D$4:D$118) )</f>
        <v>-0.16123662089514165</v>
      </c>
      <c r="M4" t="s">
        <v>30</v>
      </c>
      <c r="N4">
        <f>AVERAGE(F3:F118)</f>
        <v>0.20292634488969985</v>
      </c>
      <c r="O4">
        <f>_xlfn.STDEV.S(D3:D118)*_xlfn.STDEV.S(D3:D118)</f>
        <v>0.20469092180178419</v>
      </c>
      <c r="P4">
        <f>N4/O4</f>
        <v>0.99137931034482762</v>
      </c>
      <c r="Q4">
        <f>(1-0.0584)/SQRT( COUNTA(M$4:M$9))</f>
        <v>0.38440659030077345</v>
      </c>
      <c r="R4">
        <f>-Q4</f>
        <v>-0.38440659030077345</v>
      </c>
      <c r="T4" s="14">
        <f>P4</f>
        <v>0.99137931034482762</v>
      </c>
      <c r="U4" s="14">
        <f>P5</f>
        <v>-0.23989843716497702</v>
      </c>
      <c r="V4" cm="1">
        <f t="array" ref="V4:V5">MMULT(MMULT(MINVERSE(MMULT(U13:V14,U13:V14)),U13:V14),P5:P6)</f>
        <v>-0.21467835191859425</v>
      </c>
      <c r="W4" cm="1">
        <f t="array" ref="W4:W6">MMULT(MMULT(MINVERSE(MMULT(U13:W15,U13:W15)),U13:W15),P5:P7)</f>
        <v>-0.2299944648609856</v>
      </c>
      <c r="X4" cm="1">
        <f t="array" ref="X4:X7">MMULT(MMULT(MINVERSE(MMULT(U13:X16,U13:X16)),U13:X16),P5:P8)</f>
        <v>-0.25238013676859683</v>
      </c>
      <c r="Y4" cm="1">
        <f t="array" ref="Y4:Y8">MMULT(MMULT(MINVERSE(MMULT(U13:Y17,U13:Y17)),U13:Y17),P5:P9)</f>
        <v>-0.29175321020657924</v>
      </c>
    </row>
    <row r="5" spans="1:25" x14ac:dyDescent="0.3">
      <c r="A5" s="2">
        <f>[1]Price!A5</f>
        <v>44139</v>
      </c>
      <c r="B5" s="3">
        <f>[1]Price!B5</f>
        <v>4</v>
      </c>
      <c r="C5" s="4">
        <f>[1]Price!C5</f>
        <v>6.2999411250998394</v>
      </c>
      <c r="D5" s="4">
        <f t="shared" si="0"/>
        <v>0.30287771410371445</v>
      </c>
      <c r="E5" s="8">
        <f t="shared" si="0"/>
        <v>0.72469922067779891</v>
      </c>
      <c r="F5">
        <f t="shared" si="1"/>
        <v>4.560029293600816E-2</v>
      </c>
      <c r="G5">
        <f>(D4 - AVERAGE(D$3:D$117)) * (D5-AVERAGE(D$4:D$118) )</f>
        <v>-0.11113954052761285</v>
      </c>
      <c r="H5">
        <f>(D3 - AVERAGE(D$3:D$116)) * (D5-AVERAGE(D$5:D$118) )</f>
        <v>6.7742380107175038E-2</v>
      </c>
      <c r="M5" t="s">
        <v>31</v>
      </c>
      <c r="N5" s="8">
        <f>AVERAGE(G4:G118)</f>
        <v>-4.9331635922609265E-2</v>
      </c>
      <c r="O5">
        <f>STDEV(D3:D117)*STDEV(D4:D118)</f>
        <v>0.20563550353053836</v>
      </c>
      <c r="P5">
        <f t="shared" ref="P5:P9" si="2">N5/O5</f>
        <v>-0.23989843716497702</v>
      </c>
      <c r="Q5">
        <f>(1-0.0584)/SQRT( COUNTA(M$4:M$9))</f>
        <v>0.38440659030077345</v>
      </c>
      <c r="R5">
        <f t="shared" ref="R5:R9" si="3">-Q5</f>
        <v>-0.38440659030077345</v>
      </c>
      <c r="V5" s="14">
        <v>0.11284258877993622</v>
      </c>
      <c r="W5">
        <v>0.14198085935509927</v>
      </c>
      <c r="X5">
        <v>0.11856422818545305</v>
      </c>
      <c r="Y5">
        <v>8.8408411682736748E-2</v>
      </c>
    </row>
    <row r="6" spans="1:25" x14ac:dyDescent="0.3">
      <c r="A6" s="2">
        <f>[1]Price!A6</f>
        <v>44140</v>
      </c>
      <c r="B6" s="3">
        <f>[1]Price!B6</f>
        <v>5</v>
      </c>
      <c r="C6" s="4">
        <f>[1]Price!C6</f>
        <v>7.1346992312159916</v>
      </c>
      <c r="D6" s="4">
        <f t="shared" si="0"/>
        <v>0.8347581061161522</v>
      </c>
      <c r="E6" s="8">
        <f t="shared" si="0"/>
        <v>0.53188039201243775</v>
      </c>
      <c r="F6">
        <f>(D6 - AVERAGE(D$3:D$118)) * (D6 -  AVERAGE(D$3:D$118) )</f>
        <v>0.55565491662440392</v>
      </c>
      <c r="G6">
        <f t="shared" ref="G6:G68" si="4">(D5 - AVERAGE(D$3:D$117)) * (D6-AVERAGE(D$4:D$118) )</f>
        <v>0.1578201936523134</v>
      </c>
      <c r="H6">
        <f t="shared" ref="H6:H69" si="5">(D4 - AVERAGE(D$3:D$116)) * (D6-AVERAGE(D$5:D$118) )</f>
        <v>-0.38018799777754031</v>
      </c>
      <c r="I6">
        <f>(D3 - AVERAGE(D$3:D$115)) * (D6-AVERAGE(D$6:D$118) )</f>
        <v>0.23944616542486802</v>
      </c>
      <c r="M6" t="s">
        <v>32</v>
      </c>
      <c r="N6" s="8">
        <f>AVERAGE(H5:H118)</f>
        <v>3.3640052359713256E-2</v>
      </c>
      <c r="O6">
        <f>STDEV(D3:D116)*STDEV(D5:D118)</f>
        <v>0.20591225919574047</v>
      </c>
      <c r="P6">
        <f>N6/O6</f>
        <v>0.16337080896060188</v>
      </c>
      <c r="Q6">
        <f t="shared" ref="Q6:Q9" si="6">(1-0.0584)/SQRT( COUNTA(M$4:M$9))</f>
        <v>0.38440659030077345</v>
      </c>
      <c r="R6">
        <f t="shared" si="3"/>
        <v>-0.38440659030077345</v>
      </c>
      <c r="W6" s="14">
        <v>0.13572989691206583</v>
      </c>
      <c r="X6">
        <v>0.17366244344807472</v>
      </c>
      <c r="Y6">
        <v>0.15718067984248812</v>
      </c>
    </row>
    <row r="7" spans="1:25" x14ac:dyDescent="0.3">
      <c r="A7" s="2">
        <f>[1]Price!A7</f>
        <v>44141</v>
      </c>
      <c r="B7" s="3">
        <f>[1]Price!B7</f>
        <v>6</v>
      </c>
      <c r="C7" s="4">
        <f>[1]Price!C7</f>
        <v>7.0689325553237943</v>
      </c>
      <c r="D7" s="4">
        <f t="shared" si="0"/>
        <v>-6.5766675892197313E-2</v>
      </c>
      <c r="E7" s="8">
        <f t="shared" si="0"/>
        <v>-0.90052478200834951</v>
      </c>
      <c r="F7">
        <f t="shared" si="1"/>
        <v>2.4056673540092555E-2</v>
      </c>
      <c r="G7">
        <f t="shared" si="4"/>
        <v>-0.11314635838946419</v>
      </c>
      <c r="H7">
        <f t="shared" si="5"/>
        <v>-3.3475532421663692E-2</v>
      </c>
      <c r="I7">
        <f t="shared" ref="I7:I70" si="7">(D4 - AVERAGE(D$3:D$115)) * (D7-AVERAGE(D$6:D$118) )</f>
        <v>7.8969470559674709E-2</v>
      </c>
      <c r="J7">
        <f>(D3 - AVERAGE(D$3:D$114)) * (D7-AVERAGE(D$7:D$118) )</f>
        <v>-4.8377140066313211E-2</v>
      </c>
      <c r="M7" t="s">
        <v>33</v>
      </c>
      <c r="N7" s="8">
        <f>AVERAGE(I6:I119)</f>
        <v>1.3052844130737304E-2</v>
      </c>
      <c r="O7">
        <f>STDEV(D3:D115)*STDEV(D6:D118)</f>
        <v>0.20743678283155695</v>
      </c>
      <c r="P7">
        <f>N7/O7</f>
        <v>6.2924443546429704E-2</v>
      </c>
      <c r="Q7">
        <f t="shared" si="6"/>
        <v>0.38440659030077345</v>
      </c>
      <c r="R7">
        <f t="shared" si="3"/>
        <v>-0.38440659030077345</v>
      </c>
      <c r="U7" s="8"/>
      <c r="X7" s="14">
        <v>0.16492808450384369</v>
      </c>
      <c r="Y7">
        <v>0.20602654730672881</v>
      </c>
    </row>
    <row r="8" spans="1:25" x14ac:dyDescent="0.3">
      <c r="A8" s="2">
        <f>[1]Price!A8</f>
        <v>44142</v>
      </c>
      <c r="B8" s="3">
        <f>[1]Price!B8</f>
        <v>7</v>
      </c>
      <c r="C8" s="4">
        <f>[1]Price!C8</f>
        <v>7.5742688219335959</v>
      </c>
      <c r="D8" s="4">
        <f t="shared" si="0"/>
        <v>0.50533626660980158</v>
      </c>
      <c r="E8" s="8">
        <f t="shared" si="0"/>
        <v>0.57110294250199889</v>
      </c>
      <c r="F8">
        <f t="shared" si="1"/>
        <v>0.17305666846678913</v>
      </c>
      <c r="G8">
        <f t="shared" si="4"/>
        <v>-6.6046913521791956E-2</v>
      </c>
      <c r="H8">
        <f t="shared" si="5"/>
        <v>0.30883485810418537</v>
      </c>
      <c r="I8">
        <f t="shared" si="7"/>
        <v>8.9444806226518528E-2</v>
      </c>
      <c r="J8">
        <f t="shared" ref="J8:J71" si="8">(D4 - AVERAGE(D$3:D$114)) * (D8-AVERAGE(D$7:D$118) )</f>
        <v>-0.213373424808145</v>
      </c>
      <c r="K8">
        <f>(D3 - AVERAGE(D$3:D$113)) * (D8-AVERAGE(D$8:D$118) )</f>
        <v>0.13635406184690899</v>
      </c>
      <c r="M8" t="s">
        <v>34</v>
      </c>
      <c r="N8" s="8">
        <f>AVERAGE(J7:J120)</f>
        <v>2.5723360201829141E-2</v>
      </c>
      <c r="O8">
        <f>STDEV(D3:D114)*STDEV(D7:D118)</f>
        <v>0.20523849077305867</v>
      </c>
      <c r="P8">
        <f t="shared" si="2"/>
        <v>0.12533399609858079</v>
      </c>
      <c r="Q8">
        <f t="shared" si="6"/>
        <v>0.38440659030077345</v>
      </c>
      <c r="R8">
        <f t="shared" si="3"/>
        <v>-0.38440659030077345</v>
      </c>
      <c r="U8" s="8"/>
      <c r="Y8" s="14">
        <v>0.15545747862083259</v>
      </c>
    </row>
    <row r="9" spans="1:25" x14ac:dyDescent="0.3">
      <c r="A9" s="2">
        <f>[1]Price!A9</f>
        <v>44143</v>
      </c>
      <c r="B9" s="3">
        <f>[1]Price!B9</f>
        <v>8</v>
      </c>
      <c r="C9" s="4">
        <f>[1]Price!C9</f>
        <v>7.91047134221707</v>
      </c>
      <c r="D9" s="4">
        <f t="shared" si="0"/>
        <v>0.33620252028347419</v>
      </c>
      <c r="E9" s="8">
        <f t="shared" si="0"/>
        <v>-0.16913374632632738</v>
      </c>
      <c r="F9">
        <f t="shared" si="1"/>
        <v>6.0943343890376776E-2</v>
      </c>
      <c r="G9">
        <f t="shared" si="4"/>
        <v>0.10320204821299833</v>
      </c>
      <c r="H9">
        <f t="shared" si="5"/>
        <v>-3.8035206655216702E-2</v>
      </c>
      <c r="I9">
        <f t="shared" si="7"/>
        <v>0.18450432794450072</v>
      </c>
      <c r="J9">
        <f t="shared" si="8"/>
        <v>5.5842944960100685E-2</v>
      </c>
      <c r="K9">
        <f t="shared" ref="K9:K72" si="9">(D4 - AVERAGE(D$3:D$113)) * (D9-AVERAGE(D$8:D$118) )</f>
        <v>-0.12807118559311065</v>
      </c>
      <c r="M9" t="s">
        <v>35</v>
      </c>
      <c r="N9" s="8">
        <f>AVERAGE(K8:K121)</f>
        <v>2.0524302750889355E-2</v>
      </c>
      <c r="O9">
        <f>STDEV(D3:D113)*STDEV(D8:D118)</f>
        <v>0.20655034568502356</v>
      </c>
      <c r="P9">
        <f t="shared" si="2"/>
        <v>9.9367070448711042E-2</v>
      </c>
      <c r="Q9">
        <f t="shared" si="6"/>
        <v>0.38440659030077345</v>
      </c>
      <c r="R9">
        <f t="shared" si="3"/>
        <v>-0.38440659030077345</v>
      </c>
      <c r="U9" s="8"/>
    </row>
    <row r="10" spans="1:25" x14ac:dyDescent="0.3">
      <c r="A10" s="2">
        <f>[1]Price!A10</f>
        <v>44144</v>
      </c>
      <c r="B10" s="3">
        <f>[1]Price!B10</f>
        <v>9</v>
      </c>
      <c r="C10" s="4">
        <f>[1]Price!C10</f>
        <v>8.1812336147585789</v>
      </c>
      <c r="D10" s="4">
        <f t="shared" si="0"/>
        <v>0.27076227254150886</v>
      </c>
      <c r="E10" s="8">
        <f t="shared" si="0"/>
        <v>-6.5440247741965329E-2</v>
      </c>
      <c r="F10">
        <f t="shared" si="1"/>
        <v>3.2915687160570049E-2</v>
      </c>
      <c r="G10">
        <f t="shared" si="4"/>
        <v>4.4993961172342029E-2</v>
      </c>
      <c r="H10">
        <f t="shared" si="5"/>
        <v>7.477091206040555E-2</v>
      </c>
      <c r="I10">
        <f t="shared" si="7"/>
        <v>-2.7921708949355598E-2</v>
      </c>
      <c r="J10">
        <f t="shared" si="8"/>
        <v>0.14158232189927458</v>
      </c>
      <c r="K10">
        <f t="shared" si="9"/>
        <v>4.0614688949579085E-2</v>
      </c>
      <c r="U10" s="8"/>
    </row>
    <row r="11" spans="1:25" x14ac:dyDescent="0.3">
      <c r="A11" s="2">
        <f>[1]Price!A11</f>
        <v>44145</v>
      </c>
      <c r="B11" s="3">
        <f>[1]Price!B11</f>
        <v>10</v>
      </c>
      <c r="C11" s="4">
        <f>[1]Price!C11</f>
        <v>8.1456082476252583</v>
      </c>
      <c r="D11" s="4">
        <f t="shared" si="0"/>
        <v>-3.5625367133320651E-2</v>
      </c>
      <c r="E11" s="8">
        <f t="shared" si="0"/>
        <v>-0.30638763967482952</v>
      </c>
      <c r="F11">
        <f t="shared" si="1"/>
        <v>1.5615209108825056E-2</v>
      </c>
      <c r="G11">
        <f t="shared" si="4"/>
        <v>-2.1847877096515107E-2</v>
      </c>
      <c r="H11">
        <f t="shared" si="5"/>
        <v>-3.1260067951933618E-2</v>
      </c>
      <c r="I11">
        <f t="shared" si="7"/>
        <v>-5.207287115545696E-2</v>
      </c>
      <c r="J11">
        <f t="shared" si="8"/>
        <v>1.7544629214782018E-2</v>
      </c>
      <c r="K11">
        <f t="shared" si="9"/>
        <v>-8.9479026004489912E-2</v>
      </c>
      <c r="U11" s="8"/>
    </row>
    <row r="12" spans="1:25" x14ac:dyDescent="0.3">
      <c r="A12" s="2">
        <f>[1]Price!A12</f>
        <v>44146</v>
      </c>
      <c r="B12" s="3">
        <f>[1]Price!B12</f>
        <v>11</v>
      </c>
      <c r="C12" s="4">
        <f>[1]Price!C12</f>
        <v>8.6744066827237418</v>
      </c>
      <c r="D12" s="4">
        <f t="shared" si="0"/>
        <v>0.52879843509848357</v>
      </c>
      <c r="E12" s="8">
        <f t="shared" si="0"/>
        <v>0.56442380223180422</v>
      </c>
      <c r="F12">
        <f t="shared" si="1"/>
        <v>0.19312770370068236</v>
      </c>
      <c r="G12">
        <f t="shared" si="4"/>
        <v>-5.6417382075030054E-2</v>
      </c>
      <c r="H12">
        <f t="shared" si="5"/>
        <v>7.9415086598860415E-2</v>
      </c>
      <c r="I12">
        <f t="shared" si="7"/>
        <v>0.10913860948787356</v>
      </c>
      <c r="J12">
        <f t="shared" si="8"/>
        <v>0.18859316734017573</v>
      </c>
      <c r="K12">
        <f t="shared" si="9"/>
        <v>-6.7365277176107213E-2</v>
      </c>
      <c r="U12" s="8"/>
    </row>
    <row r="13" spans="1:25" x14ac:dyDescent="0.3">
      <c r="A13" s="2">
        <f>[1]Price!A13</f>
        <v>44147</v>
      </c>
      <c r="B13" s="3">
        <f>[1]Price!B13</f>
        <v>12</v>
      </c>
      <c r="C13" s="4">
        <f>[1]Price!C13</f>
        <v>8.7900538650435998</v>
      </c>
      <c r="D13" s="4">
        <f t="shared" si="0"/>
        <v>0.11564718231985793</v>
      </c>
      <c r="E13" s="8">
        <f t="shared" si="0"/>
        <v>-0.41315125277862563</v>
      </c>
      <c r="F13">
        <f t="shared" si="1"/>
        <v>6.9230656488846289E-4</v>
      </c>
      <c r="G13">
        <f t="shared" si="4"/>
        <v>1.2709069611028356E-2</v>
      </c>
      <c r="H13">
        <f t="shared" si="5"/>
        <v>-3.0787475014136985E-3</v>
      </c>
      <c r="I13">
        <f t="shared" si="7"/>
        <v>4.8454745346949825E-3</v>
      </c>
      <c r="J13">
        <f t="shared" si="8"/>
        <v>8.4047367711039631E-3</v>
      </c>
      <c r="K13">
        <f t="shared" si="9"/>
        <v>1.3359286785151525E-2</v>
      </c>
      <c r="U13" s="8">
        <f>P4</f>
        <v>0.99137931034482762</v>
      </c>
      <c r="V13" s="8">
        <f>U14</f>
        <v>-0.23989843716497702</v>
      </c>
      <c r="W13">
        <f>P6</f>
        <v>0.16337080896060188</v>
      </c>
      <c r="X13">
        <f>P7</f>
        <v>6.2924443546429704E-2</v>
      </c>
      <c r="Y13">
        <f>O8</f>
        <v>0.20523849077305867</v>
      </c>
    </row>
    <row r="14" spans="1:25" x14ac:dyDescent="0.3">
      <c r="A14" s="2">
        <f>[1]Price!A14</f>
        <v>44148</v>
      </c>
      <c r="B14" s="3">
        <f>[1]Price!B14</f>
        <v>13</v>
      </c>
      <c r="C14" s="4">
        <f>[1]Price!C14</f>
        <v>7.9348882120509803</v>
      </c>
      <c r="D14" s="4">
        <f t="shared" si="0"/>
        <v>-0.85516565299261948</v>
      </c>
      <c r="E14" s="8">
        <f t="shared" si="0"/>
        <v>-0.97081283531247742</v>
      </c>
      <c r="F14">
        <f t="shared" si="1"/>
        <v>0.89208235842283312</v>
      </c>
      <c r="G14">
        <f t="shared" si="4"/>
        <v>-2.2320392118596273E-2</v>
      </c>
      <c r="H14">
        <f t="shared" si="5"/>
        <v>-0.4157879423019753</v>
      </c>
      <c r="I14">
        <f t="shared" si="7"/>
        <v>0.1167097129608885</v>
      </c>
      <c r="J14">
        <f t="shared" si="8"/>
        <v>-0.17625988980893115</v>
      </c>
      <c r="K14">
        <f t="shared" si="9"/>
        <v>-0.23529044818763345</v>
      </c>
      <c r="U14" s="8">
        <f>P5</f>
        <v>-0.23989843716497702</v>
      </c>
      <c r="V14" s="8">
        <f>U13</f>
        <v>0.99137931034482762</v>
      </c>
      <c r="W14" s="8">
        <f>V13</f>
        <v>-0.23989843716497702</v>
      </c>
      <c r="X14">
        <f>W13</f>
        <v>0.16337080896060188</v>
      </c>
      <c r="Y14">
        <f>X13</f>
        <v>6.2924443546429704E-2</v>
      </c>
    </row>
    <row r="15" spans="1:25" x14ac:dyDescent="0.3">
      <c r="A15" s="2">
        <f>[1]Price!A15</f>
        <v>44149</v>
      </c>
      <c r="B15" s="3">
        <f>[1]Price!B15</f>
        <v>14</v>
      </c>
      <c r="C15" s="4">
        <f>[1]Price!C15</f>
        <v>8.3425652686764487</v>
      </c>
      <c r="D15" s="4">
        <f t="shared" si="0"/>
        <v>0.40767705662546838</v>
      </c>
      <c r="E15" s="8">
        <f t="shared" si="0"/>
        <v>1.2628427096180879</v>
      </c>
      <c r="F15">
        <f t="shared" si="1"/>
        <v>0.1013413701270027</v>
      </c>
      <c r="G15">
        <f t="shared" si="4"/>
        <v>-0.30413840789526408</v>
      </c>
      <c r="H15">
        <f t="shared" si="5"/>
        <v>8.3242071501192904E-3</v>
      </c>
      <c r="I15">
        <f t="shared" si="7"/>
        <v>0.14042113732801484</v>
      </c>
      <c r="J15">
        <f t="shared" si="8"/>
        <v>-3.8505267750039207E-2</v>
      </c>
      <c r="K15">
        <f t="shared" si="9"/>
        <v>5.9959250761811127E-2</v>
      </c>
      <c r="U15" s="8">
        <f>P6</f>
        <v>0.16337080896060188</v>
      </c>
      <c r="V15" s="8">
        <f>U14</f>
        <v>-0.23989843716497702</v>
      </c>
      <c r="W15" s="8">
        <f>U13</f>
        <v>0.99137931034482762</v>
      </c>
      <c r="X15" s="8">
        <f t="shared" ref="X15:Y17" si="10">W14</f>
        <v>-0.23989843716497702</v>
      </c>
      <c r="Y15">
        <f t="shared" si="10"/>
        <v>0.16337080896060188</v>
      </c>
    </row>
    <row r="16" spans="1:25" x14ac:dyDescent="0.3">
      <c r="A16" s="2">
        <f>[1]Price!A16</f>
        <v>44150</v>
      </c>
      <c r="B16" s="3">
        <f>[1]Price!B16</f>
        <v>15</v>
      </c>
      <c r="C16" s="4">
        <f>[1]Price!C16</f>
        <v>8.2027758342604411</v>
      </c>
      <c r="D16" s="4">
        <f t="shared" si="0"/>
        <v>-0.13978943441600755</v>
      </c>
      <c r="E16" s="8">
        <f t="shared" si="0"/>
        <v>-0.54746649104147593</v>
      </c>
      <c r="F16">
        <f t="shared" si="1"/>
        <v>5.2498218691469353E-2</v>
      </c>
      <c r="G16">
        <f t="shared" si="4"/>
        <v>-7.146404243934984E-2</v>
      </c>
      <c r="H16">
        <f t="shared" si="5"/>
        <v>0.21800001896663723</v>
      </c>
      <c r="I16">
        <f t="shared" si="7"/>
        <v>-6.3365939622569041E-3</v>
      </c>
      <c r="J16">
        <f t="shared" si="8"/>
        <v>-9.9136897616131897E-2</v>
      </c>
      <c r="K16">
        <f t="shared" si="9"/>
        <v>2.7111886193918432E-2</v>
      </c>
      <c r="U16" s="8">
        <f>P7</f>
        <v>6.2924443546429704E-2</v>
      </c>
      <c r="V16" s="8">
        <f>U15</f>
        <v>0.16337080896060188</v>
      </c>
      <c r="W16" s="8">
        <f>V15</f>
        <v>-0.23989843716497702</v>
      </c>
      <c r="X16" s="8">
        <f t="shared" si="10"/>
        <v>0.99137931034482762</v>
      </c>
      <c r="Y16" s="8">
        <f t="shared" si="10"/>
        <v>-0.23989843716497702</v>
      </c>
    </row>
    <row r="17" spans="1:25" x14ac:dyDescent="0.3">
      <c r="A17" s="2">
        <f>[1]Price!A17</f>
        <v>44151</v>
      </c>
      <c r="B17" s="3">
        <f>[1]Price!B17</f>
        <v>16</v>
      </c>
      <c r="C17" s="4">
        <f>[1]Price!C17</f>
        <v>8.1008677509945048</v>
      </c>
      <c r="D17" s="4">
        <f t="shared" si="0"/>
        <v>-0.10190808326593626</v>
      </c>
      <c r="E17" s="8">
        <f t="shared" si="0"/>
        <v>3.7881351150071296E-2</v>
      </c>
      <c r="F17">
        <f t="shared" si="1"/>
        <v>3.6574094051450082E-2</v>
      </c>
      <c r="G17">
        <f t="shared" si="4"/>
        <v>4.3673440247065078E-2</v>
      </c>
      <c r="H17">
        <f t="shared" si="5"/>
        <v>-6.1410505727220732E-2</v>
      </c>
      <c r="I17">
        <f t="shared" si="7"/>
        <v>0.18018328408575937</v>
      </c>
      <c r="J17">
        <f t="shared" si="8"/>
        <v>-6.0601369245207619E-3</v>
      </c>
      <c r="K17">
        <f t="shared" si="9"/>
        <v>-8.2309179547411099E-2</v>
      </c>
      <c r="U17" s="8">
        <f>P8</f>
        <v>0.12533399609858079</v>
      </c>
      <c r="V17" s="8">
        <f>U16</f>
        <v>6.2924443546429704E-2</v>
      </c>
      <c r="W17" s="8">
        <f>V16</f>
        <v>0.16337080896060188</v>
      </c>
      <c r="X17" s="8">
        <f t="shared" si="10"/>
        <v>-0.23989843716497702</v>
      </c>
      <c r="Y17" s="8">
        <f t="shared" si="10"/>
        <v>0.99137931034482762</v>
      </c>
    </row>
    <row r="18" spans="1:25" x14ac:dyDescent="0.3">
      <c r="A18" s="2">
        <f>[1]Price!A18</f>
        <v>44152</v>
      </c>
      <c r="B18" s="3">
        <f>[1]Price!B18</f>
        <v>17</v>
      </c>
      <c r="C18" s="4">
        <f>[1]Price!C18</f>
        <v>7.9262318101164322</v>
      </c>
      <c r="D18" s="4">
        <f t="shared" si="0"/>
        <v>-0.17463594087807266</v>
      </c>
      <c r="E18" s="8">
        <f t="shared" si="0"/>
        <v>-7.2727857612136404E-2</v>
      </c>
      <c r="F18">
        <f t="shared" si="1"/>
        <v>6.9680902152427518E-2</v>
      </c>
      <c r="G18">
        <f t="shared" si="4"/>
        <v>5.0632762853138252E-2</v>
      </c>
      <c r="H18">
        <f t="shared" si="5"/>
        <v>6.0873571947853145E-2</v>
      </c>
      <c r="I18">
        <f t="shared" si="7"/>
        <v>-8.4331400886848012E-2</v>
      </c>
      <c r="J18">
        <f t="shared" si="8"/>
        <v>0.24116308518942609</v>
      </c>
      <c r="K18">
        <f t="shared" si="9"/>
        <v>-7.7599845204730199E-3</v>
      </c>
      <c r="U18" s="8"/>
    </row>
    <row r="19" spans="1:25" x14ac:dyDescent="0.3">
      <c r="A19" s="2">
        <f>[1]Price!A19</f>
        <v>44153</v>
      </c>
      <c r="B19" s="3">
        <f>[1]Price!B19</f>
        <v>18</v>
      </c>
      <c r="C19" s="4">
        <f>[1]Price!C19</f>
        <v>7.5334158088211414</v>
      </c>
      <c r="D19" s="4">
        <f t="shared" si="0"/>
        <v>-0.39281600129529082</v>
      </c>
      <c r="E19" s="8">
        <f t="shared" si="0"/>
        <v>-0.21818006041721816</v>
      </c>
      <c r="F19">
        <f t="shared" si="1"/>
        <v>0.23247003468112346</v>
      </c>
      <c r="G19">
        <f t="shared" si="4"/>
        <v>0.1277913573648701</v>
      </c>
      <c r="H19">
        <f t="shared" si="5"/>
        <v>9.2541239558277186E-2</v>
      </c>
      <c r="I19">
        <f t="shared" si="7"/>
        <v>0.10976886016257431</v>
      </c>
      <c r="J19">
        <f t="shared" si="8"/>
        <v>-0.1544223101068061</v>
      </c>
      <c r="K19">
        <f t="shared" si="9"/>
        <v>0.44841131063410983</v>
      </c>
      <c r="U19" s="8"/>
    </row>
    <row r="20" spans="1:25" x14ac:dyDescent="0.3">
      <c r="A20" s="2">
        <f>[1]Price!A20</f>
        <v>44154</v>
      </c>
      <c r="B20" s="3">
        <f>[1]Price!B20</f>
        <v>19</v>
      </c>
      <c r="C20" s="4">
        <f>[1]Price!C20</f>
        <v>7.7198700594731182</v>
      </c>
      <c r="D20" s="4">
        <f t="shared" si="0"/>
        <v>0.18645425065197685</v>
      </c>
      <c r="E20" s="8">
        <f t="shared" si="0"/>
        <v>0.57927025194726767</v>
      </c>
      <c r="F20">
        <f t="shared" si="1"/>
        <v>9.432058882956609E-3</v>
      </c>
      <c r="G20">
        <f t="shared" si="4"/>
        <v>-4.8427377696003041E-2</v>
      </c>
      <c r="H20">
        <f t="shared" si="5"/>
        <v>-2.5195749770511599E-2</v>
      </c>
      <c r="I20">
        <f t="shared" si="7"/>
        <v>-1.8477749651595481E-2</v>
      </c>
      <c r="J20">
        <f t="shared" si="8"/>
        <v>-2.3141165272368053E-2</v>
      </c>
      <c r="K20">
        <f t="shared" si="9"/>
        <v>3.3054579361767769E-2</v>
      </c>
      <c r="U20" s="8"/>
    </row>
    <row r="21" spans="1:25" ht="23.4" x14ac:dyDescent="0.45">
      <c r="A21" s="2">
        <f>[1]Price!A21</f>
        <v>44155</v>
      </c>
      <c r="B21" s="3">
        <f>[1]Price!B21</f>
        <v>20</v>
      </c>
      <c r="C21" s="4">
        <f>[1]Price!C21</f>
        <v>7.5518741158387659</v>
      </c>
      <c r="D21" s="4">
        <f t="shared" si="0"/>
        <v>-0.16799594363435233</v>
      </c>
      <c r="E21" s="8">
        <f t="shared" si="0"/>
        <v>-0.35445019428632918</v>
      </c>
      <c r="F21">
        <f t="shared" si="1"/>
        <v>6.6219452925291258E-2</v>
      </c>
      <c r="G21">
        <f t="shared" si="4"/>
        <v>-2.4057286543095028E-2</v>
      </c>
      <c r="H21">
        <f t="shared" si="5"/>
        <v>0.12488849296463712</v>
      </c>
      <c r="I21">
        <f t="shared" si="7"/>
        <v>6.7524719491061813E-2</v>
      </c>
      <c r="J21">
        <f t="shared" si="8"/>
        <v>4.6260645355076735E-2</v>
      </c>
      <c r="K21">
        <f t="shared" si="9"/>
        <v>5.6761795127480696E-2</v>
      </c>
      <c r="U21" s="13" t="s">
        <v>36</v>
      </c>
    </row>
    <row r="22" spans="1:25" x14ac:dyDescent="0.3">
      <c r="A22" s="2">
        <f>[1]Price!A22</f>
        <v>44156</v>
      </c>
      <c r="B22" s="3">
        <f>[1]Price!B22</f>
        <v>21</v>
      </c>
      <c r="C22" s="4">
        <f>[1]Price!C22</f>
        <v>7.5138149732170572</v>
      </c>
      <c r="D22" s="4">
        <f t="shared" si="0"/>
        <v>-3.805914262170873E-2</v>
      </c>
      <c r="E22" s="8">
        <f t="shared" si="0"/>
        <v>0.1299368010126436</v>
      </c>
      <c r="F22">
        <f t="shared" si="1"/>
        <v>1.622938558352988E-2</v>
      </c>
      <c r="G22">
        <f t="shared" si="4"/>
        <v>3.2392338200281409E-2</v>
      </c>
      <c r="H22">
        <f t="shared" si="5"/>
        <v>-1.2532303312942607E-2</v>
      </c>
      <c r="I22">
        <f t="shared" si="7"/>
        <v>6.1155006627177148E-2</v>
      </c>
      <c r="J22">
        <f t="shared" si="8"/>
        <v>3.1029397069857863E-2</v>
      </c>
      <c r="K22">
        <f t="shared" si="9"/>
        <v>2.2855629926907869E-2</v>
      </c>
      <c r="U22" s="8"/>
    </row>
    <row r="23" spans="1:25" x14ac:dyDescent="0.3">
      <c r="A23" s="2">
        <f>[1]Price!A23</f>
        <v>44157</v>
      </c>
      <c r="B23" s="3">
        <f>[1]Price!B23</f>
        <v>22</v>
      </c>
      <c r="C23" s="4">
        <f>[1]Price!C23</f>
        <v>6.9441620071047634</v>
      </c>
      <c r="D23" s="4">
        <f t="shared" si="0"/>
        <v>-0.56965296611229377</v>
      </c>
      <c r="E23" s="8">
        <f t="shared" si="0"/>
        <v>-0.53159382349058504</v>
      </c>
      <c r="F23">
        <f t="shared" si="1"/>
        <v>0.43426574992124606</v>
      </c>
      <c r="G23">
        <f t="shared" si="4"/>
        <v>8.5310041090893851E-2</v>
      </c>
      <c r="H23">
        <f t="shared" si="5"/>
        <v>0.17002657288722445</v>
      </c>
      <c r="I23">
        <f t="shared" si="7"/>
        <v>-6.488207933639456E-2</v>
      </c>
      <c r="J23">
        <f t="shared" si="8"/>
        <v>0.31015370349678878</v>
      </c>
      <c r="K23">
        <f t="shared" si="9"/>
        <v>0.17007125449434116</v>
      </c>
      <c r="U23" s="8"/>
    </row>
    <row r="24" spans="1:25" x14ac:dyDescent="0.3">
      <c r="A24" s="2">
        <f>[1]Price!A24</f>
        <v>44158</v>
      </c>
      <c r="B24" s="3">
        <f>[1]Price!B24</f>
        <v>23</v>
      </c>
      <c r="C24" s="4">
        <f>[1]Price!C24</f>
        <v>6.8064661188488254</v>
      </c>
      <c r="D24" s="4">
        <f t="shared" si="0"/>
        <v>-0.13769588825593804</v>
      </c>
      <c r="E24" s="8">
        <f t="shared" si="0"/>
        <v>0.43195707785635573</v>
      </c>
      <c r="F24">
        <f t="shared" si="1"/>
        <v>5.1543234527979966E-2</v>
      </c>
      <c r="G24">
        <f t="shared" si="4"/>
        <v>0.14836394011298565</v>
      </c>
      <c r="H24">
        <f t="shared" si="5"/>
        <v>2.9142030069871205E-2</v>
      </c>
      <c r="I24">
        <f t="shared" si="7"/>
        <v>5.806162396496279E-2</v>
      </c>
      <c r="J24">
        <f t="shared" si="8"/>
        <v>-2.2826490106259222E-2</v>
      </c>
      <c r="K24">
        <f t="shared" si="9"/>
        <v>0.10598061427374299</v>
      </c>
      <c r="U24" s="8"/>
    </row>
    <row r="25" spans="1:25" x14ac:dyDescent="0.3">
      <c r="A25" s="2">
        <f>[1]Price!A25</f>
        <v>44159</v>
      </c>
      <c r="B25" s="3">
        <f>[1]Price!B25</f>
        <v>24</v>
      </c>
      <c r="C25" s="4">
        <f>[1]Price!C25</f>
        <v>6.8408033273724982</v>
      </c>
      <c r="D25" s="4">
        <f t="shared" si="0"/>
        <v>3.4337208523672835E-2</v>
      </c>
      <c r="E25" s="8">
        <f t="shared" si="0"/>
        <v>0.17203309677961087</v>
      </c>
      <c r="F25">
        <f t="shared" si="1"/>
        <v>3.0248080135831827E-3</v>
      </c>
      <c r="G25">
        <f t="shared" si="4"/>
        <v>1.1991331038388479E-2</v>
      </c>
      <c r="H25">
        <f t="shared" si="5"/>
        <v>3.73509296146858E-2</v>
      </c>
      <c r="I25">
        <f t="shared" si="7"/>
        <v>6.9065560640464776E-3</v>
      </c>
      <c r="J25">
        <f t="shared" si="8"/>
        <v>1.2073642782925741E-2</v>
      </c>
      <c r="K25">
        <f t="shared" si="9"/>
        <v>-4.9892003755098776E-3</v>
      </c>
      <c r="U25" s="8"/>
    </row>
    <row r="26" spans="1:25" x14ac:dyDescent="0.3">
      <c r="A26" s="2">
        <f>[1]Price!A26</f>
        <v>44160</v>
      </c>
      <c r="B26" s="3">
        <f>[1]Price!B26</f>
        <v>25</v>
      </c>
      <c r="C26" s="4">
        <f>[1]Price!C26</f>
        <v>7.2819033763233421</v>
      </c>
      <c r="D26" s="4">
        <f t="shared" si="0"/>
        <v>0.44110004895084387</v>
      </c>
      <c r="E26" s="8">
        <f t="shared" si="0"/>
        <v>0.40676284042717104</v>
      </c>
      <c r="F26">
        <f t="shared" si="1"/>
        <v>0.12373832381314441</v>
      </c>
      <c r="G26">
        <f t="shared" si="4"/>
        <v>-2.0424730906408919E-2</v>
      </c>
      <c r="H26">
        <f t="shared" si="5"/>
        <v>-7.9488992267818248E-2</v>
      </c>
      <c r="I26">
        <f t="shared" si="7"/>
        <v>-0.23145665483226369</v>
      </c>
      <c r="J26">
        <f t="shared" si="8"/>
        <v>-4.3335570069624858E-2</v>
      </c>
      <c r="K26">
        <f t="shared" si="9"/>
        <v>-9.061340642051384E-2</v>
      </c>
      <c r="U26" s="8"/>
    </row>
    <row r="27" spans="1:25" x14ac:dyDescent="0.3">
      <c r="A27" s="2">
        <f>[1]Price!A27</f>
        <v>44161</v>
      </c>
      <c r="B27" s="3">
        <f>[1]Price!B27</f>
        <v>26</v>
      </c>
      <c r="C27" s="4">
        <f>[1]Price!C27</f>
        <v>6.5824164475425864</v>
      </c>
      <c r="D27" s="4">
        <f t="shared" si="0"/>
        <v>-0.69948692878075569</v>
      </c>
      <c r="E27" s="8">
        <f t="shared" si="0"/>
        <v>-1.1405869777315996</v>
      </c>
      <c r="F27">
        <f t="shared" si="1"/>
        <v>0.6222407660348932</v>
      </c>
      <c r="G27">
        <f t="shared" si="4"/>
        <v>-0.27445009098129308</v>
      </c>
      <c r="H27">
        <f t="shared" si="5"/>
        <v>4.3495495606146482E-2</v>
      </c>
      <c r="I27">
        <f t="shared" si="7"/>
        <v>0.17796437661568384</v>
      </c>
      <c r="J27">
        <f t="shared" si="8"/>
        <v>0.51018341967851555</v>
      </c>
      <c r="K27">
        <f t="shared" si="9"/>
        <v>9.6880407319599293E-2</v>
      </c>
      <c r="U27" s="8"/>
    </row>
    <row r="28" spans="1:25" x14ac:dyDescent="0.3">
      <c r="A28" s="2">
        <f>[1]Price!A28</f>
        <v>44162</v>
      </c>
      <c r="B28" s="3">
        <f>[1]Price!B28</f>
        <v>27</v>
      </c>
      <c r="C28" s="4">
        <f>[1]Price!C28</f>
        <v>6.9182965307023565</v>
      </c>
      <c r="D28" s="4">
        <f t="shared" si="0"/>
        <v>0.33588008315977014</v>
      </c>
      <c r="E28" s="8">
        <f t="shared" si="0"/>
        <v>1.0353670119405258</v>
      </c>
      <c r="F28">
        <f t="shared" si="1"/>
        <v>6.0784249648406334E-2</v>
      </c>
      <c r="G28">
        <f t="shared" si="4"/>
        <v>-0.19732406254821189</v>
      </c>
      <c r="H28">
        <f t="shared" si="5"/>
        <v>8.6129131140701073E-2</v>
      </c>
      <c r="I28">
        <f t="shared" si="7"/>
        <v>-1.3232864718012161E-2</v>
      </c>
      <c r="J28">
        <f t="shared" si="8"/>
        <v>-5.5868489278050472E-2</v>
      </c>
      <c r="K28">
        <f t="shared" si="9"/>
        <v>-0.16517032216256125</v>
      </c>
      <c r="U28" s="8"/>
    </row>
    <row r="29" spans="1:25" x14ac:dyDescent="0.3">
      <c r="A29" s="2">
        <f>[1]Price!A29</f>
        <v>44163</v>
      </c>
      <c r="B29" s="3">
        <f>[1]Price!B29</f>
        <v>28</v>
      </c>
      <c r="C29" s="4">
        <f>[1]Price!C29</f>
        <v>6.3858015694658121</v>
      </c>
      <c r="D29" s="4">
        <f t="shared" si="0"/>
        <v>-0.53249496123654438</v>
      </c>
      <c r="E29" s="8">
        <f t="shared" si="0"/>
        <v>-0.86837504439631452</v>
      </c>
      <c r="F29">
        <f t="shared" si="1"/>
        <v>0.38667307671130219</v>
      </c>
      <c r="G29">
        <f t="shared" si="4"/>
        <v>-0.15100767975943863</v>
      </c>
      <c r="H29">
        <f t="shared" si="5"/>
        <v>0.49185329336163275</v>
      </c>
      <c r="I29">
        <f t="shared" si="7"/>
        <v>-0.21951909966785793</v>
      </c>
      <c r="J29">
        <f t="shared" si="8"/>
        <v>2.9792033796846123E-2</v>
      </c>
      <c r="K29">
        <f t="shared" si="9"/>
        <v>0.13763394887118174</v>
      </c>
      <c r="U29" s="8"/>
    </row>
    <row r="30" spans="1:25" x14ac:dyDescent="0.3">
      <c r="A30" s="2">
        <f>[1]Price!A30</f>
        <v>44164</v>
      </c>
      <c r="B30" s="3">
        <f>[1]Price!B30</f>
        <v>29</v>
      </c>
      <c r="C30" s="4">
        <f>[1]Price!C30</f>
        <v>7.0059755771828165</v>
      </c>
      <c r="D30" s="4">
        <f t="shared" si="0"/>
        <v>0.62017400771700437</v>
      </c>
      <c r="E30" s="8">
        <f t="shared" si="0"/>
        <v>1.1526689689535488</v>
      </c>
      <c r="F30">
        <f t="shared" si="1"/>
        <v>0.28178956038217795</v>
      </c>
      <c r="G30">
        <f t="shared" si="4"/>
        <v>-0.33321337189551786</v>
      </c>
      <c r="H30">
        <f t="shared" si="5"/>
        <v>0.13044855520640855</v>
      </c>
      <c r="I30">
        <f t="shared" si="7"/>
        <v>-0.41816574786555033</v>
      </c>
      <c r="J30">
        <f t="shared" si="8"/>
        <v>0.19266506991567367</v>
      </c>
      <c r="K30">
        <f t="shared" si="9"/>
        <v>-2.7507197355813244E-2</v>
      </c>
      <c r="U30" s="8"/>
    </row>
    <row r="31" spans="1:25" x14ac:dyDescent="0.3">
      <c r="A31" s="2">
        <f>[1]Price!A31</f>
        <v>44165</v>
      </c>
      <c r="B31" s="3">
        <f>[1]Price!B31</f>
        <v>30</v>
      </c>
      <c r="C31" s="4">
        <f>[1]Price!C31</f>
        <v>6.8656767865508117</v>
      </c>
      <c r="D31" s="4">
        <f t="shared" si="0"/>
        <v>-0.14029879063200479</v>
      </c>
      <c r="E31" s="8">
        <f t="shared" si="0"/>
        <v>-0.76047279834900916</v>
      </c>
      <c r="F31">
        <f t="shared" si="1"/>
        <v>5.273189051686928E-2</v>
      </c>
      <c r="G31">
        <f t="shared" si="4"/>
        <v>-0.11983057030403302</v>
      </c>
      <c r="H31">
        <f t="shared" si="5"/>
        <v>0.1438431650356729</v>
      </c>
      <c r="I31">
        <f t="shared" si="7"/>
        <v>-5.6880530694783063E-2</v>
      </c>
      <c r="J31">
        <f t="shared" si="8"/>
        <v>0.17427441494345688</v>
      </c>
      <c r="K31">
        <f t="shared" si="9"/>
        <v>-7.9668365403034277E-2</v>
      </c>
      <c r="U31" s="8"/>
    </row>
    <row r="32" spans="1:25" x14ac:dyDescent="0.3">
      <c r="A32" s="2">
        <f>[1]Price!A32</f>
        <v>44166</v>
      </c>
      <c r="B32" s="3">
        <f>[1]Price!B32</f>
        <v>31</v>
      </c>
      <c r="C32" s="4">
        <f>[1]Price!C32</f>
        <v>7.2429686463441891</v>
      </c>
      <c r="D32" s="4">
        <f t="shared" si="0"/>
        <v>0.37729185979337743</v>
      </c>
      <c r="E32" s="8">
        <f t="shared" si="0"/>
        <v>0.51759065042538221</v>
      </c>
      <c r="F32">
        <f t="shared" si="1"/>
        <v>8.2918886359246977E-2</v>
      </c>
      <c r="G32">
        <f t="shared" si="4"/>
        <v>-6.7521999645551473E-2</v>
      </c>
      <c r="H32">
        <f t="shared" si="5"/>
        <v>0.15196017265375053</v>
      </c>
      <c r="I32">
        <f t="shared" si="7"/>
        <v>-0.1787878899467521</v>
      </c>
      <c r="J32">
        <f t="shared" si="8"/>
        <v>7.4615980134188825E-2</v>
      </c>
      <c r="K32">
        <f t="shared" si="9"/>
        <v>-0.23040936167146897</v>
      </c>
      <c r="U32" s="8"/>
    </row>
    <row r="33" spans="1:21" x14ac:dyDescent="0.3">
      <c r="A33" s="2">
        <f>[1]Price!A33</f>
        <v>44167</v>
      </c>
      <c r="B33" s="3">
        <f>[1]Price!B33</f>
        <v>32</v>
      </c>
      <c r="C33" s="4">
        <f>[1]Price!C33</f>
        <v>7.1751249338414151</v>
      </c>
      <c r="D33" s="4">
        <f t="shared" si="0"/>
        <v>-6.784371250277399E-2</v>
      </c>
      <c r="E33" s="8">
        <f t="shared" si="0"/>
        <v>-0.44513557229615142</v>
      </c>
      <c r="F33">
        <f t="shared" si="1"/>
        <v>2.4705293263574995E-2</v>
      </c>
      <c r="G33">
        <f t="shared" si="4"/>
        <v>-4.4057074376469177E-2</v>
      </c>
      <c r="H33">
        <f t="shared" si="5"/>
        <v>3.6483120483559714E-2</v>
      </c>
      <c r="I33">
        <f t="shared" si="7"/>
        <v>-8.3547376418282193E-2</v>
      </c>
      <c r="J33">
        <f t="shared" si="8"/>
        <v>9.2491904445676829E-2</v>
      </c>
      <c r="K33">
        <f t="shared" si="9"/>
        <v>-3.7954407801122421E-2</v>
      </c>
      <c r="U33" s="8"/>
    </row>
    <row r="34" spans="1:21" x14ac:dyDescent="0.3">
      <c r="A34" s="2">
        <f>[1]Price!A34</f>
        <v>44168</v>
      </c>
      <c r="B34" s="3">
        <f>[1]Price!B34</f>
        <v>33</v>
      </c>
      <c r="C34" s="4">
        <f>[1]Price!C34</f>
        <v>6.9690733090955108</v>
      </c>
      <c r="D34" s="4">
        <f t="shared" si="0"/>
        <v>-0.20605162474590433</v>
      </c>
      <c r="E34" s="8">
        <f t="shared" si="0"/>
        <v>-0.13820791224313034</v>
      </c>
      <c r="F34">
        <f t="shared" si="1"/>
        <v>8.7253531704435533E-2</v>
      </c>
      <c r="G34">
        <f t="shared" si="4"/>
        <v>4.675534907072048E-2</v>
      </c>
      <c r="H34">
        <f t="shared" si="5"/>
        <v>-8.5534776480898897E-2</v>
      </c>
      <c r="I34">
        <f t="shared" si="7"/>
        <v>6.738226762500428E-2</v>
      </c>
      <c r="J34">
        <f t="shared" si="8"/>
        <v>-0.15505590009268044</v>
      </c>
      <c r="K34">
        <f t="shared" si="9"/>
        <v>0.17917327188264642</v>
      </c>
      <c r="U34" s="8"/>
    </row>
    <row r="35" spans="1:21" x14ac:dyDescent="0.3">
      <c r="A35" s="2">
        <f>[1]Price!A35</f>
        <v>44169</v>
      </c>
      <c r="B35" s="3">
        <f>[1]Price!B35</f>
        <v>34</v>
      </c>
      <c r="C35" s="4">
        <f>[1]Price!C35</f>
        <v>7.4805081716603246</v>
      </c>
      <c r="D35" s="4">
        <f t="shared" si="0"/>
        <v>0.51143486256481374</v>
      </c>
      <c r="E35" s="8">
        <f t="shared" si="0"/>
        <v>0.71748648731071807</v>
      </c>
      <c r="F35">
        <f t="shared" si="1"/>
        <v>0.17816790297375321</v>
      </c>
      <c r="G35">
        <f t="shared" si="4"/>
        <v>-0.12661300629998135</v>
      </c>
      <c r="H35">
        <f t="shared" si="5"/>
        <v>-6.609162671519199E-2</v>
      </c>
      <c r="I35">
        <f t="shared" si="7"/>
        <v>0.12218021070491175</v>
      </c>
      <c r="J35">
        <f t="shared" si="8"/>
        <v>-9.5690843984928747E-2</v>
      </c>
      <c r="K35">
        <f t="shared" si="9"/>
        <v>0.22858341364325041</v>
      </c>
      <c r="U35" s="8"/>
    </row>
    <row r="36" spans="1:21" x14ac:dyDescent="0.3">
      <c r="A36" s="2">
        <f>[1]Price!A36</f>
        <v>44170</v>
      </c>
      <c r="B36" s="3">
        <f>[1]Price!B36</f>
        <v>35</v>
      </c>
      <c r="C36" s="4">
        <f>[1]Price!C36</f>
        <v>7.9736910697429675</v>
      </c>
      <c r="D36" s="4">
        <f t="shared" si="0"/>
        <v>0.49318289808264293</v>
      </c>
      <c r="E36" s="8">
        <f t="shared" si="0"/>
        <v>-1.8251964482170813E-2</v>
      </c>
      <c r="F36">
        <f t="shared" si="1"/>
        <v>0.16309275068962653</v>
      </c>
      <c r="G36">
        <f t="shared" si="4"/>
        <v>0.17057615237556648</v>
      </c>
      <c r="H36">
        <f t="shared" si="5"/>
        <v>-0.11880523495444827</v>
      </c>
      <c r="I36">
        <f t="shared" si="7"/>
        <v>-6.2954654711010027E-2</v>
      </c>
      <c r="J36">
        <f t="shared" si="8"/>
        <v>0.12095570553942231</v>
      </c>
      <c r="K36">
        <f t="shared" si="9"/>
        <v>-9.2484326602469441E-2</v>
      </c>
      <c r="U36" s="8"/>
    </row>
    <row r="37" spans="1:21" x14ac:dyDescent="0.3">
      <c r="A37" s="2">
        <f>[1]Price!A37</f>
        <v>44171</v>
      </c>
      <c r="B37" s="3">
        <f>[1]Price!B37</f>
        <v>36</v>
      </c>
      <c r="C37" s="4">
        <f>[1]Price!C37</f>
        <v>8.0874230502927471</v>
      </c>
      <c r="D37" s="4">
        <f t="shared" si="0"/>
        <v>0.11373198054977962</v>
      </c>
      <c r="E37" s="8">
        <f t="shared" si="0"/>
        <v>-0.37945091753286331</v>
      </c>
      <c r="F37">
        <f t="shared" si="1"/>
        <v>5.9519006050988313E-4</v>
      </c>
      <c r="G37">
        <f t="shared" si="4"/>
        <v>1.0904480106706669E-2</v>
      </c>
      <c r="H37">
        <f t="shared" si="5"/>
        <v>9.5885658513870601E-3</v>
      </c>
      <c r="I37">
        <f t="shared" si="7"/>
        <v>-7.2306982192817029E-3</v>
      </c>
      <c r="J37">
        <f t="shared" si="8"/>
        <v>-4.7070167539483695E-3</v>
      </c>
      <c r="K37">
        <f t="shared" si="9"/>
        <v>8.7250893051347856E-3</v>
      </c>
      <c r="U37" s="8"/>
    </row>
    <row r="38" spans="1:21" x14ac:dyDescent="0.3">
      <c r="A38" s="2">
        <f>[1]Price!A38</f>
        <v>44172</v>
      </c>
      <c r="B38" s="3">
        <f>[1]Price!B38</f>
        <v>37</v>
      </c>
      <c r="C38" s="4">
        <f>[1]Price!C38</f>
        <v>8.5738086559314919</v>
      </c>
      <c r="D38" s="4">
        <f t="shared" si="0"/>
        <v>0.48638560563874478</v>
      </c>
      <c r="E38" s="8">
        <f t="shared" si="0"/>
        <v>0.37265362508896516</v>
      </c>
      <c r="F38">
        <f t="shared" si="1"/>
        <v>0.15764881563848659</v>
      </c>
      <c r="G38">
        <f t="shared" si="4"/>
        <v>8.7109183788340403E-3</v>
      </c>
      <c r="H38">
        <f t="shared" si="5"/>
        <v>0.15966003206821619</v>
      </c>
      <c r="I38">
        <f t="shared" si="7"/>
        <v>0.16822065858727636</v>
      </c>
      <c r="J38">
        <f t="shared" si="8"/>
        <v>-0.1166606531957214</v>
      </c>
      <c r="K38">
        <f t="shared" si="9"/>
        <v>-6.1780581762454968E-2</v>
      </c>
      <c r="U38" s="8"/>
    </row>
    <row r="39" spans="1:21" x14ac:dyDescent="0.3">
      <c r="A39" s="2">
        <f>[1]Price!A39</f>
        <v>44173</v>
      </c>
      <c r="B39" s="3">
        <f>[1]Price!B39</f>
        <v>38</v>
      </c>
      <c r="C39" s="4">
        <f>[1]Price!C39</f>
        <v>8.9754383839611211</v>
      </c>
      <c r="D39" s="4">
        <f t="shared" si="0"/>
        <v>0.40162972802962926</v>
      </c>
      <c r="E39" s="8">
        <f t="shared" si="0"/>
        <v>-8.4755877609115515E-2</v>
      </c>
      <c r="F39">
        <f t="shared" si="1"/>
        <v>9.7527707867390789E-2</v>
      </c>
      <c r="G39">
        <f t="shared" si="4"/>
        <v>0.12427817688868688</v>
      </c>
      <c r="H39">
        <f t="shared" si="5"/>
        <v>7.5703480198943251E-3</v>
      </c>
      <c r="I39">
        <f t="shared" si="7"/>
        <v>0.12662577913680872</v>
      </c>
      <c r="J39">
        <f t="shared" si="8"/>
        <v>0.13680375712980716</v>
      </c>
      <c r="K39">
        <f t="shared" si="9"/>
        <v>-9.26975591954909E-2</v>
      </c>
      <c r="U39" s="8"/>
    </row>
    <row r="40" spans="1:21" x14ac:dyDescent="0.3">
      <c r="A40" s="2">
        <f>[1]Price!A40</f>
        <v>44174</v>
      </c>
      <c r="B40" s="3">
        <f>[1]Price!B40</f>
        <v>39</v>
      </c>
      <c r="C40" s="4">
        <f>[1]Price!C40</f>
        <v>9.6525381544628956</v>
      </c>
      <c r="D40" s="4">
        <f t="shared" si="0"/>
        <v>0.6770997705017745</v>
      </c>
      <c r="E40" s="8">
        <f t="shared" si="0"/>
        <v>0.27547004247214524</v>
      </c>
      <c r="F40">
        <f t="shared" si="1"/>
        <v>0.34546688097917533</v>
      </c>
      <c r="G40">
        <f t="shared" si="4"/>
        <v>0.18288246625512003</v>
      </c>
      <c r="H40">
        <f t="shared" si="5"/>
        <v>0.23269100581283275</v>
      </c>
      <c r="I40">
        <f t="shared" si="7"/>
        <v>1.5148279290841475E-2</v>
      </c>
      <c r="J40">
        <f t="shared" si="8"/>
        <v>0.24403201828973539</v>
      </c>
      <c r="K40">
        <f t="shared" si="9"/>
        <v>0.25262684900407595</v>
      </c>
      <c r="U40" s="8"/>
    </row>
    <row r="41" spans="1:21" x14ac:dyDescent="0.3">
      <c r="A41" s="2">
        <f>[1]Price!A41</f>
        <v>44175</v>
      </c>
      <c r="B41" s="3">
        <f>[1]Price!B41</f>
        <v>40</v>
      </c>
      <c r="C41" s="4">
        <f>[1]Price!C41</f>
        <v>9.3433444430555816</v>
      </c>
      <c r="D41" s="4">
        <f t="shared" si="0"/>
        <v>-0.309193711407314</v>
      </c>
      <c r="E41" s="8">
        <f t="shared" si="0"/>
        <v>-0.9862934819090885</v>
      </c>
      <c r="F41">
        <f t="shared" si="1"/>
        <v>0.1588255029852241</v>
      </c>
      <c r="G41">
        <f t="shared" si="4"/>
        <v>-0.23157397697782309</v>
      </c>
      <c r="H41">
        <f t="shared" si="5"/>
        <v>-0.12497289062848989</v>
      </c>
      <c r="I41">
        <f t="shared" si="7"/>
        <v>-0.15870297816474849</v>
      </c>
      <c r="J41">
        <f t="shared" si="8"/>
        <v>-1.2122613920816634E-2</v>
      </c>
      <c r="K41">
        <f t="shared" si="9"/>
        <v>-0.1601758681649364</v>
      </c>
      <c r="U41" s="8"/>
    </row>
    <row r="42" spans="1:21" x14ac:dyDescent="0.3">
      <c r="A42" s="2">
        <f>[1]Price!A42</f>
        <v>44176</v>
      </c>
      <c r="B42" s="3">
        <f>[1]Price!B42</f>
        <v>41</v>
      </c>
      <c r="C42" s="4">
        <f>[1]Price!C42</f>
        <v>9.4670832033123276</v>
      </c>
      <c r="D42" s="4">
        <f t="shared" si="0"/>
        <v>0.12373876025674591</v>
      </c>
      <c r="E42" s="8">
        <f t="shared" si="0"/>
        <v>0.4329324716640599</v>
      </c>
      <c r="F42">
        <f t="shared" si="1"/>
        <v>1.1835868507886135E-3</v>
      </c>
      <c r="G42">
        <f t="shared" si="4"/>
        <v>-1.491592122166731E-2</v>
      </c>
      <c r="H42">
        <f t="shared" si="5"/>
        <v>1.923347239121212E-2</v>
      </c>
      <c r="I42">
        <f t="shared" si="7"/>
        <v>1.0852500083599248E-2</v>
      </c>
      <c r="J42">
        <f t="shared" si="8"/>
        <v>1.665136808059834E-2</v>
      </c>
      <c r="K42">
        <f t="shared" si="9"/>
        <v>1.122160845749896E-3</v>
      </c>
      <c r="U42" s="8"/>
    </row>
    <row r="43" spans="1:21" x14ac:dyDescent="0.3">
      <c r="A43" s="2">
        <f>[1]Price!A43</f>
        <v>44177</v>
      </c>
      <c r="B43" s="3">
        <f>[1]Price!B43</f>
        <v>42</v>
      </c>
      <c r="C43" s="4">
        <f>[1]Price!C43</f>
        <v>10.531327699803338</v>
      </c>
      <c r="D43" s="4">
        <f t="shared" si="0"/>
        <v>1.0642444964910105</v>
      </c>
      <c r="E43" s="8">
        <f t="shared" si="0"/>
        <v>0.94050573623426459</v>
      </c>
      <c r="F43">
        <f t="shared" si="1"/>
        <v>0.95044762326081711</v>
      </c>
      <c r="G43">
        <f t="shared" si="4"/>
        <v>3.10839742475113E-2</v>
      </c>
      <c r="H43">
        <f t="shared" si="5"/>
        <v>-0.3878843992631783</v>
      </c>
      <c r="I43">
        <f t="shared" si="7"/>
        <v>0.57446552463072431</v>
      </c>
      <c r="J43">
        <f t="shared" si="8"/>
        <v>0.31303335345591005</v>
      </c>
      <c r="K43">
        <f t="shared" si="9"/>
        <v>0.39291889152845516</v>
      </c>
      <c r="U43" s="8"/>
    </row>
    <row r="44" spans="1:21" x14ac:dyDescent="0.3">
      <c r="A44" s="2">
        <f>[1]Price!A44</f>
        <v>44178</v>
      </c>
      <c r="B44" s="3">
        <f>[1]Price!B44</f>
        <v>43</v>
      </c>
      <c r="C44" s="4">
        <f>[1]Price!C44</f>
        <v>10.392300185410509</v>
      </c>
      <c r="D44" s="4">
        <f t="shared" si="0"/>
        <v>-0.13902751439282923</v>
      </c>
      <c r="E44" s="8">
        <f t="shared" si="0"/>
        <v>-1.2032720108838397</v>
      </c>
      <c r="F44">
        <f t="shared" si="1"/>
        <v>5.2149649519039901E-2</v>
      </c>
      <c r="G44">
        <f t="shared" si="4"/>
        <v>-0.21933351889472283</v>
      </c>
      <c r="H44">
        <f t="shared" si="5"/>
        <v>-7.9085780200952183E-3</v>
      </c>
      <c r="I44">
        <f t="shared" si="7"/>
        <v>9.0619130934230421E-2</v>
      </c>
      <c r="J44">
        <f t="shared" si="8"/>
        <v>-0.13164723829434938</v>
      </c>
      <c r="K44">
        <f t="shared" si="9"/>
        <v>-7.0420684559241192E-2</v>
      </c>
      <c r="U44" s="8"/>
    </row>
    <row r="45" spans="1:21" x14ac:dyDescent="0.3">
      <c r="A45" s="2">
        <f>[1]Price!A45</f>
        <v>44179</v>
      </c>
      <c r="B45" s="3">
        <f>[1]Price!B45</f>
        <v>44</v>
      </c>
      <c r="C45" s="4">
        <f>[1]Price!C45</f>
        <v>11.110309959339899</v>
      </c>
      <c r="D45" s="4">
        <f t="shared" si="0"/>
        <v>0.71800977392939025</v>
      </c>
      <c r="E45" s="8">
        <f t="shared" si="0"/>
        <v>0.85703728832221948</v>
      </c>
      <c r="F45">
        <f t="shared" si="1"/>
        <v>0.3952313890151849</v>
      </c>
      <c r="G45">
        <f t="shared" si="4"/>
        <v>-0.14584902477719089</v>
      </c>
      <c r="H45">
        <f t="shared" si="5"/>
        <v>0.61124824034786607</v>
      </c>
      <c r="I45">
        <f t="shared" si="7"/>
        <v>2.2495256674899374E-2</v>
      </c>
      <c r="J45">
        <f t="shared" si="8"/>
        <v>-0.24911100172970899</v>
      </c>
      <c r="K45">
        <f t="shared" si="9"/>
        <v>0.37511021131504602</v>
      </c>
      <c r="U45" s="8"/>
    </row>
    <row r="46" spans="1:21" x14ac:dyDescent="0.3">
      <c r="A46" s="2">
        <f>[1]Price!A46</f>
        <v>44180</v>
      </c>
      <c r="B46" s="3">
        <f>[1]Price!B46</f>
        <v>45</v>
      </c>
      <c r="C46" s="4">
        <f>[1]Price!C46</f>
        <v>11.14642019184358</v>
      </c>
      <c r="D46" s="4">
        <f t="shared" si="0"/>
        <v>3.6110232503681061E-2</v>
      </c>
      <c r="E46" s="8">
        <f t="shared" si="0"/>
        <v>-0.68189954142570919</v>
      </c>
      <c r="F46">
        <f t="shared" si="1"/>
        <v>2.8329251789418163E-3</v>
      </c>
      <c r="G46">
        <f t="shared" si="4"/>
        <v>-3.1581577589056484E-2</v>
      </c>
      <c r="H46">
        <f t="shared" si="5"/>
        <v>1.2539396595575351E-2</v>
      </c>
      <c r="I46">
        <f t="shared" si="7"/>
        <v>-5.177113621864636E-2</v>
      </c>
      <c r="J46">
        <f t="shared" si="8"/>
        <v>-1.8992712707131987E-3</v>
      </c>
      <c r="K46">
        <f t="shared" si="9"/>
        <v>1.8835667779537633E-2</v>
      </c>
      <c r="U46" s="8"/>
    </row>
    <row r="47" spans="1:21" x14ac:dyDescent="0.3">
      <c r="A47" s="2">
        <f>[1]Price!A47</f>
        <v>44181</v>
      </c>
      <c r="B47" s="3">
        <f>[1]Price!B47</f>
        <v>46</v>
      </c>
      <c r="C47" s="4">
        <f>[1]Price!C47</f>
        <v>10.959863056908329</v>
      </c>
      <c r="D47" s="4">
        <f t="shared" si="0"/>
        <v>-0.18655713493525106</v>
      </c>
      <c r="E47" s="8">
        <f t="shared" si="0"/>
        <v>-0.22266736743893212</v>
      </c>
      <c r="F47">
        <f t="shared" si="1"/>
        <v>7.6116725686461079E-2</v>
      </c>
      <c r="G47">
        <f t="shared" si="4"/>
        <v>1.5249271783705196E-2</v>
      </c>
      <c r="H47">
        <f t="shared" si="5"/>
        <v>-0.17449524878641076</v>
      </c>
      <c r="I47">
        <f t="shared" si="7"/>
        <v>6.2581839191094252E-2</v>
      </c>
      <c r="J47">
        <f t="shared" si="8"/>
        <v>-0.26405208414888165</v>
      </c>
      <c r="K47">
        <f t="shared" si="9"/>
        <v>-1.0305673208925364E-2</v>
      </c>
      <c r="U47" s="8"/>
    </row>
    <row r="48" spans="1:21" x14ac:dyDescent="0.3">
      <c r="A48" s="2">
        <f>[1]Price!A48</f>
        <v>44182</v>
      </c>
      <c r="B48" s="3">
        <f>[1]Price!B48</f>
        <v>47</v>
      </c>
      <c r="C48" s="4">
        <f>[1]Price!C48</f>
        <v>11.28816462937376</v>
      </c>
      <c r="D48" s="4">
        <f t="shared" si="0"/>
        <v>0.32830157246543124</v>
      </c>
      <c r="E48" s="8">
        <f t="shared" si="0"/>
        <v>0.51485870740068229</v>
      </c>
      <c r="F48">
        <f t="shared" si="1"/>
        <v>5.7104801394225115E-2</v>
      </c>
      <c r="G48">
        <f t="shared" si="4"/>
        <v>-6.7327089667849546E-2</v>
      </c>
      <c r="H48">
        <f t="shared" si="5"/>
        <v>-1.263546570672267E-2</v>
      </c>
      <c r="I48">
        <f t="shared" si="7"/>
        <v>0.15068219235744384</v>
      </c>
      <c r="J48">
        <f t="shared" si="8"/>
        <v>-5.4524939836627158E-2</v>
      </c>
      <c r="K48">
        <f t="shared" si="9"/>
        <v>0.23925732817773837</v>
      </c>
      <c r="U48" s="8"/>
    </row>
    <row r="49" spans="1:21" x14ac:dyDescent="0.3">
      <c r="A49" s="2">
        <f>[1]Price!A49</f>
        <v>44183</v>
      </c>
      <c r="B49" s="3">
        <f>[1]Price!B49</f>
        <v>48</v>
      </c>
      <c r="C49" s="4">
        <f>[1]Price!C49</f>
        <v>11.612152150734971</v>
      </c>
      <c r="D49" s="4">
        <f t="shared" si="0"/>
        <v>0.3239875213612109</v>
      </c>
      <c r="E49" s="8">
        <f t="shared" si="0"/>
        <v>-4.31405110422034E-3</v>
      </c>
      <c r="F49">
        <f t="shared" si="1"/>
        <v>5.5061588415756701E-2</v>
      </c>
      <c r="G49">
        <f t="shared" si="4"/>
        <v>5.6118660542459321E-2</v>
      </c>
      <c r="H49">
        <f t="shared" si="5"/>
        <v>-6.4281278600883646E-2</v>
      </c>
      <c r="I49">
        <f t="shared" si="7"/>
        <v>-1.2178667476208568E-2</v>
      </c>
      <c r="J49">
        <f t="shared" si="8"/>
        <v>0.15341111556432577</v>
      </c>
      <c r="K49">
        <f t="shared" si="9"/>
        <v>-5.3954164623961E-2</v>
      </c>
      <c r="U49" s="8"/>
    </row>
    <row r="50" spans="1:21" x14ac:dyDescent="0.3">
      <c r="A50" s="2">
        <f>[1]Price!A50</f>
        <v>44184</v>
      </c>
      <c r="B50" s="3">
        <f>[1]Price!B50</f>
        <v>49</v>
      </c>
      <c r="C50" s="4">
        <f>[1]Price!C50</f>
        <v>12.571190263902917</v>
      </c>
      <c r="D50" s="4">
        <f t="shared" si="0"/>
        <v>0.95903811316794574</v>
      </c>
      <c r="E50" s="8">
        <f t="shared" si="0"/>
        <v>0.63505059180673484</v>
      </c>
      <c r="F50">
        <f t="shared" si="1"/>
        <v>0.75638269942228986</v>
      </c>
      <c r="G50">
        <f t="shared" si="4"/>
        <v>0.20245280832388082</v>
      </c>
      <c r="H50">
        <f t="shared" si="5"/>
        <v>0.20740707281549761</v>
      </c>
      <c r="I50">
        <f t="shared" si="7"/>
        <v>-0.23880894389848528</v>
      </c>
      <c r="J50">
        <f t="shared" si="8"/>
        <v>-4.0909847127282614E-2</v>
      </c>
      <c r="K50">
        <f t="shared" si="9"/>
        <v>0.55347826444781867</v>
      </c>
      <c r="U50" s="8"/>
    </row>
    <row r="51" spans="1:21" x14ac:dyDescent="0.3">
      <c r="A51" s="2">
        <f>[1]Price!A51</f>
        <v>44185</v>
      </c>
      <c r="B51" s="3">
        <f>[1]Price!B51</f>
        <v>50</v>
      </c>
      <c r="C51" s="4">
        <f>[1]Price!C51</f>
        <v>12.723441267589244</v>
      </c>
      <c r="D51" s="4">
        <f t="shared" si="0"/>
        <v>0.15225100368632738</v>
      </c>
      <c r="E51" s="8">
        <f t="shared" si="0"/>
        <v>-0.80678710948161836</v>
      </c>
      <c r="F51">
        <f t="shared" si="1"/>
        <v>3.9583652391011774E-3</v>
      </c>
      <c r="G51">
        <f t="shared" si="4"/>
        <v>5.696464755744924E-2</v>
      </c>
      <c r="H51">
        <f t="shared" si="5"/>
        <v>1.436782364193227E-2</v>
      </c>
      <c r="I51">
        <f t="shared" si="7"/>
        <v>1.5167845938495973E-2</v>
      </c>
      <c r="J51">
        <f t="shared" si="8"/>
        <v>-1.8791453540866112E-2</v>
      </c>
      <c r="K51">
        <f t="shared" si="9"/>
        <v>-3.3882905887881978E-3</v>
      </c>
      <c r="U51" s="8"/>
    </row>
    <row r="52" spans="1:21" x14ac:dyDescent="0.3">
      <c r="A52" s="2">
        <f>[1]Price!A52</f>
        <v>44186</v>
      </c>
      <c r="B52" s="3">
        <f>[1]Price!B52</f>
        <v>51</v>
      </c>
      <c r="C52" s="4">
        <f>[1]Price!C52</f>
        <v>12.649442981895506</v>
      </c>
      <c r="D52" s="4">
        <f t="shared" si="0"/>
        <v>-7.3998285693738453E-2</v>
      </c>
      <c r="E52" s="8">
        <f t="shared" si="0"/>
        <v>-0.22624928938006583</v>
      </c>
      <c r="F52">
        <f t="shared" si="1"/>
        <v>2.6677913516222469E-2</v>
      </c>
      <c r="G52">
        <f t="shared" si="4"/>
        <v>-9.6822434337777742E-3</v>
      </c>
      <c r="H52">
        <f t="shared" si="5"/>
        <v>-0.1435078497344921</v>
      </c>
      <c r="I52">
        <f t="shared" si="7"/>
        <v>-3.8503700412833262E-2</v>
      </c>
      <c r="J52">
        <f t="shared" si="8"/>
        <v>-3.8419096839583437E-2</v>
      </c>
      <c r="K52">
        <f t="shared" si="9"/>
        <v>4.295428924298509E-2</v>
      </c>
      <c r="U52" s="8"/>
    </row>
    <row r="53" spans="1:21" x14ac:dyDescent="0.3">
      <c r="A53" s="2">
        <f>[1]Price!A53</f>
        <v>44187</v>
      </c>
      <c r="B53" s="3">
        <f>[1]Price!B53</f>
        <v>52</v>
      </c>
      <c r="C53" s="4">
        <f>[1]Price!C53</f>
        <v>12.295758563150923</v>
      </c>
      <c r="D53" s="4">
        <f t="shared" si="0"/>
        <v>-0.35368441874458334</v>
      </c>
      <c r="E53" s="8">
        <f t="shared" si="0"/>
        <v>-0.27968613305084489</v>
      </c>
      <c r="F53">
        <f t="shared" si="1"/>
        <v>0.19626661576710799</v>
      </c>
      <c r="G53">
        <f t="shared" si="4"/>
        <v>7.3054956808126362E-2</v>
      </c>
      <c r="H53">
        <f t="shared" si="5"/>
        <v>-2.7967598325551721E-2</v>
      </c>
      <c r="I53">
        <f t="shared" si="7"/>
        <v>-0.38573065321070055</v>
      </c>
      <c r="J53">
        <f t="shared" si="8"/>
        <v>-0.10520605449727116</v>
      </c>
      <c r="K53">
        <f t="shared" si="9"/>
        <v>-0.10617259474846925</v>
      </c>
      <c r="U53" s="8"/>
    </row>
    <row r="54" spans="1:21" x14ac:dyDescent="0.3">
      <c r="A54" s="2">
        <f>[1]Price!A54</f>
        <v>44188</v>
      </c>
      <c r="B54" s="3">
        <f>[1]Price!B54</f>
        <v>53</v>
      </c>
      <c r="C54" s="4">
        <f>[1]Price!C54</f>
        <v>12.296507205391922</v>
      </c>
      <c r="D54" s="4">
        <f t="shared" si="0"/>
        <v>7.4864224099968624E-4</v>
      </c>
      <c r="E54" s="8">
        <f t="shared" si="0"/>
        <v>0.35443306098558303</v>
      </c>
      <c r="F54">
        <f t="shared" si="1"/>
        <v>7.8476248414062703E-3</v>
      </c>
      <c r="G54">
        <f t="shared" si="4"/>
        <v>3.8237812670547523E-2</v>
      </c>
      <c r="H54">
        <f t="shared" si="5"/>
        <v>1.4745632458112137E-2</v>
      </c>
      <c r="I54">
        <f t="shared" si="7"/>
        <v>-5.6820353370136073E-3</v>
      </c>
      <c r="J54">
        <f t="shared" si="8"/>
        <v>-7.1619485927736676E-2</v>
      </c>
      <c r="K54">
        <f t="shared" si="9"/>
        <v>-1.9800748165090004E-2</v>
      </c>
      <c r="U54" s="8"/>
    </row>
    <row r="55" spans="1:21" x14ac:dyDescent="0.3">
      <c r="A55" s="2">
        <f>[1]Price!A55</f>
        <v>44189</v>
      </c>
      <c r="B55" s="3">
        <f>[1]Price!B55</f>
        <v>54</v>
      </c>
      <c r="C55" s="4">
        <f>[1]Price!C55</f>
        <v>11.978425930707889</v>
      </c>
      <c r="D55" s="4">
        <f t="shared" si="0"/>
        <v>-0.31808127468403313</v>
      </c>
      <c r="E55" s="8">
        <f t="shared" si="0"/>
        <v>-0.31882991692503282</v>
      </c>
      <c r="F55">
        <f t="shared" si="1"/>
        <v>0.1659883982794805</v>
      </c>
      <c r="G55">
        <f t="shared" si="4"/>
        <v>3.6901529885876284E-2</v>
      </c>
      <c r="H55">
        <f t="shared" si="5"/>
        <v>0.18124746382294352</v>
      </c>
      <c r="I55">
        <f t="shared" si="7"/>
        <v>6.5955964785598134E-2</v>
      </c>
      <c r="J55">
        <f t="shared" si="8"/>
        <v>-2.7826999112920997E-2</v>
      </c>
      <c r="K55">
        <f t="shared" si="9"/>
        <v>-0.35102480329165331</v>
      </c>
      <c r="U55" s="8"/>
    </row>
    <row r="56" spans="1:21" x14ac:dyDescent="0.3">
      <c r="A56" s="2">
        <f>[1]Price!A56</f>
        <v>44190</v>
      </c>
      <c r="B56" s="3">
        <f>[1]Price!B56</f>
        <v>55</v>
      </c>
      <c r="C56" s="4">
        <f>[1]Price!C56</f>
        <v>12.356227517033599</v>
      </c>
      <c r="D56" s="4">
        <f t="shared" si="0"/>
        <v>0.37780158632570959</v>
      </c>
      <c r="E56" s="8">
        <f t="shared" si="0"/>
        <v>0.69588286100974273</v>
      </c>
      <c r="F56">
        <f t="shared" si="1"/>
        <v>8.3212704211417327E-2</v>
      </c>
      <c r="G56">
        <f t="shared" si="4"/>
        <v>-0.11941894809268069</v>
      </c>
      <c r="H56">
        <f t="shared" si="5"/>
        <v>-2.5412579025146157E-2</v>
      </c>
      <c r="I56">
        <f t="shared" si="7"/>
        <v>-0.12748831402611357</v>
      </c>
      <c r="J56">
        <f t="shared" si="8"/>
        <v>-4.6300082468941038E-2</v>
      </c>
      <c r="K56">
        <f t="shared" si="9"/>
        <v>1.9587705625896411E-2</v>
      </c>
      <c r="U56" s="8"/>
    </row>
    <row r="57" spans="1:21" x14ac:dyDescent="0.3">
      <c r="A57" s="2">
        <f>[1]Price!A57</f>
        <v>44191</v>
      </c>
      <c r="B57" s="3">
        <f>[1]Price!B57</f>
        <v>56</v>
      </c>
      <c r="C57" s="4">
        <f>[1]Price!C57</f>
        <v>12.371012845788789</v>
      </c>
      <c r="D57" s="4">
        <f t="shared" si="0"/>
        <v>1.4785328755190008E-2</v>
      </c>
      <c r="E57" s="8">
        <f t="shared" si="0"/>
        <v>-0.36301625757051958</v>
      </c>
      <c r="F57">
        <f t="shared" si="1"/>
        <v>5.5577225405084247E-3</v>
      </c>
      <c r="G57">
        <f t="shared" si="4"/>
        <v>-2.051575828116433E-2</v>
      </c>
      <c r="H57">
        <f t="shared" si="5"/>
        <v>3.1058819315624969E-2</v>
      </c>
      <c r="I57">
        <f t="shared" si="7"/>
        <v>6.4851041855041496E-3</v>
      </c>
      <c r="J57">
        <f t="shared" si="8"/>
        <v>2.9547318460725985E-2</v>
      </c>
      <c r="K57">
        <f t="shared" si="9"/>
        <v>1.1018996308916415E-2</v>
      </c>
      <c r="U57" s="8"/>
    </row>
    <row r="58" spans="1:21" x14ac:dyDescent="0.3">
      <c r="A58" s="2">
        <f>[1]Price!A58</f>
        <v>44192</v>
      </c>
      <c r="B58" s="3">
        <f>[1]Price!B58</f>
        <v>57</v>
      </c>
      <c r="C58" s="4">
        <f>[1]Price!C58</f>
        <v>11.914542470054625</v>
      </c>
      <c r="D58" s="4">
        <f t="shared" si="0"/>
        <v>-0.45647037573416327</v>
      </c>
      <c r="E58" s="8">
        <f t="shared" si="0"/>
        <v>-0.47125570448935328</v>
      </c>
      <c r="F58">
        <f t="shared" si="1"/>
        <v>0.2979040137763293</v>
      </c>
      <c r="G58">
        <f t="shared" si="4"/>
        <v>4.1899901444118086E-2</v>
      </c>
      <c r="H58">
        <f t="shared" si="5"/>
        <v>-0.15791740867360751</v>
      </c>
      <c r="I58">
        <f t="shared" si="7"/>
        <v>0.22154437937639096</v>
      </c>
      <c r="J58">
        <f t="shared" si="8"/>
        <v>4.4211728793419232E-2</v>
      </c>
      <c r="K58">
        <f t="shared" si="9"/>
        <v>0.23735227981455698</v>
      </c>
      <c r="U58" s="8"/>
    </row>
    <row r="59" spans="1:21" x14ac:dyDescent="0.3">
      <c r="A59" s="2">
        <f>[1]Price!A59</f>
        <v>44193</v>
      </c>
      <c r="B59" s="3">
        <f>[1]Price!B59</f>
        <v>58</v>
      </c>
      <c r="C59" s="4">
        <f>[1]Price!C59</f>
        <v>11.701842939175673</v>
      </c>
      <c r="D59" s="4">
        <f t="shared" si="0"/>
        <v>-0.2126995308789521</v>
      </c>
      <c r="E59" s="8">
        <f t="shared" si="0"/>
        <v>0.24377084485521117</v>
      </c>
      <c r="F59">
        <f t="shared" si="1"/>
        <v>9.1225137627080302E-2</v>
      </c>
      <c r="G59">
        <f t="shared" si="4"/>
        <v>0.16411584592907894</v>
      </c>
      <c r="H59">
        <f t="shared" si="5"/>
        <v>2.2649324845287165E-2</v>
      </c>
      <c r="I59">
        <f t="shared" si="7"/>
        <v>-8.7483100509217482E-2</v>
      </c>
      <c r="J59">
        <f t="shared" si="8"/>
        <v>0.11832727831889223</v>
      </c>
      <c r="K59">
        <f t="shared" si="9"/>
        <v>2.5166561470801374E-2</v>
      </c>
      <c r="U59" s="8"/>
    </row>
    <row r="60" spans="1:21" x14ac:dyDescent="0.3">
      <c r="A60" s="2">
        <f>[1]Price!A60</f>
        <v>44194</v>
      </c>
      <c r="B60" s="3">
        <f>[1]Price!B60</f>
        <v>59</v>
      </c>
      <c r="C60" s="4">
        <f>[1]Price!C60</f>
        <v>11.337313930764044</v>
      </c>
      <c r="D60" s="4">
        <f t="shared" si="0"/>
        <v>-0.36452900841162972</v>
      </c>
      <c r="E60" s="8">
        <f t="shared" si="0"/>
        <v>-0.15182947753267761</v>
      </c>
      <c r="F60">
        <f t="shared" si="1"/>
        <v>0.20599295855945837</v>
      </c>
      <c r="G60">
        <f t="shared" si="4"/>
        <v>0.13742044222779859</v>
      </c>
      <c r="H60">
        <f t="shared" si="5"/>
        <v>0.2486493223765445</v>
      </c>
      <c r="I60">
        <f t="shared" si="7"/>
        <v>3.3200604413759473E-2</v>
      </c>
      <c r="J60">
        <f t="shared" si="8"/>
        <v>-0.13187732072676148</v>
      </c>
      <c r="K60">
        <f t="shared" si="9"/>
        <v>0.18099924885890165</v>
      </c>
      <c r="U60" s="8"/>
    </row>
    <row r="61" spans="1:21" x14ac:dyDescent="0.3">
      <c r="A61" s="2">
        <f>[1]Price!A61</f>
        <v>44195</v>
      </c>
      <c r="B61" s="3">
        <f>[1]Price!B61</f>
        <v>60</v>
      </c>
      <c r="C61" s="4">
        <f>[1]Price!C61</f>
        <v>11.672593460842299</v>
      </c>
      <c r="D61" s="4">
        <f t="shared" si="0"/>
        <v>0.33527953007825495</v>
      </c>
      <c r="E61" s="8">
        <f t="shared" si="0"/>
        <v>0.69980853848988467</v>
      </c>
      <c r="F61">
        <f t="shared" si="1"/>
        <v>6.0488484049872247E-2</v>
      </c>
      <c r="G61">
        <f t="shared" si="4"/>
        <v>-0.11353646543761717</v>
      </c>
      <c r="H61">
        <f t="shared" si="5"/>
        <v>-7.3782614477297795E-2</v>
      </c>
      <c r="I61">
        <f t="shared" si="7"/>
        <v>-0.13400809971049357</v>
      </c>
      <c r="J61">
        <f t="shared" si="8"/>
        <v>-1.71892195628481E-2</v>
      </c>
      <c r="K61">
        <f t="shared" si="9"/>
        <v>7.3471895580015989E-2</v>
      </c>
      <c r="U61" s="8"/>
    </row>
    <row r="62" spans="1:21" x14ac:dyDescent="0.3">
      <c r="A62" s="2">
        <f>[1]Price!A62</f>
        <v>44196</v>
      </c>
      <c r="B62" s="3">
        <f>[1]Price!B62</f>
        <v>61</v>
      </c>
      <c r="C62" s="4">
        <f>[1]Price!C62</f>
        <v>11.61927770905195</v>
      </c>
      <c r="D62" s="4">
        <f t="shared" si="0"/>
        <v>-5.3315751790348642E-2</v>
      </c>
      <c r="E62" s="8">
        <f t="shared" si="0"/>
        <v>-0.38859528186860359</v>
      </c>
      <c r="F62">
        <f t="shared" si="1"/>
        <v>2.0349369128213522E-2</v>
      </c>
      <c r="G62">
        <f t="shared" si="4"/>
        <v>-3.4035283136142049E-2</v>
      </c>
      <c r="H62">
        <f t="shared" si="5"/>
        <v>6.5509806416729779E-2</v>
      </c>
      <c r="I62">
        <f t="shared" si="7"/>
        <v>4.2831619180273638E-2</v>
      </c>
      <c r="J62">
        <f t="shared" si="8"/>
        <v>7.3229219824109501E-2</v>
      </c>
      <c r="K62">
        <f t="shared" si="9"/>
        <v>9.7141447520736092E-3</v>
      </c>
      <c r="U62" s="8"/>
    </row>
    <row r="63" spans="1:21" x14ac:dyDescent="0.3">
      <c r="A63" s="2">
        <f>[1]Price!A63</f>
        <v>44197</v>
      </c>
      <c r="B63" s="3">
        <f>[1]Price!B63</f>
        <v>62</v>
      </c>
      <c r="C63" s="4">
        <f>[1]Price!C63</f>
        <v>11.344619939792993</v>
      </c>
      <c r="D63" s="4">
        <f t="shared" si="0"/>
        <v>-0.27465776925895646</v>
      </c>
      <c r="E63" s="8">
        <f t="shared" si="0"/>
        <v>-0.22134201746860782</v>
      </c>
      <c r="F63">
        <f t="shared" si="1"/>
        <v>0.13249107325038026</v>
      </c>
      <c r="G63">
        <f t="shared" si="4"/>
        <v>5.2470185745722028E-2</v>
      </c>
      <c r="H63">
        <f t="shared" si="5"/>
        <v>-8.9925943542342152E-2</v>
      </c>
      <c r="I63">
        <f t="shared" si="7"/>
        <v>0.16461708104929149</v>
      </c>
      <c r="J63">
        <f t="shared" si="8"/>
        <v>0.10552799915730196</v>
      </c>
      <c r="K63">
        <f t="shared" si="9"/>
        <v>0.19432698230560183</v>
      </c>
      <c r="U63" s="8"/>
    </row>
    <row r="64" spans="1:21" x14ac:dyDescent="0.3">
      <c r="A64" s="2">
        <f>[1]Price!A64</f>
        <v>44198</v>
      </c>
      <c r="B64" s="3">
        <f>[1]Price!B64</f>
        <v>63</v>
      </c>
      <c r="C64" s="4">
        <f>[1]Price!C64</f>
        <v>11.691356313332237</v>
      </c>
      <c r="D64" s="4">
        <f t="shared" si="0"/>
        <v>0.34673637353924391</v>
      </c>
      <c r="E64" s="8">
        <f t="shared" si="0"/>
        <v>0.62139414279820038</v>
      </c>
      <c r="F64">
        <f t="shared" si="1"/>
        <v>6.6255228661532065E-2</v>
      </c>
      <c r="G64">
        <f t="shared" si="4"/>
        <v>-9.5383386551451663E-2</v>
      </c>
      <c r="H64">
        <f t="shared" si="5"/>
        <v>-3.6485310945563038E-2</v>
      </c>
      <c r="I64">
        <f t="shared" si="7"/>
        <v>6.3706736805518943E-2</v>
      </c>
      <c r="J64">
        <f t="shared" si="8"/>
        <v>-0.11820367798850347</v>
      </c>
      <c r="K64">
        <f t="shared" si="9"/>
        <v>-7.8434446367759952E-2</v>
      </c>
      <c r="U64" s="8"/>
    </row>
    <row r="65" spans="1:21" x14ac:dyDescent="0.3">
      <c r="A65" s="2">
        <f>[1]Price!A65</f>
        <v>44199</v>
      </c>
      <c r="B65" s="3">
        <f>[1]Price!B65</f>
        <v>64</v>
      </c>
      <c r="C65" s="4">
        <f>[1]Price!C65</f>
        <v>11.150839607926304</v>
      </c>
      <c r="D65" s="4">
        <f t="shared" si="0"/>
        <v>-0.540516705405933</v>
      </c>
      <c r="E65" s="8">
        <f t="shared" si="0"/>
        <v>-0.88725307894517691</v>
      </c>
      <c r="F65">
        <f t="shared" si="1"/>
        <v>0.39671375425340305</v>
      </c>
      <c r="G65">
        <f t="shared" si="4"/>
        <v>-0.15977213179778488</v>
      </c>
      <c r="H65">
        <f t="shared" si="5"/>
        <v>0.22988843589858979</v>
      </c>
      <c r="I65">
        <f t="shared" si="7"/>
        <v>8.8960091417086024E-2</v>
      </c>
      <c r="J65">
        <f t="shared" si="8"/>
        <v>-0.15730606330796212</v>
      </c>
      <c r="K65">
        <f t="shared" si="9"/>
        <v>0.28104506491032111</v>
      </c>
      <c r="U65" s="8"/>
    </row>
    <row r="66" spans="1:21" x14ac:dyDescent="0.3">
      <c r="A66" s="2">
        <f>[1]Price!A66</f>
        <v>44200</v>
      </c>
      <c r="B66" s="3">
        <f>[1]Price!B66</f>
        <v>65</v>
      </c>
      <c r="C66" s="4">
        <f>[1]Price!C66</f>
        <v>10.683756803420277</v>
      </c>
      <c r="D66" s="4">
        <f t="shared" si="0"/>
        <v>-0.46708280450602757</v>
      </c>
      <c r="E66" s="8">
        <f t="shared" si="0"/>
        <v>7.3433900899905424E-2</v>
      </c>
      <c r="F66">
        <f t="shared" si="1"/>
        <v>0.30960128859793545</v>
      </c>
      <c r="G66">
        <f t="shared" si="4"/>
        <v>0.35015487635550668</v>
      </c>
      <c r="H66">
        <f t="shared" si="5"/>
        <v>-0.14364107044819346</v>
      </c>
      <c r="I66">
        <f t="shared" si="7"/>
        <v>0.20170042906478941</v>
      </c>
      <c r="J66">
        <f t="shared" si="8"/>
        <v>7.4794187999472933E-2</v>
      </c>
      <c r="K66">
        <f t="shared" si="9"/>
        <v>-0.13753616868889493</v>
      </c>
      <c r="U66" s="8"/>
    </row>
    <row r="67" spans="1:21" x14ac:dyDescent="0.3">
      <c r="A67" s="2">
        <f>[1]Price!A67</f>
        <v>44201</v>
      </c>
      <c r="B67" s="3">
        <f>[1]Price!B67</f>
        <v>66</v>
      </c>
      <c r="C67" s="4">
        <f>[1]Price!C67</f>
        <v>10.765600352772315</v>
      </c>
      <c r="D67" s="4">
        <f t="shared" si="0"/>
        <v>8.1843549352038636E-2</v>
      </c>
      <c r="E67" s="8">
        <f t="shared" si="0"/>
        <v>0.54892635385806621</v>
      </c>
      <c r="F67">
        <f t="shared" si="1"/>
        <v>5.612877257960408E-5</v>
      </c>
      <c r="G67">
        <f t="shared" si="4"/>
        <v>2.6337529854031411E-3</v>
      </c>
      <c r="H67">
        <f t="shared" si="5"/>
        <v>5.7764390695084211E-3</v>
      </c>
      <c r="I67">
        <f t="shared" si="7"/>
        <v>-1.8879361759000339E-3</v>
      </c>
      <c r="J67">
        <f t="shared" si="8"/>
        <v>2.2823914431674105E-4</v>
      </c>
      <c r="K67">
        <f t="shared" si="9"/>
        <v>2.7428002239393757E-4</v>
      </c>
      <c r="U67" s="8"/>
    </row>
    <row r="68" spans="1:21" x14ac:dyDescent="0.3">
      <c r="A68" s="2">
        <f>[1]Price!A68</f>
        <v>44202</v>
      </c>
      <c r="B68" s="3">
        <f>[1]Price!B68</f>
        <v>67</v>
      </c>
      <c r="C68" s="4">
        <f>[1]Price!C68</f>
        <v>11.01177416593932</v>
      </c>
      <c r="D68" s="4">
        <f t="shared" ref="D68:E118" si="11">C68-C67</f>
        <v>0.2461738131670046</v>
      </c>
      <c r="E68" s="8">
        <f t="shared" si="11"/>
        <v>0.16433026381496596</v>
      </c>
      <c r="F68">
        <f t="shared" ref="F68:F117" si="12">(D68 - AVERAGE(D$3:D$118)) * (D68 -  AVERAGE(D$3:D$118) )</f>
        <v>2.4598268031377199E-2</v>
      </c>
      <c r="G68">
        <f t="shared" si="4"/>
        <v>-1.6124574478791015E-3</v>
      </c>
      <c r="H68">
        <f t="shared" si="5"/>
        <v>-8.633737914750475E-2</v>
      </c>
      <c r="I68">
        <f t="shared" si="7"/>
        <v>-9.8693706138221454E-2</v>
      </c>
      <c r="J68">
        <f t="shared" si="8"/>
        <v>4.3207253218445853E-2</v>
      </c>
      <c r="K68">
        <f t="shared" si="9"/>
        <v>-5.8493719026537952E-2</v>
      </c>
      <c r="U68" s="8"/>
    </row>
    <row r="69" spans="1:21" x14ac:dyDescent="0.3">
      <c r="A69" s="2">
        <f>[1]Price!A69</f>
        <v>44203</v>
      </c>
      <c r="B69" s="3">
        <f>[1]Price!B69</f>
        <v>68</v>
      </c>
      <c r="C69" s="4">
        <f>[1]Price!C69</f>
        <v>10.728357976761814</v>
      </c>
      <c r="D69" s="4">
        <f t="shared" si="11"/>
        <v>-0.28341618917750644</v>
      </c>
      <c r="E69" s="8">
        <f t="shared" si="11"/>
        <v>-0.52959000234451103</v>
      </c>
      <c r="F69">
        <f t="shared" si="12"/>
        <v>0.13894379432400722</v>
      </c>
      <c r="G69">
        <f t="shared" ref="G69:G118" si="13">(D68 - AVERAGE(D$3:D$117)) * (D69-AVERAGE(D$4:D$118) )</f>
        <v>-5.7060022542347565E-2</v>
      </c>
      <c r="H69">
        <f t="shared" si="5"/>
        <v>2.8143463569461086E-3</v>
      </c>
      <c r="I69">
        <f t="shared" si="7"/>
        <v>0.20678722851284159</v>
      </c>
      <c r="J69">
        <f t="shared" si="8"/>
        <v>0.22806368457427878</v>
      </c>
      <c r="K69">
        <f t="shared" si="9"/>
        <v>-9.5889849774765293E-2</v>
      </c>
      <c r="U69" s="8"/>
    </row>
    <row r="70" spans="1:21" x14ac:dyDescent="0.3">
      <c r="A70" s="2">
        <f>[1]Price!A70</f>
        <v>44204</v>
      </c>
      <c r="B70" s="3">
        <f>[1]Price!B70</f>
        <v>69</v>
      </c>
      <c r="C70" s="4">
        <f>[1]Price!C70</f>
        <v>10.80983157378189</v>
      </c>
      <c r="D70" s="4">
        <f t="shared" si="11"/>
        <v>8.1473597020076838E-2</v>
      </c>
      <c r="E70" s="8">
        <f t="shared" si="11"/>
        <v>0.36488978619758328</v>
      </c>
      <c r="F70">
        <f t="shared" si="12"/>
        <v>6.1808939279390691E-5</v>
      </c>
      <c r="G70">
        <f t="shared" si="13"/>
        <v>1.9073093639904348E-3</v>
      </c>
      <c r="H70">
        <f t="shared" ref="H70:H118" si="14">(D68 - AVERAGE(D$3:D$116)) * (D70-AVERAGE(D$5:D$118) )</f>
        <v>-1.4961145576258446E-3</v>
      </c>
      <c r="I70">
        <f t="shared" si="7"/>
        <v>4.6947787464653112E-5</v>
      </c>
      <c r="J70">
        <f t="shared" si="8"/>
        <v>5.5453373585160346E-4</v>
      </c>
      <c r="K70">
        <f t="shared" si="9"/>
        <v>1.4677120934863087E-3</v>
      </c>
      <c r="U70" s="8"/>
    </row>
    <row r="71" spans="1:21" x14ac:dyDescent="0.3">
      <c r="A71" s="2">
        <f>[1]Price!A71</f>
        <v>44205</v>
      </c>
      <c r="B71" s="3">
        <f>[1]Price!B71</f>
        <v>70</v>
      </c>
      <c r="C71" s="4">
        <f>[1]Price!C71</f>
        <v>10.09812839146554</v>
      </c>
      <c r="D71" s="4">
        <f t="shared" si="11"/>
        <v>-0.71170318231635044</v>
      </c>
      <c r="E71" s="8">
        <f t="shared" si="11"/>
        <v>-0.79317677933642727</v>
      </c>
      <c r="F71">
        <f t="shared" si="12"/>
        <v>0.64166291155446442</v>
      </c>
      <c r="G71">
        <f t="shared" si="13"/>
        <v>8.3592537572257999E-3</v>
      </c>
      <c r="H71">
        <f t="shared" si="14"/>
        <v>0.29923387294628512</v>
      </c>
      <c r="I71">
        <f t="shared" ref="I71:I118" si="15">(D68 - AVERAGE(D$3:D$115)) * (D71-AVERAGE(D$6:D$118) )</f>
        <v>-0.1266980604034787</v>
      </c>
      <c r="J71">
        <f t="shared" si="8"/>
        <v>7.4478559934125531E-4</v>
      </c>
      <c r="K71">
        <f t="shared" si="9"/>
        <v>0.43968860023480816</v>
      </c>
      <c r="U71" s="8"/>
    </row>
    <row r="72" spans="1:21" x14ac:dyDescent="0.3">
      <c r="A72" s="2">
        <f>[1]Price!A72</f>
        <v>44206</v>
      </c>
      <c r="B72" s="3">
        <f>[1]Price!B72</f>
        <v>71</v>
      </c>
      <c r="C72" s="4">
        <f>[1]Price!C72</f>
        <v>11.139013003047371</v>
      </c>
      <c r="D72" s="4">
        <f t="shared" si="11"/>
        <v>1.0408846115818307</v>
      </c>
      <c r="E72" s="8">
        <f t="shared" si="11"/>
        <v>1.7525877938981811</v>
      </c>
      <c r="F72">
        <f t="shared" si="12"/>
        <v>0.90544578185295266</v>
      </c>
      <c r="G72">
        <f t="shared" si="13"/>
        <v>-0.76694581923143035</v>
      </c>
      <c r="H72">
        <f t="shared" si="14"/>
        <v>-7.4909537609624353E-3</v>
      </c>
      <c r="I72">
        <f t="shared" si="15"/>
        <v>-0.35346299497768274</v>
      </c>
      <c r="J72">
        <f t="shared" ref="J72:J118" si="16">(D68 - AVERAGE(D$3:D$114)) * (D72-AVERAGE(D$7:D$118) )</f>
        <v>0.15659575107419843</v>
      </c>
      <c r="K72">
        <f t="shared" si="9"/>
        <v>-3.6167193250410852E-3</v>
      </c>
      <c r="U72" s="8"/>
    </row>
    <row r="73" spans="1:21" x14ac:dyDescent="0.3">
      <c r="A73" s="2">
        <f>[1]Price!A73</f>
        <v>44207</v>
      </c>
      <c r="B73" s="3">
        <f>[1]Price!B73</f>
        <v>72</v>
      </c>
      <c r="C73" s="4">
        <f>[1]Price!C73</f>
        <v>11.456625551417812</v>
      </c>
      <c r="D73" s="4">
        <f t="shared" si="11"/>
        <v>0.31761254837044106</v>
      </c>
      <c r="E73" s="8">
        <f t="shared" si="11"/>
        <v>-0.72327206321138959</v>
      </c>
      <c r="F73">
        <f t="shared" si="12"/>
        <v>5.2110427629929901E-2</v>
      </c>
      <c r="G73">
        <f t="shared" si="13"/>
        <v>0.21925969018350872</v>
      </c>
      <c r="H73">
        <f t="shared" si="14"/>
        <v>-0.1815194912644516</v>
      </c>
      <c r="I73">
        <f t="shared" si="15"/>
        <v>-1.4837657232750991E-3</v>
      </c>
      <c r="J73">
        <f t="shared" si="16"/>
        <v>-8.6104194956778485E-2</v>
      </c>
      <c r="K73">
        <f t="shared" ref="K73:K118" si="17">(D68 - AVERAGE(D$3:D$113)) * (D73-AVERAGE(D$8:D$118) )</f>
        <v>3.7536073160445438E-2</v>
      </c>
      <c r="U73" s="8"/>
    </row>
    <row r="74" spans="1:21" x14ac:dyDescent="0.3">
      <c r="A74" s="2">
        <f>[1]Price!A74</f>
        <v>44208</v>
      </c>
      <c r="B74" s="3">
        <f>[1]Price!B74</f>
        <v>73</v>
      </c>
      <c r="C74" s="4">
        <f>[1]Price!C74</f>
        <v>11.782576185258915</v>
      </c>
      <c r="D74" s="4">
        <f t="shared" si="11"/>
        <v>0.3259506338411029</v>
      </c>
      <c r="E74" s="8">
        <f t="shared" si="11"/>
        <v>8.3380854706618379E-3</v>
      </c>
      <c r="F74">
        <f t="shared" si="12"/>
        <v>5.5986738994120384E-2</v>
      </c>
      <c r="G74">
        <f t="shared" si="13"/>
        <v>5.4023746914826358E-2</v>
      </c>
      <c r="H74">
        <f t="shared" si="14"/>
        <v>0.22354773328639035</v>
      </c>
      <c r="I74">
        <f t="shared" si="15"/>
        <v>-0.18937108792015425</v>
      </c>
      <c r="J74">
        <f t="shared" si="16"/>
        <v>-3.1839614356633615E-4</v>
      </c>
      <c r="K74">
        <f t="shared" si="17"/>
        <v>-8.9356436568405556E-2</v>
      </c>
      <c r="U74" s="8"/>
    </row>
    <row r="75" spans="1:21" x14ac:dyDescent="0.3">
      <c r="A75" s="2">
        <f>[1]Price!A75</f>
        <v>44209</v>
      </c>
      <c r="B75" s="3">
        <f>[1]Price!B75</f>
        <v>74</v>
      </c>
      <c r="C75" s="4">
        <f>[1]Price!C75</f>
        <v>11.455462409216665</v>
      </c>
      <c r="D75" s="4">
        <f t="shared" si="11"/>
        <v>-0.32711377604224978</v>
      </c>
      <c r="E75" s="8">
        <f t="shared" si="11"/>
        <v>-0.65306440988335268</v>
      </c>
      <c r="F75">
        <f t="shared" si="12"/>
        <v>0.17342996883622835</v>
      </c>
      <c r="G75">
        <f t="shared" si="13"/>
        <v>-9.680059731790279E-2</v>
      </c>
      <c r="H75">
        <f t="shared" si="14"/>
        <v>-9.5438844939966752E-2</v>
      </c>
      <c r="I75">
        <f t="shared" si="15"/>
        <v>-0.39665462170584287</v>
      </c>
      <c r="J75">
        <f t="shared" si="16"/>
        <v>0.32541757853034475</v>
      </c>
      <c r="K75">
        <f t="shared" si="17"/>
        <v>1.7049192101115771E-3</v>
      </c>
      <c r="U75" s="8"/>
    </row>
    <row r="76" spans="1:21" x14ac:dyDescent="0.3">
      <c r="A76" s="2">
        <f>[1]Price!A76</f>
        <v>44210</v>
      </c>
      <c r="B76" s="3">
        <f>[1]Price!B76</f>
        <v>75</v>
      </c>
      <c r="C76" s="4">
        <f>[1]Price!C76</f>
        <v>12.448140099286038</v>
      </c>
      <c r="D76" s="4">
        <f t="shared" si="11"/>
        <v>0.99267769006937279</v>
      </c>
      <c r="E76" s="8">
        <f t="shared" si="11"/>
        <v>1.3197914661116226</v>
      </c>
      <c r="F76">
        <f t="shared" si="12"/>
        <v>0.81602717890870047</v>
      </c>
      <c r="G76">
        <f t="shared" si="13"/>
        <v>-0.37971914871294377</v>
      </c>
      <c r="H76">
        <f t="shared" si="14"/>
        <v>0.21332521468502827</v>
      </c>
      <c r="I76">
        <f t="shared" si="15"/>
        <v>0.2074927652602287</v>
      </c>
      <c r="J76">
        <f t="shared" si="16"/>
        <v>0.87206137593859312</v>
      </c>
      <c r="K76">
        <f t="shared" si="17"/>
        <v>-0.72465745066082599</v>
      </c>
      <c r="U76" s="8"/>
    </row>
    <row r="77" spans="1:21" x14ac:dyDescent="0.3">
      <c r="A77" s="2">
        <f>[1]Price!A77</f>
        <v>44211</v>
      </c>
      <c r="B77" s="3">
        <f>[1]Price!B77</f>
        <v>76</v>
      </c>
      <c r="C77" s="4">
        <f>[1]Price!C77</f>
        <v>11.807985288332912</v>
      </c>
      <c r="D77" s="4">
        <f t="shared" si="11"/>
        <v>-0.64015481095312587</v>
      </c>
      <c r="E77" s="8">
        <f t="shared" si="11"/>
        <v>-1.6328325010224987</v>
      </c>
      <c r="F77">
        <f t="shared" si="12"/>
        <v>0.53215606003281801</v>
      </c>
      <c r="G77">
        <f t="shared" si="13"/>
        <v>-0.65457081340038559</v>
      </c>
      <c r="H77">
        <f t="shared" si="14"/>
        <v>0.30451267732865744</v>
      </c>
      <c r="I77">
        <f t="shared" si="15"/>
        <v>-0.17355945584853064</v>
      </c>
      <c r="J77">
        <f t="shared" si="16"/>
        <v>-0.16969769096116899</v>
      </c>
      <c r="K77">
        <f t="shared" si="17"/>
        <v>-0.69158346690375294</v>
      </c>
      <c r="U77" s="8"/>
    </row>
    <row r="78" spans="1:21" x14ac:dyDescent="0.3">
      <c r="A78" s="2">
        <f>[1]Price!A78</f>
        <v>44212</v>
      </c>
      <c r="B78" s="3">
        <f>[1]Price!B78</f>
        <v>77</v>
      </c>
      <c r="C78" s="4">
        <f>[1]Price!C78</f>
        <v>12.742938359789973</v>
      </c>
      <c r="D78" s="4">
        <f t="shared" si="11"/>
        <v>0.93495307145706086</v>
      </c>
      <c r="E78" s="8">
        <f t="shared" si="11"/>
        <v>1.5751078824101867</v>
      </c>
      <c r="F78">
        <f t="shared" si="12"/>
        <v>0.71506913945372486</v>
      </c>
      <c r="G78">
        <f t="shared" si="13"/>
        <v>-0.62111256950913241</v>
      </c>
      <c r="H78">
        <f t="shared" si="14"/>
        <v>0.76234491908008617</v>
      </c>
      <c r="I78">
        <f t="shared" si="15"/>
        <v>-0.35108172661986503</v>
      </c>
      <c r="J78">
        <f t="shared" si="16"/>
        <v>0.20729476023347582</v>
      </c>
      <c r="K78">
        <f t="shared" si="17"/>
        <v>0.19745493501498798</v>
      </c>
      <c r="U78" s="8"/>
    </row>
    <row r="79" spans="1:21" x14ac:dyDescent="0.3">
      <c r="A79" s="2">
        <f>[1]Price!A79</f>
        <v>44213</v>
      </c>
      <c r="B79" s="3">
        <f>[1]Price!B79</f>
        <v>78</v>
      </c>
      <c r="C79" s="4">
        <f>[1]Price!C79</f>
        <v>13.072450382243057</v>
      </c>
      <c r="D79" s="4">
        <f t="shared" si="11"/>
        <v>0.32951202245308409</v>
      </c>
      <c r="E79" s="8">
        <f t="shared" si="11"/>
        <v>-0.60544104900397677</v>
      </c>
      <c r="F79">
        <f t="shared" si="12"/>
        <v>5.7684779631502238E-2</v>
      </c>
      <c r="G79">
        <f t="shared" si="13"/>
        <v>0.20481474000493174</v>
      </c>
      <c r="H79">
        <f t="shared" si="14"/>
        <v>-0.17398759665421615</v>
      </c>
      <c r="I79">
        <f t="shared" si="15"/>
        <v>0.21746747411786557</v>
      </c>
      <c r="J79">
        <f t="shared" si="16"/>
        <v>-0.1012563650189043</v>
      </c>
      <c r="K79">
        <f t="shared" si="17"/>
        <v>5.904726401551845E-2</v>
      </c>
      <c r="U79" s="8"/>
    </row>
    <row r="80" spans="1:21" x14ac:dyDescent="0.3">
      <c r="A80" s="2">
        <f>[1]Price!A80</f>
        <v>44214</v>
      </c>
      <c r="B80" s="3">
        <f>[1]Price!B80</f>
        <v>79</v>
      </c>
      <c r="C80" s="4">
        <f>[1]Price!C80</f>
        <v>13.148082923021903</v>
      </c>
      <c r="D80" s="4">
        <f t="shared" si="11"/>
        <v>7.5632540778846291E-2</v>
      </c>
      <c r="E80" s="8">
        <f t="shared" si="11"/>
        <v>-0.25387948167423779</v>
      </c>
      <c r="F80">
        <f t="shared" si="12"/>
        <v>1.8777008191868958E-4</v>
      </c>
      <c r="G80">
        <f t="shared" si="13"/>
        <v>-2.5947765484236524E-3</v>
      </c>
      <c r="H80">
        <f t="shared" si="14"/>
        <v>-1.300670791570706E-2</v>
      </c>
      <c r="I80">
        <f t="shared" si="15"/>
        <v>9.8346498554743016E-3</v>
      </c>
      <c r="J80">
        <f t="shared" si="16"/>
        <v>-6.2323791191093748E-3</v>
      </c>
      <c r="K80">
        <f t="shared" si="17"/>
        <v>3.3782972564339372E-3</v>
      </c>
      <c r="U80" s="8"/>
    </row>
    <row r="81" spans="1:21" x14ac:dyDescent="0.3">
      <c r="A81" s="2">
        <f>[1]Price!A81</f>
        <v>44215</v>
      </c>
      <c r="B81" s="3">
        <f>[1]Price!B81</f>
        <v>80</v>
      </c>
      <c r="C81" s="4">
        <f>[1]Price!C81</f>
        <v>13.972564395511982</v>
      </c>
      <c r="D81" s="4">
        <f t="shared" si="11"/>
        <v>0.82448147249007953</v>
      </c>
      <c r="E81" s="8">
        <f t="shared" si="11"/>
        <v>0.74884893171123323</v>
      </c>
      <c r="F81">
        <f t="shared" si="12"/>
        <v>0.54043965502671121</v>
      </c>
      <c r="G81">
        <f t="shared" si="13"/>
        <v>-1.2037741897588234E-2</v>
      </c>
      <c r="H81">
        <f t="shared" si="14"/>
        <v>0.17614370777895469</v>
      </c>
      <c r="I81">
        <f t="shared" si="15"/>
        <v>0.62282385823278064</v>
      </c>
      <c r="J81">
        <f t="shared" si="16"/>
        <v>-0.5364181837943206</v>
      </c>
      <c r="K81">
        <f t="shared" si="17"/>
        <v>0.67182294365766859</v>
      </c>
      <c r="U81" s="8"/>
    </row>
    <row r="82" spans="1:21" x14ac:dyDescent="0.3">
      <c r="A82" s="2">
        <f>[1]Price!A82</f>
        <v>44216</v>
      </c>
      <c r="B82" s="3">
        <f>[1]Price!B82</f>
        <v>81</v>
      </c>
      <c r="C82" s="4">
        <f>[1]Price!C82</f>
        <v>13.388583490173893</v>
      </c>
      <c r="D82" s="4">
        <f t="shared" si="11"/>
        <v>-0.58398090533808933</v>
      </c>
      <c r="E82" s="8">
        <f t="shared" si="11"/>
        <v>-1.4084623778281689</v>
      </c>
      <c r="F82">
        <f t="shared" si="12"/>
        <v>0.45335493209407685</v>
      </c>
      <c r="G82">
        <f t="shared" si="13"/>
        <v>-0.4911915878524124</v>
      </c>
      <c r="H82">
        <f t="shared" si="14"/>
        <v>9.2658935559954466E-3</v>
      </c>
      <c r="I82">
        <f t="shared" si="15"/>
        <v>-0.16258827720761909</v>
      </c>
      <c r="J82">
        <f t="shared" si="16"/>
        <v>-0.56794091896577892</v>
      </c>
      <c r="K82">
        <f t="shared" si="17"/>
        <v>0.48467305708701425</v>
      </c>
      <c r="U82" s="8"/>
    </row>
    <row r="83" spans="1:21" x14ac:dyDescent="0.3">
      <c r="A83" s="2">
        <f>[1]Price!A83</f>
        <v>44217</v>
      </c>
      <c r="B83" s="3">
        <f>[1]Price!B83</f>
        <v>82</v>
      </c>
      <c r="C83" s="4">
        <f>[1]Price!C83</f>
        <v>14.069506008155644</v>
      </c>
      <c r="D83" s="4">
        <f t="shared" si="11"/>
        <v>0.68092251798175063</v>
      </c>
      <c r="E83" s="8">
        <f t="shared" si="11"/>
        <v>1.26490342331984</v>
      </c>
      <c r="F83">
        <f t="shared" si="12"/>
        <v>0.34997524342685477</v>
      </c>
      <c r="G83">
        <f t="shared" si="13"/>
        <v>-0.40174877789080371</v>
      </c>
      <c r="H83">
        <f t="shared" si="14"/>
        <v>0.43365426632705145</v>
      </c>
      <c r="I83">
        <f t="shared" si="15"/>
        <v>-7.2998362923816116E-3</v>
      </c>
      <c r="J83">
        <f t="shared" si="16"/>
        <v>0.14765361080299944</v>
      </c>
      <c r="K83">
        <f t="shared" si="17"/>
        <v>0.50713940049109019</v>
      </c>
      <c r="U83" s="8"/>
    </row>
    <row r="84" spans="1:21" x14ac:dyDescent="0.3">
      <c r="A84" s="2">
        <f>[1]Price!A84</f>
        <v>44218</v>
      </c>
      <c r="B84" s="3">
        <f>[1]Price!B84</f>
        <v>83</v>
      </c>
      <c r="C84" s="4">
        <f>[1]Price!C84</f>
        <v>14.893481035151058</v>
      </c>
      <c r="D84" s="4">
        <f t="shared" si="11"/>
        <v>0.82397502699541469</v>
      </c>
      <c r="E84" s="8">
        <f t="shared" si="11"/>
        <v>0.14305250901366406</v>
      </c>
      <c r="F84">
        <f t="shared" si="12"/>
        <v>0.53969528874506323</v>
      </c>
      <c r="G84">
        <f t="shared" si="13"/>
        <v>0.43432355887522101</v>
      </c>
      <c r="H84">
        <f t="shared" si="14"/>
        <v>-0.49353235970402881</v>
      </c>
      <c r="I84">
        <f t="shared" si="15"/>
        <v>0.54121643960501187</v>
      </c>
      <c r="J84">
        <f t="shared" si="16"/>
        <v>-5.300789811282269E-3</v>
      </c>
      <c r="K84">
        <f t="shared" si="17"/>
        <v>0.18051661769828772</v>
      </c>
      <c r="U84" s="8"/>
    </row>
    <row r="85" spans="1:21" x14ac:dyDescent="0.3">
      <c r="A85" s="2">
        <f>[1]Price!A85</f>
        <v>44219</v>
      </c>
      <c r="B85" s="3">
        <f>[1]Price!B85</f>
        <v>84</v>
      </c>
      <c r="C85" s="4">
        <f>[1]Price!C85</f>
        <v>14.752423427977376</v>
      </c>
      <c r="D85" s="4">
        <f t="shared" si="11"/>
        <v>-0.14105760717368199</v>
      </c>
      <c r="E85" s="8">
        <f t="shared" si="11"/>
        <v>-0.96503263416909668</v>
      </c>
      <c r="F85">
        <f t="shared" si="12"/>
        <v>5.3080966860046812E-2</v>
      </c>
      <c r="G85">
        <f t="shared" si="13"/>
        <v>-0.16661905062728685</v>
      </c>
      <c r="H85">
        <f t="shared" si="14"/>
        <v>-0.13728506575686197</v>
      </c>
      <c r="I85">
        <f t="shared" si="15"/>
        <v>0.15468059520201813</v>
      </c>
      <c r="J85">
        <f t="shared" si="16"/>
        <v>-0.16579942075788864</v>
      </c>
      <c r="K85">
        <f t="shared" si="17"/>
        <v>2.2464972679338731E-3</v>
      </c>
      <c r="U85" s="8"/>
    </row>
    <row r="86" spans="1:21" x14ac:dyDescent="0.3">
      <c r="A86" s="2">
        <f>[1]Price!A86</f>
        <v>44220</v>
      </c>
      <c r="B86" s="3">
        <f>[1]Price!B86</f>
        <v>85</v>
      </c>
      <c r="C86" s="4">
        <f>[1]Price!C86</f>
        <v>14.622994096437072</v>
      </c>
      <c r="D86" s="4">
        <f t="shared" si="11"/>
        <v>-0.12942933154030456</v>
      </c>
      <c r="E86" s="8">
        <f t="shared" si="11"/>
        <v>1.1628275633377427E-2</v>
      </c>
      <c r="F86">
        <f t="shared" si="12"/>
        <v>4.7858035402417919E-2</v>
      </c>
      <c r="G86">
        <f t="shared" si="13"/>
        <v>5.0324979242751734E-2</v>
      </c>
      <c r="H86">
        <f t="shared" si="14"/>
        <v>-0.16194122655093612</v>
      </c>
      <c r="I86">
        <f t="shared" si="15"/>
        <v>-0.1296013459892924</v>
      </c>
      <c r="J86">
        <f t="shared" si="16"/>
        <v>0.14129453637415154</v>
      </c>
      <c r="K86">
        <f t="shared" si="17"/>
        <v>-0.15755945345911976</v>
      </c>
      <c r="U86" s="8"/>
    </row>
    <row r="87" spans="1:21" x14ac:dyDescent="0.3">
      <c r="A87" s="2">
        <f>[1]Price!A87</f>
        <v>44221</v>
      </c>
      <c r="B87" s="3">
        <f>[1]Price!B87</f>
        <v>86</v>
      </c>
      <c r="C87" s="4">
        <f>[1]Price!C87</f>
        <v>15.162492782943154</v>
      </c>
      <c r="D87" s="4">
        <f t="shared" si="11"/>
        <v>0.53949868650608224</v>
      </c>
      <c r="E87" s="8">
        <f t="shared" si="11"/>
        <v>0.6689280180463868</v>
      </c>
      <c r="F87">
        <f t="shared" si="12"/>
        <v>0.20264692764890743</v>
      </c>
      <c r="G87">
        <f t="shared" si="13"/>
        <v>-0.10027034912391443</v>
      </c>
      <c r="H87">
        <f t="shared" si="14"/>
        <v>-0.10333864976478664</v>
      </c>
      <c r="I87">
        <f t="shared" si="15"/>
        <v>0.33146766122678423</v>
      </c>
      <c r="J87">
        <f t="shared" si="16"/>
        <v>0.27336044233000101</v>
      </c>
      <c r="K87">
        <f t="shared" si="17"/>
        <v>-0.30512556962728565</v>
      </c>
      <c r="U87" s="8"/>
    </row>
    <row r="88" spans="1:21" x14ac:dyDescent="0.3">
      <c r="A88" s="2">
        <f>[1]Price!A88</f>
        <v>44222</v>
      </c>
      <c r="B88" s="3">
        <f>[1]Price!B88</f>
        <v>87</v>
      </c>
      <c r="C88" s="4">
        <f>[1]Price!C88</f>
        <v>15.27248509360526</v>
      </c>
      <c r="D88" s="4">
        <f t="shared" si="11"/>
        <v>0.10999231066210591</v>
      </c>
      <c r="E88" s="8">
        <f t="shared" si="11"/>
        <v>-0.42950637584397633</v>
      </c>
      <c r="F88">
        <f t="shared" si="12"/>
        <v>4.2670534852210185E-4</v>
      </c>
      <c r="G88">
        <f t="shared" si="13"/>
        <v>1.0489508807901258E-2</v>
      </c>
      <c r="H88">
        <f t="shared" si="14"/>
        <v>-4.1521848747705101E-3</v>
      </c>
      <c r="I88">
        <f t="shared" si="15"/>
        <v>-4.7758478922529856E-3</v>
      </c>
      <c r="J88">
        <f t="shared" si="16"/>
        <v>2.0390402213256571E-2</v>
      </c>
      <c r="K88">
        <f t="shared" si="17"/>
        <v>1.5581767500056704E-2</v>
      </c>
      <c r="U88" s="8"/>
    </row>
    <row r="89" spans="1:21" x14ac:dyDescent="0.3">
      <c r="A89" s="2">
        <f>[1]Price!A89</f>
        <v>44223</v>
      </c>
      <c r="B89" s="3">
        <f>[1]Price!B89</f>
        <v>88</v>
      </c>
      <c r="C89" s="4">
        <f>[1]Price!C89</f>
        <v>15.710691613477133</v>
      </c>
      <c r="D89" s="4">
        <f t="shared" si="11"/>
        <v>0.43820651987187276</v>
      </c>
      <c r="E89" s="8">
        <f t="shared" si="11"/>
        <v>0.32821420920976685</v>
      </c>
      <c r="F89">
        <f t="shared" si="12"/>
        <v>0.12171101420782765</v>
      </c>
      <c r="G89">
        <f t="shared" si="13"/>
        <v>6.3462028941123679E-3</v>
      </c>
      <c r="H89">
        <f t="shared" si="14"/>
        <v>0.15628469018693744</v>
      </c>
      <c r="I89">
        <f t="shared" si="15"/>
        <v>-7.5886213243930398E-2</v>
      </c>
      <c r="J89">
        <f t="shared" si="16"/>
        <v>-7.9624984752733177E-2</v>
      </c>
      <c r="K89">
        <f t="shared" si="17"/>
        <v>0.26166390355975699</v>
      </c>
      <c r="U89" s="8"/>
    </row>
    <row r="90" spans="1:21" x14ac:dyDescent="0.3">
      <c r="A90" s="2">
        <f>[1]Price!A90</f>
        <v>44224</v>
      </c>
      <c r="B90" s="3">
        <f>[1]Price!B90</f>
        <v>89</v>
      </c>
      <c r="C90" s="4">
        <f>[1]Price!C90</f>
        <v>15.821331850607351</v>
      </c>
      <c r="D90" s="4">
        <f t="shared" si="11"/>
        <v>0.11064023713021776</v>
      </c>
      <c r="E90" s="8">
        <f t="shared" si="11"/>
        <v>-0.327566282741655</v>
      </c>
      <c r="F90">
        <f t="shared" si="12"/>
        <v>4.5389339371253851E-4</v>
      </c>
      <c r="G90">
        <f t="shared" si="13"/>
        <v>8.3398298334563161E-3</v>
      </c>
      <c r="H90">
        <f t="shared" si="14"/>
        <v>4.0493069774085626E-4</v>
      </c>
      <c r="I90">
        <f t="shared" si="15"/>
        <v>9.708291047351908E-3</v>
      </c>
      <c r="J90">
        <f t="shared" si="16"/>
        <v>-5.975459682321195E-3</v>
      </c>
      <c r="K90">
        <f t="shared" si="17"/>
        <v>-6.0801441088908998E-3</v>
      </c>
      <c r="U90" s="8"/>
    </row>
    <row r="91" spans="1:21" x14ac:dyDescent="0.3">
      <c r="A91" s="2">
        <f>[1]Price!A91</f>
        <v>44225</v>
      </c>
      <c r="B91" s="3">
        <f>[1]Price!B91</f>
        <v>90</v>
      </c>
      <c r="C91" s="4">
        <f>[1]Price!C91</f>
        <v>16.566539924218517</v>
      </c>
      <c r="D91" s="4">
        <f t="shared" si="11"/>
        <v>0.74520807361116681</v>
      </c>
      <c r="E91" s="8">
        <f t="shared" si="11"/>
        <v>0.63456783648094905</v>
      </c>
      <c r="F91">
        <f t="shared" si="12"/>
        <v>0.43016888113357754</v>
      </c>
      <c r="G91">
        <f t="shared" si="13"/>
        <v>1.2313371030165783E-2</v>
      </c>
      <c r="H91">
        <f t="shared" si="14"/>
        <v>0.22821329563916645</v>
      </c>
      <c r="I91">
        <f t="shared" si="15"/>
        <v>1.4449549255868489E-2</v>
      </c>
      <c r="J91">
        <f t="shared" si="16"/>
        <v>0.30267844795634691</v>
      </c>
      <c r="K91">
        <f t="shared" si="17"/>
        <v>-0.14223322630717564</v>
      </c>
      <c r="U91" s="8"/>
    </row>
    <row r="92" spans="1:21" x14ac:dyDescent="0.3">
      <c r="A92" s="2">
        <f>[1]Price!A92</f>
        <v>44226</v>
      </c>
      <c r="B92" s="3">
        <f>[1]Price!B92</f>
        <v>91</v>
      </c>
      <c r="C92" s="4">
        <f>[1]Price!C92</f>
        <v>15.940213601235216</v>
      </c>
      <c r="D92" s="4">
        <f t="shared" si="11"/>
        <v>-0.62632632298330115</v>
      </c>
      <c r="E92" s="8">
        <f t="shared" si="11"/>
        <v>-1.371534396594468</v>
      </c>
      <c r="F92">
        <f t="shared" si="12"/>
        <v>0.51217179215285857</v>
      </c>
      <c r="G92">
        <f t="shared" si="13"/>
        <v>-0.46569861701138626</v>
      </c>
      <c r="H92">
        <f t="shared" si="14"/>
        <v>-1.5265258782630763E-2</v>
      </c>
      <c r="I92">
        <f t="shared" si="15"/>
        <v>-0.25058375254757703</v>
      </c>
      <c r="J92">
        <f t="shared" si="16"/>
        <v>-1.9287359485470286E-2</v>
      </c>
      <c r="K92">
        <f t="shared" si="17"/>
        <v>-0.32231743672274077</v>
      </c>
      <c r="U92" s="8"/>
    </row>
    <row r="93" spans="1:21" x14ac:dyDescent="0.3">
      <c r="A93" s="2">
        <f>[1]Price!A93</f>
        <v>44227</v>
      </c>
      <c r="B93" s="3">
        <f>[1]Price!B93</f>
        <v>92</v>
      </c>
      <c r="C93" s="4">
        <f>[1]Price!C93</f>
        <v>16.77060247123077</v>
      </c>
      <c r="D93" s="4">
        <f t="shared" si="11"/>
        <v>0.83038886999555395</v>
      </c>
      <c r="E93" s="8">
        <f t="shared" si="11"/>
        <v>1.4567151929788551</v>
      </c>
      <c r="F93">
        <f t="shared" si="12"/>
        <v>0.54916015177529276</v>
      </c>
      <c r="G93">
        <f t="shared" si="13"/>
        <v>-0.53427498890677916</v>
      </c>
      <c r="H93">
        <f t="shared" si="14"/>
        <v>0.48491747236376803</v>
      </c>
      <c r="I93">
        <f t="shared" si="15"/>
        <v>1.6805884278866708E-2</v>
      </c>
      <c r="J93">
        <f t="shared" si="16"/>
        <v>0.26582489634217454</v>
      </c>
      <c r="K93">
        <f t="shared" si="17"/>
        <v>1.8193790703196148E-2</v>
      </c>
      <c r="U93" s="8"/>
    </row>
    <row r="94" spans="1:21" x14ac:dyDescent="0.3">
      <c r="A94" s="2">
        <f>[1]Price!A94</f>
        <v>44228</v>
      </c>
      <c r="B94" s="3">
        <f>[1]Price!B94</f>
        <v>93</v>
      </c>
      <c r="C94" s="4">
        <f>[1]Price!C94</f>
        <v>16.548619615784723</v>
      </c>
      <c r="D94" s="4">
        <f t="shared" si="11"/>
        <v>-0.22198285544604701</v>
      </c>
      <c r="E94" s="8">
        <f t="shared" si="11"/>
        <v>-1.052371725441601</v>
      </c>
      <c r="F94">
        <f t="shared" si="12"/>
        <v>9.6919095502757957E-2</v>
      </c>
      <c r="G94">
        <f t="shared" si="13"/>
        <v>-0.22783763700904719</v>
      </c>
      <c r="H94">
        <f t="shared" si="14"/>
        <v>0.2240077458554679</v>
      </c>
      <c r="I94">
        <f t="shared" si="15"/>
        <v>-0.20448205569892725</v>
      </c>
      <c r="J94">
        <f t="shared" si="16"/>
        <v>-8.4820552441427898E-3</v>
      </c>
      <c r="K94">
        <f t="shared" si="17"/>
        <v>-0.10782037295539337</v>
      </c>
      <c r="U94" s="8"/>
    </row>
    <row r="95" spans="1:21" x14ac:dyDescent="0.3">
      <c r="A95" s="2">
        <f>[1]Price!A95</f>
        <v>44229</v>
      </c>
      <c r="B95" s="3">
        <f>[1]Price!B95</f>
        <v>94</v>
      </c>
      <c r="C95" s="4">
        <f>[1]Price!C95</f>
        <v>16.232591435485343</v>
      </c>
      <c r="D95" s="4">
        <f t="shared" si="11"/>
        <v>-0.31602818029938007</v>
      </c>
      <c r="E95" s="8">
        <f t="shared" si="11"/>
        <v>-9.4045324853333057E-2</v>
      </c>
      <c r="F95">
        <f t="shared" si="12"/>
        <v>0.16431968344265008</v>
      </c>
      <c r="G95">
        <f t="shared" si="13"/>
        <v>0.12638221656884102</v>
      </c>
      <c r="H95">
        <f t="shared" si="14"/>
        <v>-0.30163027229740869</v>
      </c>
      <c r="I95">
        <f t="shared" si="15"/>
        <v>0.28940884692482088</v>
      </c>
      <c r="J95">
        <f t="shared" si="16"/>
        <v>-0.26398385313091383</v>
      </c>
      <c r="K95">
        <f t="shared" si="17"/>
        <v>-1.0003233805803624E-2</v>
      </c>
      <c r="U95" s="8"/>
    </row>
    <row r="96" spans="1:21" x14ac:dyDescent="0.3">
      <c r="A96" s="2">
        <f>[1]Price!A96</f>
        <v>44230</v>
      </c>
      <c r="B96" s="3">
        <f>[1]Price!B96</f>
        <v>95</v>
      </c>
      <c r="C96" s="4">
        <f>[1]Price!C96</f>
        <v>16.412984403345412</v>
      </c>
      <c r="D96" s="4">
        <f t="shared" si="11"/>
        <v>0.18039296786006886</v>
      </c>
      <c r="E96" s="8">
        <f t="shared" si="11"/>
        <v>0.49642114815944893</v>
      </c>
      <c r="F96">
        <f t="shared" si="12"/>
        <v>8.2914691613075256E-3</v>
      </c>
      <c r="G96">
        <f t="shared" si="13"/>
        <v>-3.8283477133078274E-2</v>
      </c>
      <c r="H96">
        <f t="shared" si="14"/>
        <v>-2.7827400705229779E-2</v>
      </c>
      <c r="I96">
        <f t="shared" si="15"/>
        <v>6.77485662421458E-2</v>
      </c>
      <c r="J96">
        <f t="shared" si="16"/>
        <v>-6.9429355047225833E-2</v>
      </c>
      <c r="K96">
        <f t="shared" si="17"/>
        <v>6.3699676305015634E-2</v>
      </c>
      <c r="U96" s="8"/>
    </row>
    <row r="97" spans="1:21" x14ac:dyDescent="0.3">
      <c r="A97" s="2">
        <f>[1]Price!A97</f>
        <v>44231</v>
      </c>
      <c r="B97" s="3">
        <f>[1]Price!B97</f>
        <v>96</v>
      </c>
      <c r="C97" s="4">
        <f>[1]Price!C97</f>
        <v>15.59687354579113</v>
      </c>
      <c r="D97" s="4">
        <f t="shared" si="11"/>
        <v>-0.81611085755428192</v>
      </c>
      <c r="E97" s="8">
        <f t="shared" si="11"/>
        <v>-0.99650382541435079</v>
      </c>
      <c r="F97">
        <f t="shared" si="12"/>
        <v>0.81983303970393528</v>
      </c>
      <c r="G97">
        <f t="shared" si="13"/>
        <v>-7.9838527077112434E-2</v>
      </c>
      <c r="H97">
        <f t="shared" si="14"/>
        <v>0.36773771403120031</v>
      </c>
      <c r="I97">
        <f t="shared" si="15"/>
        <v>0.28058296871974991</v>
      </c>
      <c r="J97">
        <f t="shared" si="16"/>
        <v>-0.67179484656851207</v>
      </c>
      <c r="K97">
        <f t="shared" si="17"/>
        <v>0.64070306142968514</v>
      </c>
      <c r="U97" s="8"/>
    </row>
    <row r="98" spans="1:21" x14ac:dyDescent="0.3">
      <c r="A98" s="2">
        <f>[1]Price!A98</f>
        <v>44232</v>
      </c>
      <c r="B98" s="3">
        <f>[1]Price!B98</f>
        <v>97</v>
      </c>
      <c r="C98" s="4">
        <f>[1]Price!C98</f>
        <v>15.463928834611547</v>
      </c>
      <c r="D98" s="4">
        <f t="shared" si="11"/>
        <v>-0.13294471117958295</v>
      </c>
      <c r="E98" s="8">
        <f t="shared" si="11"/>
        <v>0.68316614637469897</v>
      </c>
      <c r="F98">
        <f t="shared" si="12"/>
        <v>4.940847590662148E-2</v>
      </c>
      <c r="G98">
        <f t="shared" si="13"/>
        <v>0.19931796903240978</v>
      </c>
      <c r="H98">
        <f t="shared" si="14"/>
        <v>-2.0387678230254364E-2</v>
      </c>
      <c r="I98">
        <f t="shared" si="15"/>
        <v>8.9721102168141387E-2</v>
      </c>
      <c r="J98">
        <f t="shared" si="16"/>
        <v>6.5654377165403191E-2</v>
      </c>
      <c r="K98">
        <f t="shared" si="17"/>
        <v>-0.16143732472133915</v>
      </c>
      <c r="U98" s="8"/>
    </row>
    <row r="99" spans="1:21" x14ac:dyDescent="0.3">
      <c r="A99" s="2">
        <f>[1]Price!A99</f>
        <v>44233</v>
      </c>
      <c r="B99" s="3">
        <f>[1]Price!B99</f>
        <v>98</v>
      </c>
      <c r="C99" s="4">
        <f>[1]Price!C99</f>
        <v>16.167809157341523</v>
      </c>
      <c r="D99" s="4">
        <f t="shared" si="11"/>
        <v>0.70388032272997592</v>
      </c>
      <c r="E99" s="8">
        <f t="shared" si="11"/>
        <v>0.83682503390955887</v>
      </c>
      <c r="F99">
        <f t="shared" si="12"/>
        <v>0.37766538441783742</v>
      </c>
      <c r="G99">
        <f t="shared" si="13"/>
        <v>-0.13883043397974884</v>
      </c>
      <c r="H99">
        <f t="shared" si="14"/>
        <v>-0.55493225759829934</v>
      </c>
      <c r="I99">
        <f t="shared" si="15"/>
        <v>5.6817493454291816E-2</v>
      </c>
      <c r="J99">
        <f t="shared" si="16"/>
        <v>-0.24781953615747937</v>
      </c>
      <c r="K99">
        <f t="shared" si="17"/>
        <v>-0.19073460146338203</v>
      </c>
      <c r="U99" s="8"/>
    </row>
    <row r="100" spans="1:21" x14ac:dyDescent="0.3">
      <c r="A100" s="2">
        <f>[1]Price!A100</f>
        <v>44234</v>
      </c>
      <c r="B100" s="3">
        <f>[1]Price!B100</f>
        <v>99</v>
      </c>
      <c r="C100" s="4">
        <f>[1]Price!C100</f>
        <v>15.914981548623629</v>
      </c>
      <c r="D100" s="4">
        <f t="shared" si="11"/>
        <v>-0.25282760871789378</v>
      </c>
      <c r="E100" s="8">
        <f t="shared" si="11"/>
        <v>-0.9567079314478697</v>
      </c>
      <c r="F100">
        <f t="shared" si="12"/>
        <v>0.11707556776028183</v>
      </c>
      <c r="G100">
        <f t="shared" si="13"/>
        <v>-0.20767995916566617</v>
      </c>
      <c r="H100">
        <f t="shared" si="14"/>
        <v>7.6437636977865611E-2</v>
      </c>
      <c r="I100">
        <f t="shared" si="15"/>
        <v>0.30916509543148085</v>
      </c>
      <c r="J100">
        <f t="shared" si="16"/>
        <v>-3.2730122891299375E-2</v>
      </c>
      <c r="K100">
        <f t="shared" si="17"/>
        <v>0.13521380641381497</v>
      </c>
      <c r="U100" s="8"/>
    </row>
    <row r="101" spans="1:21" x14ac:dyDescent="0.3">
      <c r="A101" s="2">
        <f>[1]Price!A101</f>
        <v>44235</v>
      </c>
      <c r="B101" s="3">
        <f>[1]Price!B101</f>
        <v>100</v>
      </c>
      <c r="C101" s="4">
        <f>[1]Price!C101</f>
        <v>15.348974823934926</v>
      </c>
      <c r="D101" s="4">
        <f t="shared" si="11"/>
        <v>-0.5660067246887035</v>
      </c>
      <c r="E101" s="8">
        <f t="shared" si="11"/>
        <v>-0.31317911597080972</v>
      </c>
      <c r="F101">
        <f t="shared" si="12"/>
        <v>0.42947338318077066</v>
      </c>
      <c r="G101">
        <f t="shared" si="13"/>
        <v>0.2249856623793719</v>
      </c>
      <c r="H101">
        <f t="shared" si="14"/>
        <v>-0.40375284361717306</v>
      </c>
      <c r="I101">
        <f t="shared" si="15"/>
        <v>0.1447300176079028</v>
      </c>
      <c r="J101">
        <f t="shared" si="16"/>
        <v>0.58292154003222552</v>
      </c>
      <c r="K101">
        <f t="shared" si="17"/>
        <v>-6.1584154145843908E-2</v>
      </c>
      <c r="U101" s="8"/>
    </row>
    <row r="102" spans="1:21" x14ac:dyDescent="0.3">
      <c r="A102" s="2">
        <f>[1]Price!A102</f>
        <v>44236</v>
      </c>
      <c r="B102" s="3">
        <f>[1]Price!B102</f>
        <v>101</v>
      </c>
      <c r="C102" s="4">
        <f>[1]Price!C102</f>
        <v>15.405125914546776</v>
      </c>
      <c r="D102" s="4">
        <f t="shared" si="11"/>
        <v>5.6151090611850307E-2</v>
      </c>
      <c r="E102" s="8">
        <f t="shared" si="11"/>
        <v>0.62215781530055381</v>
      </c>
      <c r="F102">
        <f t="shared" si="12"/>
        <v>1.1012025817407547E-3</v>
      </c>
      <c r="G102">
        <f t="shared" si="13"/>
        <v>2.0004223316040123E-2</v>
      </c>
      <c r="H102">
        <f t="shared" si="14"/>
        <v>1.1929753205123827E-2</v>
      </c>
      <c r="I102">
        <f t="shared" si="15"/>
        <v>-2.0317910209516822E-2</v>
      </c>
      <c r="J102">
        <f t="shared" si="16"/>
        <v>5.6802825656376106E-3</v>
      </c>
      <c r="K102">
        <f t="shared" si="17"/>
        <v>2.4947872175825978E-2</v>
      </c>
      <c r="U102" s="8"/>
    </row>
    <row r="103" spans="1:21" x14ac:dyDescent="0.3">
      <c r="A103" s="2">
        <f>[1]Price!A103</f>
        <v>44237</v>
      </c>
      <c r="B103" s="3">
        <f>[1]Price!B103</f>
        <v>102</v>
      </c>
      <c r="C103" s="4">
        <f>[1]Price!C103</f>
        <v>15.528096165344245</v>
      </c>
      <c r="D103" s="4">
        <f t="shared" si="11"/>
        <v>0.12297025079746859</v>
      </c>
      <c r="E103" s="8">
        <f t="shared" si="11"/>
        <v>6.6819160185618287E-2</v>
      </c>
      <c r="F103">
        <f t="shared" si="12"/>
        <v>1.1312989390868168E-3</v>
      </c>
      <c r="G103">
        <f t="shared" si="13"/>
        <v>-1.3034663593590285E-3</v>
      </c>
      <c r="H103">
        <f t="shared" si="14"/>
        <v>-2.0942865425086332E-2</v>
      </c>
      <c r="I103">
        <f t="shared" si="15"/>
        <v>-1.1529401092487556E-2</v>
      </c>
      <c r="J103">
        <f t="shared" si="16"/>
        <v>2.5147155627538057E-2</v>
      </c>
      <c r="K103">
        <f t="shared" si="17"/>
        <v>-8.5574721977394498E-3</v>
      </c>
      <c r="U103" s="8"/>
    </row>
    <row r="104" spans="1:21" x14ac:dyDescent="0.3">
      <c r="A104" s="2">
        <f>[1]Price!A104</f>
        <v>44238</v>
      </c>
      <c r="B104" s="3">
        <f>[1]Price!B104</f>
        <v>103</v>
      </c>
      <c r="C104" s="4">
        <f>[1]Price!C104</f>
        <v>15.420482955811176</v>
      </c>
      <c r="D104" s="4">
        <f t="shared" si="11"/>
        <v>-0.10761320953306885</v>
      </c>
      <c r="E104" s="8">
        <f t="shared" si="11"/>
        <v>-0.23058346033053745</v>
      </c>
      <c r="F104">
        <f t="shared" si="12"/>
        <v>3.8788779677498525E-2</v>
      </c>
      <c r="G104">
        <f t="shared" si="13"/>
        <v>-6.0240223694799444E-3</v>
      </c>
      <c r="H104">
        <f t="shared" si="14"/>
        <v>6.5961806220788018E-3</v>
      </c>
      <c r="I104">
        <f t="shared" si="15"/>
        <v>0.12867120642055066</v>
      </c>
      <c r="J104">
        <f t="shared" si="16"/>
        <v>6.3797684842481592E-2</v>
      </c>
      <c r="K104">
        <f t="shared" si="17"/>
        <v>-0.11835363279470808</v>
      </c>
      <c r="U104" s="8"/>
    </row>
    <row r="105" spans="1:21" x14ac:dyDescent="0.3">
      <c r="A105" s="2">
        <f>[1]Price!A105</f>
        <v>44239</v>
      </c>
      <c r="B105" s="3">
        <f>[1]Price!B105</f>
        <v>104</v>
      </c>
      <c r="C105" s="4">
        <f>[1]Price!C105</f>
        <v>15.512485031324056</v>
      </c>
      <c r="D105" s="4">
        <f t="shared" si="11"/>
        <v>9.200207551288031E-2</v>
      </c>
      <c r="E105" s="8">
        <f t="shared" si="11"/>
        <v>0.19961528504594916</v>
      </c>
      <c r="F105">
        <f t="shared" si="12"/>
        <v>7.1108214143081012E-6</v>
      </c>
      <c r="G105">
        <f t="shared" si="13"/>
        <v>-1.0870401349084874E-3</v>
      </c>
      <c r="H105">
        <f t="shared" si="14"/>
        <v>3.3199605778936276E-5</v>
      </c>
      <c r="I105">
        <f t="shared" si="15"/>
        <v>-9.1081126197720098E-5</v>
      </c>
      <c r="J105">
        <f t="shared" si="16"/>
        <v>-6.1764535233827054E-3</v>
      </c>
      <c r="K105">
        <f t="shared" si="17"/>
        <v>-2.7700151477904277E-3</v>
      </c>
      <c r="U105" s="8"/>
    </row>
    <row r="106" spans="1:21" x14ac:dyDescent="0.3">
      <c r="A106" s="2">
        <f>[1]Price!A106</f>
        <v>44240</v>
      </c>
      <c r="B106" s="3">
        <f>[1]Price!B106</f>
        <v>105</v>
      </c>
      <c r="C106" s="4">
        <f>[1]Price!C106</f>
        <v>14.78950229972936</v>
      </c>
      <c r="D106" s="4">
        <f t="shared" si="11"/>
        <v>-0.72298273159469595</v>
      </c>
      <c r="E106" s="8">
        <f t="shared" si="11"/>
        <v>-0.81498480710757626</v>
      </c>
      <c r="F106">
        <f t="shared" si="12"/>
        <v>0.65986084953751722</v>
      </c>
      <c r="G106">
        <f t="shared" si="13"/>
        <v>-4.5827346418317921E-5</v>
      </c>
      <c r="H106">
        <f t="shared" si="14"/>
        <v>0.16033551609170546</v>
      </c>
      <c r="I106">
        <f t="shared" si="15"/>
        <v>-2.8426212611266738E-2</v>
      </c>
      <c r="J106">
        <f t="shared" si="16"/>
        <v>2.1449735218238411E-2</v>
      </c>
      <c r="K106">
        <f t="shared" si="17"/>
        <v>0.52573472498839169</v>
      </c>
      <c r="U106" s="8"/>
    </row>
    <row r="107" spans="1:21" x14ac:dyDescent="0.3">
      <c r="A107" s="2">
        <f>[1]Price!A107</f>
        <v>44241</v>
      </c>
      <c r="B107" s="3">
        <f>[1]Price!B107</f>
        <v>106</v>
      </c>
      <c r="C107" s="4">
        <f>[1]Price!C107</f>
        <v>14.751829459968954</v>
      </c>
      <c r="D107" s="4">
        <f t="shared" si="11"/>
        <v>-3.7672839760405807E-2</v>
      </c>
      <c r="E107" s="8">
        <f t="shared" si="11"/>
        <v>0.68530989183429014</v>
      </c>
      <c r="F107">
        <f t="shared" si="12"/>
        <v>1.6131109011970669E-2</v>
      </c>
      <c r="G107">
        <f t="shared" si="13"/>
        <v>0.10123665131727777</v>
      </c>
      <c r="H107">
        <f t="shared" si="14"/>
        <v>-3.400155361962798E-4</v>
      </c>
      <c r="I107">
        <f t="shared" si="15"/>
        <v>2.4802073876352679E-2</v>
      </c>
      <c r="J107">
        <f t="shared" si="16"/>
        <v>-4.8288948049740694E-3</v>
      </c>
      <c r="K107">
        <f t="shared" si="17"/>
        <v>3.5804977059443969E-3</v>
      </c>
      <c r="U107" s="8"/>
    </row>
    <row r="108" spans="1:21" x14ac:dyDescent="0.3">
      <c r="A108" s="2">
        <f>[1]Price!A108</f>
        <v>44242</v>
      </c>
      <c r="B108" s="3">
        <f>[1]Price!B108</f>
        <v>107</v>
      </c>
      <c r="C108" s="4">
        <f>[1]Price!C108</f>
        <v>14.933676079041094</v>
      </c>
      <c r="D108" s="4">
        <f t="shared" si="11"/>
        <v>0.1818466190721395</v>
      </c>
      <c r="E108" s="8">
        <f t="shared" si="11"/>
        <v>0.21951945883254531</v>
      </c>
      <c r="F108">
        <f t="shared" si="12"/>
        <v>8.5583139672903499E-3</v>
      </c>
      <c r="G108">
        <f t="shared" si="13"/>
        <v>-1.2351557048182846E-2</v>
      </c>
      <c r="H108">
        <f t="shared" si="14"/>
        <v>-7.3786966744013166E-2</v>
      </c>
      <c r="I108">
        <f t="shared" si="15"/>
        <v>3.7400049557181935E-4</v>
      </c>
      <c r="J108">
        <f t="shared" si="16"/>
        <v>-1.8918465651844307E-2</v>
      </c>
      <c r="K108">
        <f t="shared" si="17"/>
        <v>3.6611599131672929E-3</v>
      </c>
      <c r="U108" s="8"/>
    </row>
    <row r="109" spans="1:21" x14ac:dyDescent="0.3">
      <c r="A109" s="2">
        <f>[1]Price!A109</f>
        <v>44243</v>
      </c>
      <c r="B109" s="3">
        <f>[1]Price!B109</f>
        <v>108</v>
      </c>
      <c r="C109" s="4">
        <f>[1]Price!C109</f>
        <v>14.967417377274737</v>
      </c>
      <c r="D109" s="4">
        <f t="shared" si="11"/>
        <v>3.3741298233643136E-2</v>
      </c>
      <c r="E109" s="8">
        <f t="shared" si="11"/>
        <v>-0.14810532083849637</v>
      </c>
      <c r="F109">
        <f t="shared" si="12"/>
        <v>3.0907111744057285E-3</v>
      </c>
      <c r="G109">
        <f t="shared" si="13"/>
        <v>-4.7479996289921935E-3</v>
      </c>
      <c r="H109">
        <f t="shared" si="14"/>
        <v>7.2755452200961752E-3</v>
      </c>
      <c r="I109">
        <f t="shared" si="15"/>
        <v>4.4925122958602154E-2</v>
      </c>
      <c r="J109">
        <f t="shared" si="16"/>
        <v>-4.4942556975832709E-4</v>
      </c>
      <c r="K109">
        <f t="shared" si="17"/>
        <v>9.6765425703131402E-3</v>
      </c>
      <c r="U109" s="8"/>
    </row>
    <row r="110" spans="1:21" x14ac:dyDescent="0.3">
      <c r="A110" s="2">
        <f>[1]Price!A110</f>
        <v>44244</v>
      </c>
      <c r="B110" s="3">
        <f>[1]Price!B110</f>
        <v>109</v>
      </c>
      <c r="C110" s="4">
        <f>[1]Price!C110</f>
        <v>14.217745926005723</v>
      </c>
      <c r="D110" s="4">
        <f t="shared" si="11"/>
        <v>-0.74967145126901436</v>
      </c>
      <c r="E110" s="8">
        <f t="shared" si="11"/>
        <v>-0.78341274950265749</v>
      </c>
      <c r="F110">
        <f t="shared" si="12"/>
        <v>0.70393260246794698</v>
      </c>
      <c r="G110">
        <f t="shared" si="13"/>
        <v>4.8671856402084754E-2</v>
      </c>
      <c r="H110">
        <f t="shared" si="14"/>
        <v>-7.775227662738203E-2</v>
      </c>
      <c r="I110">
        <f t="shared" si="15"/>
        <v>0.10538878591593843</v>
      </c>
      <c r="J110">
        <f t="shared" si="16"/>
        <v>0.670519431386011</v>
      </c>
      <c r="K110">
        <f t="shared" si="17"/>
        <v>-5.3172975498090606E-3</v>
      </c>
      <c r="U110" s="8"/>
    </row>
    <row r="111" spans="1:21" x14ac:dyDescent="0.3">
      <c r="A111" s="2">
        <f>[1]Price!A111</f>
        <v>44245</v>
      </c>
      <c r="B111" s="3">
        <f>[1]Price!B111</f>
        <v>110</v>
      </c>
      <c r="C111" s="4">
        <f>[1]Price!C111</f>
        <v>14.734725450308499</v>
      </c>
      <c r="D111" s="4">
        <f t="shared" si="11"/>
        <v>0.51697952430277638</v>
      </c>
      <c r="E111" s="8">
        <f t="shared" si="11"/>
        <v>1.2666509755717907</v>
      </c>
      <c r="F111">
        <f t="shared" si="12"/>
        <v>0.18287944302648085</v>
      </c>
      <c r="G111">
        <f t="shared" si="13"/>
        <v>-0.36225268348805428</v>
      </c>
      <c r="H111">
        <f t="shared" si="14"/>
        <v>-2.369158528019728E-2</v>
      </c>
      <c r="I111">
        <f t="shared" si="15"/>
        <v>4.0165098141941892E-2</v>
      </c>
      <c r="J111">
        <f t="shared" si="16"/>
        <v>-5.2337035470653513E-2</v>
      </c>
      <c r="K111">
        <f t="shared" si="17"/>
        <v>-0.35025695136629315</v>
      </c>
      <c r="U111" s="8"/>
    </row>
    <row r="112" spans="1:21" x14ac:dyDescent="0.3">
      <c r="A112" s="2">
        <f>[1]Price!A112</f>
        <v>44246</v>
      </c>
      <c r="B112" s="3">
        <f>[1]Price!B112</f>
        <v>111</v>
      </c>
      <c r="C112" s="4">
        <f>[1]Price!C112</f>
        <v>14.649103786426435</v>
      </c>
      <c r="D112" s="4">
        <f t="shared" si="11"/>
        <v>-8.5621663882063714E-2</v>
      </c>
      <c r="E112" s="8">
        <f t="shared" si="11"/>
        <v>-0.6026011881848401</v>
      </c>
      <c r="F112">
        <f t="shared" si="12"/>
        <v>3.0609996304533496E-2</v>
      </c>
      <c r="G112">
        <f t="shared" si="13"/>
        <v>-7.3180884477622957E-2</v>
      </c>
      <c r="H112">
        <f t="shared" si="14"/>
        <v>0.14820310654271229</v>
      </c>
      <c r="I112">
        <f t="shared" si="15"/>
        <v>9.4766923503864457E-3</v>
      </c>
      <c r="J112">
        <f t="shared" si="16"/>
        <v>-1.6653243932353425E-2</v>
      </c>
      <c r="K112">
        <f t="shared" si="17"/>
        <v>2.0891081336746845E-2</v>
      </c>
      <c r="U112" s="8"/>
    </row>
    <row r="113" spans="1:21" x14ac:dyDescent="0.3">
      <c r="A113" s="2">
        <f>[1]Price!A113</f>
        <v>44247</v>
      </c>
      <c r="B113" s="3">
        <f>[1]Price!B113</f>
        <v>112</v>
      </c>
      <c r="C113" s="4">
        <f>[1]Price!C113</f>
        <v>15.51387822731323</v>
      </c>
      <c r="D113" s="4">
        <f t="shared" si="11"/>
        <v>0.86477444088679434</v>
      </c>
      <c r="E113" s="8">
        <f t="shared" si="11"/>
        <v>0.95039610476885805</v>
      </c>
      <c r="F113">
        <f t="shared" si="12"/>
        <v>0.60130560817034939</v>
      </c>
      <c r="G113">
        <f t="shared" si="13"/>
        <v>-0.13818621847918017</v>
      </c>
      <c r="H113">
        <f t="shared" si="14"/>
        <v>0.33087503141052665</v>
      </c>
      <c r="I113">
        <f t="shared" si="15"/>
        <v>-0.64970240557708914</v>
      </c>
      <c r="J113">
        <f t="shared" si="16"/>
        <v>-3.8363655584666805E-2</v>
      </c>
      <c r="K113">
        <f t="shared" si="17"/>
        <v>7.5146869296519286E-2</v>
      </c>
      <c r="U113" s="8"/>
    </row>
    <row r="114" spans="1:21" x14ac:dyDescent="0.3">
      <c r="A114" s="2">
        <f>[1]Price!A114</f>
        <v>44248</v>
      </c>
      <c r="B114" s="3">
        <f>[1]Price!B114</f>
        <v>113</v>
      </c>
      <c r="C114" s="4">
        <f>[1]Price!C114</f>
        <v>15.281290439579548</v>
      </c>
      <c r="D114" s="4">
        <f t="shared" si="11"/>
        <v>-0.23258778773368149</v>
      </c>
      <c r="E114" s="8">
        <f t="shared" si="11"/>
        <v>-1.0973622286204758</v>
      </c>
      <c r="F114">
        <f t="shared" si="12"/>
        <v>0.10363457946912226</v>
      </c>
      <c r="G114">
        <f t="shared" si="13"/>
        <v>-0.24664268126649475</v>
      </c>
      <c r="H114">
        <f t="shared" si="14"/>
        <v>5.6624394940130288E-2</v>
      </c>
      <c r="I114">
        <f t="shared" si="15"/>
        <v>-0.13802471447787124</v>
      </c>
      <c r="J114">
        <f t="shared" si="16"/>
        <v>0.26228080096795536</v>
      </c>
      <c r="K114">
        <f t="shared" si="17"/>
        <v>1.6415498559291711E-2</v>
      </c>
      <c r="U114" s="8"/>
    </row>
    <row r="115" spans="1:21" x14ac:dyDescent="0.3">
      <c r="A115" s="2">
        <f>[1]Price!A115</f>
        <v>44249</v>
      </c>
      <c r="B115" s="3">
        <f>[1]Price!B115</f>
        <v>114</v>
      </c>
      <c r="C115" s="4">
        <f>[1]Price!C115</f>
        <v>15.950148181048958</v>
      </c>
      <c r="D115" s="4">
        <f t="shared" si="11"/>
        <v>0.66885774146940946</v>
      </c>
      <c r="E115" s="8">
        <f t="shared" si="11"/>
        <v>0.90144552920309096</v>
      </c>
      <c r="F115">
        <f t="shared" si="12"/>
        <v>0.33584607105122904</v>
      </c>
      <c r="G115">
        <f t="shared" si="13"/>
        <v>-0.18897665057242624</v>
      </c>
      <c r="H115">
        <f t="shared" si="14"/>
        <v>0.44806821636183469</v>
      </c>
      <c r="I115">
        <f t="shared" si="15"/>
        <v>-0.10063303358703057</v>
      </c>
      <c r="J115">
        <f t="shared" si="16"/>
        <v>0.25460323901615822</v>
      </c>
      <c r="K115">
        <f t="shared" si="17"/>
        <v>-0.48868044464166543</v>
      </c>
      <c r="U115" s="8"/>
    </row>
    <row r="116" spans="1:21" x14ac:dyDescent="0.3">
      <c r="A116" s="2">
        <f>[1]Price!A116</f>
        <v>44250</v>
      </c>
      <c r="B116" s="3">
        <f>[1]Price!B116</f>
        <v>115</v>
      </c>
      <c r="C116" s="4">
        <f>[1]Price!C116</f>
        <v>16.196806742012733</v>
      </c>
      <c r="D116" s="4">
        <f t="shared" si="11"/>
        <v>0.24665856096377503</v>
      </c>
      <c r="E116" s="8">
        <f t="shared" si="11"/>
        <v>-0.42219918050563443</v>
      </c>
      <c r="F116">
        <f t="shared" si="12"/>
        <v>2.4750557101028917E-2</v>
      </c>
      <c r="G116">
        <f t="shared" si="13"/>
        <v>9.2365793348554368E-2</v>
      </c>
      <c r="H116">
        <f t="shared" si="14"/>
        <v>-5.010930914667374E-2</v>
      </c>
      <c r="I116">
        <f t="shared" si="15"/>
        <v>0.12236192081483806</v>
      </c>
      <c r="J116">
        <f t="shared" si="16"/>
        <v>-2.7647812256673912E-2</v>
      </c>
      <c r="K116">
        <f t="shared" si="17"/>
        <v>7.0242563068113856E-2</v>
      </c>
      <c r="U116" s="8"/>
    </row>
    <row r="117" spans="1:21" x14ac:dyDescent="0.3">
      <c r="A117" s="2">
        <f>[1]Price!A117</f>
        <v>44251</v>
      </c>
      <c r="B117" s="3">
        <f>[1]Price!B117</f>
        <v>116</v>
      </c>
      <c r="C117" s="4">
        <f>[1]Price!C117</f>
        <v>16.583508118158409</v>
      </c>
      <c r="D117" s="4">
        <f t="shared" si="11"/>
        <v>0.38670137614567679</v>
      </c>
      <c r="E117" s="8">
        <f t="shared" si="11"/>
        <v>0.14004281518190176</v>
      </c>
      <c r="F117">
        <f t="shared" si="12"/>
        <v>8.8426486202880558E-2</v>
      </c>
      <c r="G117">
        <f t="shared" si="13"/>
        <v>4.6436597179248834E-2</v>
      </c>
      <c r="H117">
        <f t="shared" si="14"/>
        <v>0.17135002784467257</v>
      </c>
      <c r="I117">
        <f t="shared" si="15"/>
        <v>-9.538517358902153E-2</v>
      </c>
      <c r="J117">
        <f t="shared" si="16"/>
        <v>0.23789738116506698</v>
      </c>
      <c r="K117">
        <f t="shared" si="17"/>
        <v>-5.1867071428660219E-2</v>
      </c>
      <c r="U117" s="8"/>
    </row>
    <row r="118" spans="1:21" x14ac:dyDescent="0.3">
      <c r="A118" s="2">
        <f>[1]Price!A118</f>
        <v>44252</v>
      </c>
      <c r="B118" s="3">
        <f>[1]Price!B118</f>
        <v>117</v>
      </c>
      <c r="C118" s="4">
        <f>[1]Price!C118</f>
        <v>16.372693229433054</v>
      </c>
      <c r="D118" s="4">
        <f t="shared" si="11"/>
        <v>-0.21081488872535559</v>
      </c>
      <c r="E118" s="8">
        <f t="shared" si="11"/>
        <v>-0.59751626487103238</v>
      </c>
      <c r="F118">
        <f>(D118 - AVERAGE(D$3:D$118)) * (D118 -  AVERAGE(D$3:D$118) )</f>
        <v>9.0090233739854711E-2</v>
      </c>
      <c r="G118">
        <f t="shared" si="13"/>
        <v>-8.7651489361023585E-2</v>
      </c>
      <c r="H118">
        <f t="shared" si="14"/>
        <v>-4.7477330301332138E-2</v>
      </c>
      <c r="I118">
        <f t="shared" si="15"/>
        <v>-0.17424040940822286</v>
      </c>
      <c r="J118">
        <f t="shared" si="16"/>
        <v>9.249681436222626E-2</v>
      </c>
      <c r="K118">
        <f t="shared" si="17"/>
        <v>-0.22956352184297329</v>
      </c>
      <c r="U118" s="8"/>
    </row>
    <row r="119" spans="1:21" x14ac:dyDescent="0.3">
      <c r="U119" s="8"/>
    </row>
  </sheetData>
  <phoneticPr fontId="3" type="noConversion"/>
  <hyperlinks>
    <hyperlink ref="U21" r:id="rId1" display="as the Durbin-Levinson recursion" xr:uid="{8F4DF425-9DFD-4912-A890-198D588E56D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936-3E49-48C0-A6CA-747A26230209}">
  <dimension ref="A1:C118"/>
  <sheetViews>
    <sheetView workbookViewId="0">
      <selection sqref="A1:A1048576"/>
    </sheetView>
  </sheetViews>
  <sheetFormatPr baseColWidth="10" defaultColWidth="11.44140625" defaultRowHeight="14.4" x14ac:dyDescent="0.3"/>
  <cols>
    <col min="2" max="2" width="15.88671875" customWidth="1"/>
    <col min="3" max="3" width="5.5546875" style="5" bestFit="1" customWidth="1"/>
  </cols>
  <sheetData>
    <row r="1" spans="1:3" x14ac:dyDescent="0.3">
      <c r="A1" s="1" t="s">
        <v>14</v>
      </c>
      <c r="B1" s="1" t="s">
        <v>65</v>
      </c>
      <c r="C1" s="1"/>
    </row>
    <row r="3" spans="1:3" x14ac:dyDescent="0.3">
      <c r="A3">
        <v>0.40910541526757793</v>
      </c>
      <c r="B3" s="16">
        <v>0.40910541526757793</v>
      </c>
      <c r="C3" s="4"/>
    </row>
    <row r="4" spans="1:3" x14ac:dyDescent="0.3">
      <c r="A4" s="15">
        <v>-0.42182150657408446</v>
      </c>
      <c r="B4" s="16">
        <v>-0.42182150657408446</v>
      </c>
      <c r="C4" s="4"/>
    </row>
    <row r="5" spans="1:3" x14ac:dyDescent="0.3">
      <c r="A5" s="15">
        <v>0.30287771410371445</v>
      </c>
      <c r="B5" s="16">
        <v>0.30287771410371445</v>
      </c>
      <c r="C5" s="4"/>
    </row>
    <row r="6" spans="1:3" x14ac:dyDescent="0.3">
      <c r="A6" s="15">
        <v>0.8347581061161522</v>
      </c>
      <c r="B6" s="16">
        <v>0.8347581061161522</v>
      </c>
      <c r="C6" s="4"/>
    </row>
    <row r="7" spans="1:3" x14ac:dyDescent="0.3">
      <c r="A7" s="15">
        <v>-6.5766675892197313E-2</v>
      </c>
      <c r="B7" s="16">
        <v>-6.5766675892197313E-2</v>
      </c>
      <c r="C7" s="4"/>
    </row>
    <row r="8" spans="1:3" x14ac:dyDescent="0.3">
      <c r="A8" s="15">
        <v>0.50533626660980158</v>
      </c>
      <c r="B8" s="16">
        <v>0.50533626660980158</v>
      </c>
      <c r="C8" s="4"/>
    </row>
    <row r="9" spans="1:3" x14ac:dyDescent="0.3">
      <c r="A9" s="15">
        <v>0.33620252028347419</v>
      </c>
      <c r="B9" s="16">
        <v>0.33620252028347419</v>
      </c>
      <c r="C9" s="4"/>
    </row>
    <row r="10" spans="1:3" x14ac:dyDescent="0.3">
      <c r="A10" s="15">
        <v>0.27076227254150886</v>
      </c>
      <c r="B10" s="16">
        <v>0.27076227254150886</v>
      </c>
      <c r="C10" s="4"/>
    </row>
    <row r="11" spans="1:3" x14ac:dyDescent="0.3">
      <c r="A11" s="15">
        <v>-3.5625367133320651E-2</v>
      </c>
      <c r="B11" s="16">
        <v>-3.5625367133320651E-2</v>
      </c>
      <c r="C11" s="4"/>
    </row>
    <row r="12" spans="1:3" x14ac:dyDescent="0.3">
      <c r="A12" s="15">
        <v>0.52879843509848357</v>
      </c>
      <c r="B12" s="16">
        <v>0.52879843509848357</v>
      </c>
      <c r="C12" s="4"/>
    </row>
    <row r="13" spans="1:3" x14ac:dyDescent="0.3">
      <c r="A13" s="15">
        <v>0.11564718231985793</v>
      </c>
      <c r="B13" s="16">
        <v>0.11564718231985793</v>
      </c>
      <c r="C13" s="4"/>
    </row>
    <row r="14" spans="1:3" x14ac:dyDescent="0.3">
      <c r="A14" s="15">
        <v>-0.85516565299261948</v>
      </c>
      <c r="B14" s="16">
        <v>-0.85516565299261948</v>
      </c>
      <c r="C14" s="4"/>
    </row>
    <row r="15" spans="1:3" x14ac:dyDescent="0.3">
      <c r="A15" s="15">
        <v>0.40767705662546838</v>
      </c>
      <c r="B15" s="16">
        <v>0.40767705662546838</v>
      </c>
      <c r="C15" s="4"/>
    </row>
    <row r="16" spans="1:3" x14ac:dyDescent="0.3">
      <c r="A16" s="15">
        <v>-0.13978943441600755</v>
      </c>
      <c r="B16" s="16">
        <v>-0.13978943441600755</v>
      </c>
      <c r="C16" s="4"/>
    </row>
    <row r="17" spans="1:3" x14ac:dyDescent="0.3">
      <c r="A17" s="15">
        <v>-0.10190808326593626</v>
      </c>
      <c r="B17" s="16">
        <v>-0.10190808326593626</v>
      </c>
      <c r="C17" s="4"/>
    </row>
    <row r="18" spans="1:3" x14ac:dyDescent="0.3">
      <c r="A18" s="15">
        <v>-0.17463594087807266</v>
      </c>
      <c r="B18" s="16">
        <v>-0.17463594087807266</v>
      </c>
      <c r="C18" s="4"/>
    </row>
    <row r="19" spans="1:3" x14ac:dyDescent="0.3">
      <c r="A19" s="15">
        <v>-0.39281600129529082</v>
      </c>
      <c r="B19" s="16">
        <v>-0.39281600129529082</v>
      </c>
      <c r="C19" s="4"/>
    </row>
    <row r="20" spans="1:3" x14ac:dyDescent="0.3">
      <c r="A20" s="15">
        <v>0.18645425065197685</v>
      </c>
      <c r="B20" s="16">
        <v>0.18645425065197685</v>
      </c>
      <c r="C20" s="4"/>
    </row>
    <row r="21" spans="1:3" x14ac:dyDescent="0.3">
      <c r="A21" s="15">
        <v>-0.16799594363435233</v>
      </c>
      <c r="B21" s="16">
        <v>-0.16799594363435233</v>
      </c>
      <c r="C21" s="4"/>
    </row>
    <row r="22" spans="1:3" x14ac:dyDescent="0.3">
      <c r="A22" s="15">
        <v>-3.805914262170873E-2</v>
      </c>
      <c r="B22" s="16">
        <v>-3.805914262170873E-2</v>
      </c>
      <c r="C22" s="4"/>
    </row>
    <row r="23" spans="1:3" x14ac:dyDescent="0.3">
      <c r="A23" s="15">
        <v>-0.56965296611229377</v>
      </c>
      <c r="B23" s="16">
        <v>-0.56965296611229377</v>
      </c>
      <c r="C23" s="4"/>
    </row>
    <row r="24" spans="1:3" x14ac:dyDescent="0.3">
      <c r="A24" s="15">
        <v>-0.13769588825593804</v>
      </c>
      <c r="B24" s="16">
        <v>-0.13769588825593804</v>
      </c>
      <c r="C24" s="4"/>
    </row>
    <row r="25" spans="1:3" x14ac:dyDescent="0.3">
      <c r="A25" s="15">
        <v>3.4337208523672835E-2</v>
      </c>
      <c r="B25" s="16">
        <v>3.4337208523672835E-2</v>
      </c>
      <c r="C25" s="4"/>
    </row>
    <row r="26" spans="1:3" x14ac:dyDescent="0.3">
      <c r="A26" s="15">
        <v>0.44110004895084387</v>
      </c>
      <c r="B26" s="16">
        <v>0.44110004895084387</v>
      </c>
      <c r="C26" s="4"/>
    </row>
    <row r="27" spans="1:3" x14ac:dyDescent="0.3">
      <c r="A27" s="15">
        <v>-0.69948692878075569</v>
      </c>
      <c r="B27" s="16">
        <v>-0.69948692878075569</v>
      </c>
      <c r="C27" s="4"/>
    </row>
    <row r="28" spans="1:3" x14ac:dyDescent="0.3">
      <c r="A28" s="15">
        <v>0.33588008315977014</v>
      </c>
      <c r="B28" s="16">
        <v>0.33588008315977014</v>
      </c>
      <c r="C28" s="4"/>
    </row>
    <row r="29" spans="1:3" x14ac:dyDescent="0.3">
      <c r="A29" s="15">
        <v>-0.53249496123654438</v>
      </c>
      <c r="B29" s="16">
        <v>-0.53249496123654438</v>
      </c>
      <c r="C29" s="4"/>
    </row>
    <row r="30" spans="1:3" x14ac:dyDescent="0.3">
      <c r="A30" s="15">
        <v>0.62017400771700437</v>
      </c>
      <c r="B30" s="16">
        <v>0.62017400771700437</v>
      </c>
      <c r="C30" s="4"/>
    </row>
    <row r="31" spans="1:3" x14ac:dyDescent="0.3">
      <c r="A31" s="15">
        <v>-0.14029879063200479</v>
      </c>
      <c r="B31" s="16">
        <v>-0.14029879063200479</v>
      </c>
      <c r="C31" s="4"/>
    </row>
    <row r="32" spans="1:3" x14ac:dyDescent="0.3">
      <c r="A32" s="15">
        <v>0.37729185979337743</v>
      </c>
      <c r="B32" s="16">
        <v>0.37729185979337743</v>
      </c>
      <c r="C32" s="4"/>
    </row>
    <row r="33" spans="1:3" x14ac:dyDescent="0.3">
      <c r="A33" s="15">
        <v>-6.784371250277399E-2</v>
      </c>
      <c r="B33" s="16">
        <v>-6.784371250277399E-2</v>
      </c>
      <c r="C33" s="4"/>
    </row>
    <row r="34" spans="1:3" x14ac:dyDescent="0.3">
      <c r="A34" s="15">
        <v>-0.20605162474590433</v>
      </c>
      <c r="B34" s="16">
        <v>-0.20605162474590433</v>
      </c>
      <c r="C34" s="4"/>
    </row>
    <row r="35" spans="1:3" x14ac:dyDescent="0.3">
      <c r="A35" s="15">
        <v>0.51143486256481374</v>
      </c>
      <c r="B35" s="16">
        <v>0.51143486256481374</v>
      </c>
      <c r="C35" s="4"/>
    </row>
    <row r="36" spans="1:3" x14ac:dyDescent="0.3">
      <c r="A36" s="15">
        <v>0.49318289808264293</v>
      </c>
      <c r="B36" s="16">
        <v>0.49318289808264293</v>
      </c>
      <c r="C36" s="4"/>
    </row>
    <row r="37" spans="1:3" x14ac:dyDescent="0.3">
      <c r="A37" s="15">
        <v>0.11373198054977962</v>
      </c>
      <c r="B37" s="16">
        <v>0.11373198054977962</v>
      </c>
      <c r="C37" s="4"/>
    </row>
    <row r="38" spans="1:3" x14ac:dyDescent="0.3">
      <c r="A38" s="15">
        <v>0.48638560563874478</v>
      </c>
      <c r="B38" s="16">
        <v>0.48638560563874478</v>
      </c>
      <c r="C38" s="4"/>
    </row>
    <row r="39" spans="1:3" x14ac:dyDescent="0.3">
      <c r="A39" s="15">
        <v>0.40162972802962926</v>
      </c>
      <c r="B39" s="16">
        <v>0.40162972802962926</v>
      </c>
      <c r="C39" s="4"/>
    </row>
    <row r="40" spans="1:3" x14ac:dyDescent="0.3">
      <c r="A40" s="15">
        <v>0.6770997705017745</v>
      </c>
      <c r="B40" s="16">
        <v>0.6770997705017745</v>
      </c>
      <c r="C40" s="4"/>
    </row>
    <row r="41" spans="1:3" x14ac:dyDescent="0.3">
      <c r="A41" s="15">
        <v>-0.309193711407314</v>
      </c>
      <c r="B41" s="16">
        <v>-0.309193711407314</v>
      </c>
      <c r="C41" s="4"/>
    </row>
    <row r="42" spans="1:3" x14ac:dyDescent="0.3">
      <c r="A42" s="15">
        <v>0.12373876025674591</v>
      </c>
      <c r="B42" s="16">
        <v>0.12373876025674591</v>
      </c>
      <c r="C42" s="4"/>
    </row>
    <row r="43" spans="1:3" x14ac:dyDescent="0.3">
      <c r="A43" s="15">
        <v>1.0642444964910105</v>
      </c>
      <c r="B43" s="16">
        <v>1.0642444964910105</v>
      </c>
      <c r="C43" s="4"/>
    </row>
    <row r="44" spans="1:3" x14ac:dyDescent="0.3">
      <c r="A44" s="15">
        <v>-0.13902751439282923</v>
      </c>
      <c r="B44" s="16">
        <v>-0.13902751439282923</v>
      </c>
      <c r="C44" s="4"/>
    </row>
    <row r="45" spans="1:3" x14ac:dyDescent="0.3">
      <c r="A45" s="15">
        <v>0.71800977392939025</v>
      </c>
      <c r="B45" s="16">
        <v>0.71800977392939025</v>
      </c>
      <c r="C45" s="4"/>
    </row>
    <row r="46" spans="1:3" x14ac:dyDescent="0.3">
      <c r="A46" s="15">
        <v>3.6110232503681061E-2</v>
      </c>
      <c r="B46" s="16">
        <v>3.6110232503681061E-2</v>
      </c>
      <c r="C46" s="4"/>
    </row>
    <row r="47" spans="1:3" x14ac:dyDescent="0.3">
      <c r="A47" s="15">
        <v>-0.18655713493525106</v>
      </c>
      <c r="B47" s="16">
        <v>-0.18655713493525106</v>
      </c>
      <c r="C47" s="4"/>
    </row>
    <row r="48" spans="1:3" x14ac:dyDescent="0.3">
      <c r="A48" s="15">
        <v>0.32830157246543124</v>
      </c>
      <c r="B48" s="16">
        <v>0.32830157246543124</v>
      </c>
      <c r="C48" s="4"/>
    </row>
    <row r="49" spans="1:3" x14ac:dyDescent="0.3">
      <c r="A49" s="15">
        <v>0.3239875213612109</v>
      </c>
      <c r="B49" s="16">
        <v>0.3239875213612109</v>
      </c>
      <c r="C49" s="4"/>
    </row>
    <row r="50" spans="1:3" x14ac:dyDescent="0.3">
      <c r="A50" s="15">
        <v>0.95903811316794574</v>
      </c>
      <c r="B50" s="16">
        <v>0.95903811316794574</v>
      </c>
      <c r="C50" s="4"/>
    </row>
    <row r="51" spans="1:3" x14ac:dyDescent="0.3">
      <c r="A51" s="15">
        <v>0.15225100368632738</v>
      </c>
      <c r="B51" s="16">
        <v>0.15225100368632738</v>
      </c>
      <c r="C51" s="4"/>
    </row>
    <row r="52" spans="1:3" x14ac:dyDescent="0.3">
      <c r="A52" s="15">
        <v>-7.3998285693738453E-2</v>
      </c>
      <c r="B52" s="16">
        <v>-7.3998285693738453E-2</v>
      </c>
      <c r="C52" s="4"/>
    </row>
    <row r="53" spans="1:3" x14ac:dyDescent="0.3">
      <c r="A53" s="15">
        <v>-0.35368441874458334</v>
      </c>
      <c r="B53" s="16">
        <v>-0.35368441874458334</v>
      </c>
      <c r="C53" s="4"/>
    </row>
    <row r="54" spans="1:3" x14ac:dyDescent="0.3">
      <c r="A54" s="15">
        <v>7.4864224099968624E-4</v>
      </c>
      <c r="B54" s="16">
        <v>7.4864224099968624E-4</v>
      </c>
      <c r="C54" s="4"/>
    </row>
    <row r="55" spans="1:3" x14ac:dyDescent="0.3">
      <c r="A55" s="15">
        <v>-0.31808127468403313</v>
      </c>
      <c r="B55" s="16">
        <v>-0.31808127468403313</v>
      </c>
      <c r="C55" s="4"/>
    </row>
    <row r="56" spans="1:3" x14ac:dyDescent="0.3">
      <c r="A56" s="15">
        <v>0.37780158632570959</v>
      </c>
      <c r="B56" s="16">
        <v>0.37780158632570959</v>
      </c>
      <c r="C56" s="4"/>
    </row>
    <row r="57" spans="1:3" x14ac:dyDescent="0.3">
      <c r="A57" s="15">
        <v>1.4785328755190008E-2</v>
      </c>
      <c r="B57" s="16">
        <v>1.4785328755190008E-2</v>
      </c>
      <c r="C57" s="4"/>
    </row>
    <row r="58" spans="1:3" x14ac:dyDescent="0.3">
      <c r="A58" s="15">
        <v>-0.45647037573416327</v>
      </c>
      <c r="B58" s="16">
        <v>-0.45647037573416327</v>
      </c>
      <c r="C58" s="4"/>
    </row>
    <row r="59" spans="1:3" x14ac:dyDescent="0.3">
      <c r="A59" s="15">
        <v>-0.2126995308789521</v>
      </c>
      <c r="B59" s="16">
        <v>-0.2126995308789521</v>
      </c>
      <c r="C59" s="4"/>
    </row>
    <row r="60" spans="1:3" x14ac:dyDescent="0.3">
      <c r="A60" s="15">
        <v>-0.36452900841162972</v>
      </c>
      <c r="B60" s="16">
        <v>-0.36452900841162972</v>
      </c>
      <c r="C60" s="4"/>
    </row>
    <row r="61" spans="1:3" x14ac:dyDescent="0.3">
      <c r="A61" s="15">
        <v>0.33527953007825495</v>
      </c>
      <c r="B61" s="16">
        <v>0.33527953007825495</v>
      </c>
      <c r="C61" s="4"/>
    </row>
    <row r="62" spans="1:3" x14ac:dyDescent="0.3">
      <c r="A62" s="15">
        <v>-5.3315751790348642E-2</v>
      </c>
      <c r="B62" s="16">
        <v>-5.3315751790348642E-2</v>
      </c>
      <c r="C62" s="4"/>
    </row>
    <row r="63" spans="1:3" x14ac:dyDescent="0.3">
      <c r="A63" s="15">
        <v>-0.27465776925895646</v>
      </c>
      <c r="B63" s="16">
        <v>-0.27465776925895646</v>
      </c>
      <c r="C63" s="4"/>
    </row>
    <row r="64" spans="1:3" x14ac:dyDescent="0.3">
      <c r="A64" s="15">
        <v>0.34673637353924391</v>
      </c>
      <c r="B64" s="16">
        <v>0.34673637353924391</v>
      </c>
      <c r="C64" s="4"/>
    </row>
    <row r="65" spans="1:3" x14ac:dyDescent="0.3">
      <c r="A65" s="15">
        <v>-0.540516705405933</v>
      </c>
      <c r="B65" s="16">
        <v>-0.540516705405933</v>
      </c>
      <c r="C65" s="4"/>
    </row>
    <row r="66" spans="1:3" x14ac:dyDescent="0.3">
      <c r="A66" s="15">
        <v>-0.46708280450602757</v>
      </c>
      <c r="B66" s="16">
        <v>-0.46708280450602757</v>
      </c>
      <c r="C66" s="4"/>
    </row>
    <row r="67" spans="1:3" x14ac:dyDescent="0.3">
      <c r="A67" s="15">
        <v>8.1843549352038636E-2</v>
      </c>
      <c r="B67" s="16">
        <v>8.1843549352038636E-2</v>
      </c>
      <c r="C67" s="4"/>
    </row>
    <row r="68" spans="1:3" x14ac:dyDescent="0.3">
      <c r="A68" s="15">
        <v>0.2461738131670046</v>
      </c>
      <c r="B68" s="16">
        <v>0.2461738131670046</v>
      </c>
      <c r="C68" s="4"/>
    </row>
    <row r="69" spans="1:3" x14ac:dyDescent="0.3">
      <c r="A69" s="15">
        <v>-0.28341618917750644</v>
      </c>
      <c r="B69" s="16">
        <v>-0.28341618917750644</v>
      </c>
      <c r="C69" s="4"/>
    </row>
    <row r="70" spans="1:3" x14ac:dyDescent="0.3">
      <c r="A70" s="15">
        <v>8.1473597020076838E-2</v>
      </c>
      <c r="B70" s="16">
        <v>8.1473597020076838E-2</v>
      </c>
      <c r="C70" s="4"/>
    </row>
    <row r="71" spans="1:3" x14ac:dyDescent="0.3">
      <c r="A71" s="15">
        <v>-0.71170318231635044</v>
      </c>
      <c r="B71" s="16">
        <v>-0.71170318231635044</v>
      </c>
      <c r="C71" s="4"/>
    </row>
    <row r="72" spans="1:3" x14ac:dyDescent="0.3">
      <c r="A72" s="15">
        <v>1.0408846115818307</v>
      </c>
      <c r="B72" s="16">
        <v>1.0408846115818307</v>
      </c>
      <c r="C72" s="4"/>
    </row>
    <row r="73" spans="1:3" x14ac:dyDescent="0.3">
      <c r="A73" s="15">
        <v>0.31761254837044106</v>
      </c>
      <c r="B73" s="16">
        <v>0.31761254837044106</v>
      </c>
      <c r="C73" s="4"/>
    </row>
    <row r="74" spans="1:3" x14ac:dyDescent="0.3">
      <c r="A74" s="15">
        <v>0.3259506338411029</v>
      </c>
      <c r="B74" s="16">
        <v>0.3259506338411029</v>
      </c>
      <c r="C74" s="4"/>
    </row>
    <row r="75" spans="1:3" x14ac:dyDescent="0.3">
      <c r="A75" s="15">
        <v>-0.32711377604224978</v>
      </c>
      <c r="B75" s="16">
        <v>-0.32711377604224978</v>
      </c>
      <c r="C75" s="4"/>
    </row>
    <row r="76" spans="1:3" x14ac:dyDescent="0.3">
      <c r="A76" s="15">
        <v>0.99267769006937279</v>
      </c>
      <c r="B76" s="16">
        <v>0.99267769006937279</v>
      </c>
      <c r="C76" s="4"/>
    </row>
    <row r="77" spans="1:3" x14ac:dyDescent="0.3">
      <c r="A77" s="15">
        <v>-0.64015481095312587</v>
      </c>
      <c r="B77" s="16">
        <v>-0.64015481095312587</v>
      </c>
      <c r="C77" s="4"/>
    </row>
    <row r="78" spans="1:3" x14ac:dyDescent="0.3">
      <c r="A78" s="15">
        <v>0.93495307145706086</v>
      </c>
      <c r="B78" s="16">
        <v>0.93495307145706086</v>
      </c>
      <c r="C78" s="4"/>
    </row>
    <row r="79" spans="1:3" x14ac:dyDescent="0.3">
      <c r="A79" s="15">
        <v>0.32951202245308409</v>
      </c>
      <c r="B79" s="16">
        <v>0.32951202245308409</v>
      </c>
      <c r="C79" s="4"/>
    </row>
    <row r="80" spans="1:3" x14ac:dyDescent="0.3">
      <c r="A80" s="15">
        <v>7.5632540778846291E-2</v>
      </c>
      <c r="B80" s="16">
        <v>7.5632540778846291E-2</v>
      </c>
      <c r="C80" s="4"/>
    </row>
    <row r="81" spans="1:3" x14ac:dyDescent="0.3">
      <c r="A81" s="15">
        <v>0.82448147249007953</v>
      </c>
      <c r="B81" s="16">
        <v>0.82448147249007953</v>
      </c>
      <c r="C81" s="4"/>
    </row>
    <row r="82" spans="1:3" x14ac:dyDescent="0.3">
      <c r="A82" s="15">
        <v>-0.58398090533808933</v>
      </c>
      <c r="B82" s="16">
        <v>-0.58398090533808933</v>
      </c>
      <c r="C82" s="4"/>
    </row>
    <row r="83" spans="1:3" x14ac:dyDescent="0.3">
      <c r="A83" s="15">
        <v>0.68092251798175063</v>
      </c>
      <c r="B83" s="16">
        <v>0.68092251798175063</v>
      </c>
      <c r="C83" s="4"/>
    </row>
    <row r="84" spans="1:3" x14ac:dyDescent="0.3">
      <c r="A84" s="15">
        <v>0.82397502699541469</v>
      </c>
      <c r="B84" s="16">
        <v>0.82397502699541469</v>
      </c>
      <c r="C84" s="4"/>
    </row>
    <row r="85" spans="1:3" x14ac:dyDescent="0.3">
      <c r="A85" s="15">
        <v>-0.14105760717368199</v>
      </c>
      <c r="B85" s="16">
        <v>-0.14105760717368199</v>
      </c>
      <c r="C85" s="4"/>
    </row>
    <row r="86" spans="1:3" x14ac:dyDescent="0.3">
      <c r="A86" s="15">
        <v>-0.12942933154030456</v>
      </c>
      <c r="B86" s="16">
        <v>-0.12942933154030456</v>
      </c>
      <c r="C86" s="4"/>
    </row>
    <row r="87" spans="1:3" x14ac:dyDescent="0.3">
      <c r="A87" s="15">
        <v>0.53949868650608224</v>
      </c>
      <c r="B87" s="16">
        <v>0.53949868650608224</v>
      </c>
      <c r="C87" s="4"/>
    </row>
    <row r="88" spans="1:3" x14ac:dyDescent="0.3">
      <c r="A88" s="15">
        <v>0.10999231066210591</v>
      </c>
      <c r="B88" s="16">
        <v>0.10999231066210591</v>
      </c>
      <c r="C88" s="4"/>
    </row>
    <row r="89" spans="1:3" x14ac:dyDescent="0.3">
      <c r="A89" s="15">
        <v>0.43820651987187276</v>
      </c>
      <c r="B89" s="16">
        <v>0.43820651987187276</v>
      </c>
      <c r="C89" s="4"/>
    </row>
    <row r="90" spans="1:3" x14ac:dyDescent="0.3">
      <c r="A90" s="15">
        <v>0.11064023713021776</v>
      </c>
      <c r="B90" s="16">
        <v>0.11064023713021776</v>
      </c>
      <c r="C90" s="4"/>
    </row>
    <row r="91" spans="1:3" x14ac:dyDescent="0.3">
      <c r="A91" s="15">
        <v>0.74520807361116681</v>
      </c>
      <c r="B91" s="16">
        <v>0.74520807361116681</v>
      </c>
      <c r="C91" s="4"/>
    </row>
    <row r="92" spans="1:3" x14ac:dyDescent="0.3">
      <c r="A92" s="15">
        <v>-0.62632632298330115</v>
      </c>
      <c r="B92" s="16">
        <v>-0.62632632298330115</v>
      </c>
      <c r="C92" s="4"/>
    </row>
    <row r="93" spans="1:3" x14ac:dyDescent="0.3">
      <c r="A93" s="15">
        <v>0.83038886999555395</v>
      </c>
      <c r="B93" s="16">
        <v>0.83038886999555395</v>
      </c>
      <c r="C93" s="4"/>
    </row>
    <row r="94" spans="1:3" x14ac:dyDescent="0.3">
      <c r="A94" s="15">
        <v>-0.22198285544604701</v>
      </c>
      <c r="B94" s="16">
        <v>-0.22198285544604701</v>
      </c>
      <c r="C94" s="4"/>
    </row>
    <row r="95" spans="1:3" x14ac:dyDescent="0.3">
      <c r="A95" s="15">
        <v>-0.31602818029938007</v>
      </c>
      <c r="B95" s="16">
        <v>-0.31602818029938007</v>
      </c>
      <c r="C95" s="4"/>
    </row>
    <row r="96" spans="1:3" x14ac:dyDescent="0.3">
      <c r="A96" s="15">
        <v>0.18039296786006886</v>
      </c>
      <c r="B96" s="16">
        <v>0.18039296786006886</v>
      </c>
      <c r="C96" s="4"/>
    </row>
    <row r="97" spans="1:3" x14ac:dyDescent="0.3">
      <c r="A97" s="15">
        <v>-0.81611085755428192</v>
      </c>
      <c r="B97" s="16">
        <v>-0.81611085755428192</v>
      </c>
      <c r="C97" s="4"/>
    </row>
    <row r="98" spans="1:3" x14ac:dyDescent="0.3">
      <c r="A98" s="15">
        <v>-0.13294471117958295</v>
      </c>
      <c r="B98" s="16">
        <v>-0.13294471117958295</v>
      </c>
      <c r="C98" s="4"/>
    </row>
    <row r="99" spans="1:3" x14ac:dyDescent="0.3">
      <c r="A99" s="15">
        <v>0.70388032272997592</v>
      </c>
      <c r="B99" s="16">
        <v>0.70388032272997592</v>
      </c>
      <c r="C99" s="4"/>
    </row>
    <row r="100" spans="1:3" x14ac:dyDescent="0.3">
      <c r="A100" s="15">
        <v>-0.25282760871789378</v>
      </c>
      <c r="B100" s="16">
        <v>-0.25282760871789378</v>
      </c>
      <c r="C100" s="4"/>
    </row>
    <row r="101" spans="1:3" x14ac:dyDescent="0.3">
      <c r="A101" s="15">
        <v>-0.5660067246887035</v>
      </c>
      <c r="B101" s="16">
        <v>-0.5660067246887035</v>
      </c>
      <c r="C101" s="4"/>
    </row>
    <row r="102" spans="1:3" x14ac:dyDescent="0.3">
      <c r="A102" s="15">
        <v>5.6151090611850307E-2</v>
      </c>
      <c r="B102" s="16">
        <v>5.6151090611850307E-2</v>
      </c>
      <c r="C102" s="4"/>
    </row>
    <row r="103" spans="1:3" x14ac:dyDescent="0.3">
      <c r="A103" s="15">
        <v>0.12297025079746859</v>
      </c>
      <c r="B103" s="16">
        <v>0.12297025079746859</v>
      </c>
      <c r="C103" s="4"/>
    </row>
    <row r="104" spans="1:3" x14ac:dyDescent="0.3">
      <c r="A104" s="15">
        <v>-0.10761320953306885</v>
      </c>
      <c r="B104" s="16">
        <v>-0.10761320953306885</v>
      </c>
      <c r="C104" s="4"/>
    </row>
    <row r="105" spans="1:3" x14ac:dyDescent="0.3">
      <c r="A105" s="15">
        <v>9.200207551288031E-2</v>
      </c>
      <c r="B105" s="16">
        <v>9.200207551288031E-2</v>
      </c>
      <c r="C105" s="4"/>
    </row>
    <row r="106" spans="1:3" x14ac:dyDescent="0.3">
      <c r="A106" s="15">
        <v>-0.72298273159469595</v>
      </c>
      <c r="B106" s="16">
        <v>-0.72298273159469595</v>
      </c>
      <c r="C106" s="4"/>
    </row>
    <row r="107" spans="1:3" x14ac:dyDescent="0.3">
      <c r="A107" s="15">
        <v>-3.7672839760405807E-2</v>
      </c>
      <c r="B107" s="16">
        <v>-3.7672839760405807E-2</v>
      </c>
      <c r="C107" s="4"/>
    </row>
    <row r="108" spans="1:3" x14ac:dyDescent="0.3">
      <c r="A108" s="15">
        <v>0.1818466190721395</v>
      </c>
      <c r="B108" s="16">
        <v>0.1818466190721395</v>
      </c>
      <c r="C108" s="4"/>
    </row>
    <row r="109" spans="1:3" x14ac:dyDescent="0.3">
      <c r="A109" s="15">
        <v>3.3741298233643136E-2</v>
      </c>
      <c r="B109" s="16">
        <v>3.3741298233643136E-2</v>
      </c>
      <c r="C109" s="4"/>
    </row>
    <row r="110" spans="1:3" x14ac:dyDescent="0.3">
      <c r="A110" s="15">
        <v>-0.74967145126901436</v>
      </c>
      <c r="B110" s="16">
        <v>-0.74967145126901436</v>
      </c>
      <c r="C110" s="4"/>
    </row>
    <row r="111" spans="1:3" x14ac:dyDescent="0.3">
      <c r="A111" s="15">
        <v>0.51697952430277638</v>
      </c>
      <c r="B111" s="16">
        <v>0.51697952430277638</v>
      </c>
      <c r="C111" s="4"/>
    </row>
    <row r="112" spans="1:3" x14ac:dyDescent="0.3">
      <c r="A112" s="15">
        <v>-8.5621663882063714E-2</v>
      </c>
      <c r="B112" s="16">
        <v>-8.5621663882063714E-2</v>
      </c>
      <c r="C112" s="4"/>
    </row>
    <row r="113" spans="1:3" x14ac:dyDescent="0.3">
      <c r="A113" s="15">
        <v>0.86477444088679434</v>
      </c>
      <c r="B113" s="16">
        <v>0.86477444088679434</v>
      </c>
      <c r="C113" s="4"/>
    </row>
    <row r="114" spans="1:3" x14ac:dyDescent="0.3">
      <c r="A114" s="15">
        <v>-0.23258778773368149</v>
      </c>
      <c r="B114" s="16">
        <v>-0.23258778773368149</v>
      </c>
      <c r="C114" s="4"/>
    </row>
    <row r="115" spans="1:3" x14ac:dyDescent="0.3">
      <c r="A115" s="15">
        <v>0.66885774146940946</v>
      </c>
      <c r="B115" s="16">
        <v>0.66885774146940946</v>
      </c>
      <c r="C115" s="4"/>
    </row>
    <row r="116" spans="1:3" x14ac:dyDescent="0.3">
      <c r="A116" s="15">
        <v>0.24665856096377503</v>
      </c>
      <c r="B116" s="16">
        <v>0.24665856096377503</v>
      </c>
      <c r="C116" s="4"/>
    </row>
    <row r="117" spans="1:3" x14ac:dyDescent="0.3">
      <c r="A117" s="15">
        <v>0.38670137614567679</v>
      </c>
      <c r="B117" s="16">
        <v>0.38670137614567679</v>
      </c>
      <c r="C117" s="4"/>
    </row>
    <row r="118" spans="1:3" x14ac:dyDescent="0.3">
      <c r="A118" s="15">
        <v>-0.21081488872535559</v>
      </c>
      <c r="B118">
        <v>-0.21081488872535559</v>
      </c>
      <c r="C118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DDBC-1C77-4FE9-88BD-920A9690D9E9}">
  <dimension ref="A1:I18"/>
  <sheetViews>
    <sheetView tabSelected="1" workbookViewId="0">
      <selection activeCell="B17" sqref="B17:D18"/>
    </sheetView>
  </sheetViews>
  <sheetFormatPr baseColWidth="10" defaultColWidth="11.44140625" defaultRowHeight="14.4" x14ac:dyDescent="0.3"/>
  <cols>
    <col min="1" max="1" width="34.6640625" bestFit="1" customWidth="1"/>
    <col min="2" max="2" width="27" customWidth="1"/>
    <col min="3" max="3" width="17" bestFit="1" customWidth="1"/>
    <col min="4" max="4" width="18.88671875" bestFit="1" customWidth="1"/>
    <col min="5" max="5" width="28.109375" customWidth="1"/>
    <col min="6" max="6" width="39.6640625" bestFit="1" customWidth="1"/>
    <col min="7" max="7" width="40.33203125" bestFit="1" customWidth="1"/>
    <col min="8" max="8" width="41.5546875" bestFit="1" customWidth="1"/>
    <col min="9" max="9" width="42.33203125" bestFit="1" customWidth="1"/>
  </cols>
  <sheetData>
    <row r="1" spans="1:9" x14ac:dyDescent="0.3">
      <c r="A1" t="s">
        <v>37</v>
      </c>
    </row>
    <row r="2" spans="1:9" ht="15" thickBot="1" x14ac:dyDescent="0.35"/>
    <row r="3" spans="1:9" x14ac:dyDescent="0.3">
      <c r="A3" s="11" t="s">
        <v>38</v>
      </c>
      <c r="B3" s="11"/>
    </row>
    <row r="4" spans="1:9" x14ac:dyDescent="0.3">
      <c r="A4" t="s">
        <v>39</v>
      </c>
      <c r="B4">
        <v>0.24200280942080976</v>
      </c>
    </row>
    <row r="5" spans="1:9" x14ac:dyDescent="0.3">
      <c r="A5" t="s">
        <v>40</v>
      </c>
      <c r="B5">
        <v>5.8565359767564766E-2</v>
      </c>
    </row>
    <row r="6" spans="1:9" x14ac:dyDescent="0.3">
      <c r="A6" t="s">
        <v>40</v>
      </c>
      <c r="B6">
        <v>5.0234079765507818E-2</v>
      </c>
    </row>
    <row r="7" spans="1:9" x14ac:dyDescent="0.3">
      <c r="A7" t="s">
        <v>41</v>
      </c>
      <c r="B7">
        <v>0.44187610752307305</v>
      </c>
    </row>
    <row r="8" spans="1:9" ht="15" thickBot="1" x14ac:dyDescent="0.35">
      <c r="A8" s="9" t="s">
        <v>42</v>
      </c>
      <c r="B8" s="9">
        <v>115</v>
      </c>
    </row>
    <row r="10" spans="1:9" ht="15" thickBot="1" x14ac:dyDescent="0.35">
      <c r="A10" t="s">
        <v>43</v>
      </c>
    </row>
    <row r="11" spans="1:9" x14ac:dyDescent="0.3">
      <c r="A11" s="10"/>
      <c r="B11" s="10" t="s">
        <v>44</v>
      </c>
      <c r="C11" s="10" t="s">
        <v>45</v>
      </c>
      <c r="D11" s="10" t="s">
        <v>46</v>
      </c>
      <c r="E11" s="10" t="s">
        <v>47</v>
      </c>
      <c r="F11" s="10" t="s">
        <v>48</v>
      </c>
    </row>
    <row r="12" spans="1:9" x14ac:dyDescent="0.3">
      <c r="A12" t="s">
        <v>49</v>
      </c>
      <c r="B12">
        <v>1</v>
      </c>
      <c r="C12">
        <v>1.3725561627903033</v>
      </c>
      <c r="D12">
        <v>1.3725561627903033</v>
      </c>
      <c r="E12">
        <v>7.0295752577161368</v>
      </c>
      <c r="F12">
        <v>9.1688723195412387E-3</v>
      </c>
    </row>
    <row r="13" spans="1:9" x14ac:dyDescent="0.3">
      <c r="A13" t="s">
        <v>50</v>
      </c>
      <c r="B13">
        <v>113</v>
      </c>
      <c r="C13">
        <v>22.063757867170896</v>
      </c>
      <c r="D13">
        <v>0.19525449439974243</v>
      </c>
    </row>
    <row r="14" spans="1:9" ht="15" thickBot="1" x14ac:dyDescent="0.35">
      <c r="A14" s="9" t="s">
        <v>51</v>
      </c>
      <c r="B14" s="9">
        <v>114</v>
      </c>
      <c r="C14" s="9">
        <v>23.436314029961199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52</v>
      </c>
      <c r="C16" s="10" t="s">
        <v>41</v>
      </c>
      <c r="D16" s="10" t="s">
        <v>53</v>
      </c>
      <c r="E16" s="10" t="s">
        <v>54</v>
      </c>
      <c r="F16" s="10" t="s">
        <v>55</v>
      </c>
      <c r="G16" s="10" t="s">
        <v>56</v>
      </c>
      <c r="H16" s="10" t="s">
        <v>57</v>
      </c>
      <c r="I16" s="10" t="s">
        <v>58</v>
      </c>
    </row>
    <row r="17" spans="1:9" x14ac:dyDescent="0.3">
      <c r="A17" t="s">
        <v>59</v>
      </c>
      <c r="B17">
        <v>0.10880009436190036</v>
      </c>
      <c r="C17">
        <v>4.2050692017829405E-2</v>
      </c>
      <c r="D17">
        <v>2.5873556210625344</v>
      </c>
      <c r="E17">
        <v>1.094000645042161E-2</v>
      </c>
      <c r="F17">
        <v>2.5490089236381824E-2</v>
      </c>
      <c r="G17">
        <v>0.19211009948741889</v>
      </c>
      <c r="H17">
        <v>2.5490089236381824E-2</v>
      </c>
      <c r="I17">
        <v>0.19211009948741889</v>
      </c>
    </row>
    <row r="18" spans="1:9" ht="15" thickBot="1" x14ac:dyDescent="0.35">
      <c r="A18" s="9" t="s">
        <v>60</v>
      </c>
      <c r="B18" s="9">
        <v>-0.2419394929353075</v>
      </c>
      <c r="C18" s="9">
        <v>9.125196467984617E-2</v>
      </c>
      <c r="D18" s="9">
        <v>-2.6513346182095083</v>
      </c>
      <c r="E18" s="9">
        <v>9.1688723195411069E-3</v>
      </c>
      <c r="F18" s="9">
        <v>-0.4227260931170192</v>
      </c>
      <c r="G18" s="9">
        <v>-6.1152892753595811E-2</v>
      </c>
      <c r="H18" s="9">
        <v>-0.4227260931170192</v>
      </c>
      <c r="I18" s="9">
        <v>-6.1152892753595811E-2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DB3D-E0A6-46F4-996F-A7F2D4F94DAF}">
  <dimension ref="A1:C118"/>
  <sheetViews>
    <sheetView zoomScale="115" zoomScaleNormal="115" workbookViewId="0">
      <selection activeCell="F24" sqref="F24"/>
    </sheetView>
  </sheetViews>
  <sheetFormatPr baseColWidth="10" defaultRowHeight="14.4" x14ac:dyDescent="0.3"/>
  <cols>
    <col min="1" max="1" width="14" customWidth="1"/>
  </cols>
  <sheetData>
    <row r="1" spans="1:3" x14ac:dyDescent="0.3">
      <c r="A1" s="5" t="s">
        <v>14</v>
      </c>
      <c r="B1" s="5" t="s">
        <v>63</v>
      </c>
      <c r="C1" s="5" t="s">
        <v>64</v>
      </c>
    </row>
    <row r="3" spans="1:3" x14ac:dyDescent="0.3">
      <c r="A3">
        <v>0.40910541526757793</v>
      </c>
    </row>
    <row r="4" spans="1:3" x14ac:dyDescent="0.3">
      <c r="A4">
        <v>-0.42182150657408446</v>
      </c>
      <c r="B4">
        <f>'AR OUTPUT'!B$17+ ('AR OUTPUT'!B$18 * Prédiction!A3)</f>
        <v>9.8213376349741421E-3</v>
      </c>
      <c r="C4">
        <f>A4-B4</f>
        <v>-0.43164284420905863</v>
      </c>
    </row>
    <row r="5" spans="1:3" x14ac:dyDescent="0.3">
      <c r="A5">
        <v>0.30287771410371445</v>
      </c>
      <c r="B5">
        <f>'AR OUTPUT'!B$17+ ('AR OUTPUT'!B$18 * Prédiction!A4)</f>
        <v>0.21085537577164182</v>
      </c>
      <c r="C5">
        <f t="shared" ref="C5:C68" si="0">A5-B5</f>
        <v>9.2022338332072628E-2</v>
      </c>
    </row>
    <row r="6" spans="1:3" x14ac:dyDescent="0.3">
      <c r="A6">
        <v>0.8347581061161522</v>
      </c>
      <c r="B6">
        <f>'AR OUTPUT'!B$17+ ('AR OUTPUT'!B$18 * Prédiction!A5)</f>
        <v>3.5522013790242654E-2</v>
      </c>
      <c r="C6">
        <f t="shared" si="0"/>
        <v>0.79923609232590953</v>
      </c>
    </row>
    <row r="7" spans="1:3" x14ac:dyDescent="0.3">
      <c r="A7">
        <v>-6.5766675892197313E-2</v>
      </c>
      <c r="B7">
        <f>'AR OUTPUT'!B$17+ ('AR OUTPUT'!B$18 * Prédiction!A6)</f>
        <v>-9.316085855547912E-2</v>
      </c>
      <c r="C7">
        <f t="shared" si="0"/>
        <v>2.7394182663281808E-2</v>
      </c>
    </row>
    <row r="8" spans="1:3" x14ac:dyDescent="0.3">
      <c r="A8">
        <v>0.50533626660980158</v>
      </c>
      <c r="B8">
        <f>'AR OUTPUT'!B$17+ ('AR OUTPUT'!B$18 * Prédiction!A7)</f>
        <v>0.12471165057929928</v>
      </c>
      <c r="C8">
        <f t="shared" si="0"/>
        <v>0.38062461603050229</v>
      </c>
    </row>
    <row r="9" spans="1:3" x14ac:dyDescent="0.3">
      <c r="A9">
        <v>0.33620252028347419</v>
      </c>
      <c r="B9">
        <f>'AR OUTPUT'!B$17+ ('AR OUTPUT'!B$18 * Prédiction!A8)</f>
        <v>-1.3460705743496407E-2</v>
      </c>
      <c r="C9">
        <f t="shared" si="0"/>
        <v>0.34966322602697059</v>
      </c>
    </row>
    <row r="10" spans="1:3" x14ac:dyDescent="0.3">
      <c r="A10">
        <v>0.27076227254150886</v>
      </c>
      <c r="B10">
        <f>'AR OUTPUT'!B$17+ ('AR OUTPUT'!B$18 * Prédiction!A9)</f>
        <v>2.7459427080944177E-2</v>
      </c>
      <c r="C10">
        <f t="shared" si="0"/>
        <v>0.24330284546056469</v>
      </c>
    </row>
    <row r="11" spans="1:3" x14ac:dyDescent="0.3">
      <c r="A11">
        <v>-3.5625367133320651E-2</v>
      </c>
      <c r="B11">
        <f>'AR OUTPUT'!B$17+ ('AR OUTPUT'!B$18 * Prédiction!A10)</f>
        <v>4.3292007437196162E-2</v>
      </c>
      <c r="C11">
        <f t="shared" si="0"/>
        <v>-7.8917374570516813E-2</v>
      </c>
    </row>
    <row r="12" spans="1:3" x14ac:dyDescent="0.3">
      <c r="A12">
        <v>0.52879843509848357</v>
      </c>
      <c r="B12">
        <f>'AR OUTPUT'!B$17+ ('AR OUTPUT'!B$18 * Prédiction!A11)</f>
        <v>0.11741927762177012</v>
      </c>
      <c r="C12">
        <f t="shared" si="0"/>
        <v>0.41137915747671344</v>
      </c>
    </row>
    <row r="13" spans="1:3" x14ac:dyDescent="0.3">
      <c r="A13">
        <v>0.11564718231985793</v>
      </c>
      <c r="B13">
        <f>'AR OUTPUT'!B$17+ ('AR OUTPUT'!B$18 * Prédiction!A12)</f>
        <v>-1.9137130890810872E-2</v>
      </c>
      <c r="C13">
        <f t="shared" si="0"/>
        <v>0.1347843132106688</v>
      </c>
    </row>
    <row r="14" spans="1:3" x14ac:dyDescent="0.3">
      <c r="A14">
        <v>-0.85516565299261948</v>
      </c>
      <c r="B14">
        <f>'AR OUTPUT'!B$17+ ('AR OUTPUT'!B$18 * Prédiction!A13)</f>
        <v>8.0820473712036878E-2</v>
      </c>
      <c r="C14">
        <f t="shared" si="0"/>
        <v>-0.93598612670465631</v>
      </c>
    </row>
    <row r="15" spans="1:3" x14ac:dyDescent="0.3">
      <c r="A15">
        <v>0.40767705662546838</v>
      </c>
      <c r="B15">
        <f>'AR OUTPUT'!B$17+ ('AR OUTPUT'!B$18 * Prédiction!A14)</f>
        <v>0.31569843882262583</v>
      </c>
      <c r="C15">
        <f t="shared" si="0"/>
        <v>9.1978617802842555E-2</v>
      </c>
    </row>
    <row r="16" spans="1:3" x14ac:dyDescent="0.3">
      <c r="A16">
        <v>-0.13978943441600755</v>
      </c>
      <c r="B16">
        <f>'AR OUTPUT'!B$17+ ('AR OUTPUT'!B$18 * Prédiction!A15)</f>
        <v>1.0166914000575886E-2</v>
      </c>
      <c r="C16">
        <f t="shared" si="0"/>
        <v>-0.14995634841658345</v>
      </c>
    </row>
    <row r="17" spans="1:3" x14ac:dyDescent="0.3">
      <c r="A17">
        <v>-0.10190808326593626</v>
      </c>
      <c r="B17">
        <f>'AR OUTPUT'!B$17+ ('AR OUTPUT'!B$18 * Prédiction!A16)</f>
        <v>0.14262067924222266</v>
      </c>
      <c r="C17">
        <f t="shared" si="0"/>
        <v>-0.24452876250815891</v>
      </c>
    </row>
    <row r="18" spans="1:3" x14ac:dyDescent="0.3">
      <c r="A18">
        <v>-0.17463594087807266</v>
      </c>
      <c r="B18">
        <f>'AR OUTPUT'!B$17+ ('AR OUTPUT'!B$18 * Prédiction!A17)</f>
        <v>0.13345568435327007</v>
      </c>
      <c r="C18">
        <f t="shared" si="0"/>
        <v>-0.3080916252313427</v>
      </c>
    </row>
    <row r="19" spans="1:3" x14ac:dyDescent="0.3">
      <c r="A19">
        <v>-0.39281600129529082</v>
      </c>
      <c r="B19">
        <f>'AR OUTPUT'!B$17+ ('AR OUTPUT'!B$18 * Prédiction!A18)</f>
        <v>0.1510514253462216</v>
      </c>
      <c r="C19">
        <f t="shared" si="0"/>
        <v>-0.54386742664151244</v>
      </c>
    </row>
    <row r="20" spans="1:3" x14ac:dyDescent="0.3">
      <c r="A20">
        <v>0.18645425065197685</v>
      </c>
      <c r="B20">
        <f>'AR OUTPUT'!B$17+ ('AR OUTPUT'!B$18 * Prédiction!A19)</f>
        <v>0.20383779853215811</v>
      </c>
      <c r="C20">
        <f t="shared" si="0"/>
        <v>-1.738354788018126E-2</v>
      </c>
    </row>
    <row r="21" spans="1:3" x14ac:dyDescent="0.3">
      <c r="A21">
        <v>-0.16799594363435233</v>
      </c>
      <c r="B21">
        <f>'AR OUTPUT'!B$17+ ('AR OUTPUT'!B$18 * Prédiction!A20)</f>
        <v>6.368944750352834E-2</v>
      </c>
      <c r="C21">
        <f t="shared" si="0"/>
        <v>-0.23168539113788067</v>
      </c>
    </row>
    <row r="22" spans="1:3" x14ac:dyDescent="0.3">
      <c r="A22">
        <v>-3.805914262170873E-2</v>
      </c>
      <c r="B22">
        <f>'AR OUTPUT'!B$17+ ('AR OUTPUT'!B$18 * Prédiction!A21)</f>
        <v>0.14944494777998407</v>
      </c>
      <c r="C22">
        <f t="shared" si="0"/>
        <v>-0.1875040904016928</v>
      </c>
    </row>
    <row r="23" spans="1:3" x14ac:dyDescent="0.3">
      <c r="A23">
        <v>-0.56965296611229377</v>
      </c>
      <c r="B23">
        <f>'AR OUTPUT'!B$17+ ('AR OUTPUT'!B$18 * Prédiction!A22)</f>
        <v>0.11800810402934912</v>
      </c>
      <c r="C23">
        <f t="shared" si="0"/>
        <v>-0.68766107014164291</v>
      </c>
    </row>
    <row r="24" spans="1:3" x14ac:dyDescent="0.3">
      <c r="A24">
        <v>-0.13769588825593804</v>
      </c>
      <c r="B24">
        <f>'AR OUTPUT'!B$17+ ('AR OUTPUT'!B$18 * Prédiction!A23)</f>
        <v>0.24662164413220261</v>
      </c>
      <c r="C24">
        <f t="shared" si="0"/>
        <v>-0.38431753238814065</v>
      </c>
    </row>
    <row r="25" spans="1:3" x14ac:dyDescent="0.3">
      <c r="A25">
        <v>3.4337208523672835E-2</v>
      </c>
      <c r="B25">
        <f>'AR OUTPUT'!B$17+ ('AR OUTPUT'!B$18 * Prédiction!A24)</f>
        <v>0.14211416774581875</v>
      </c>
      <c r="C25">
        <f t="shared" si="0"/>
        <v>-0.10777695922214592</v>
      </c>
    </row>
    <row r="26" spans="1:3" x14ac:dyDescent="0.3">
      <c r="A26">
        <v>0.44110004895084387</v>
      </c>
      <c r="B26">
        <f>'AR OUTPUT'!B$17+ ('AR OUTPUT'!B$18 * Prédiction!A25)</f>
        <v>0.10049256754286903</v>
      </c>
      <c r="C26">
        <f t="shared" si="0"/>
        <v>0.34060748140797481</v>
      </c>
    </row>
    <row r="27" spans="1:3" x14ac:dyDescent="0.3">
      <c r="A27">
        <v>-0.69948692878075569</v>
      </c>
      <c r="B27">
        <f>'AR OUTPUT'!B$17+ ('AR OUTPUT'!B$18 * Prédiction!A26)</f>
        <v>2.0805721849938702E-3</v>
      </c>
      <c r="C27">
        <f t="shared" si="0"/>
        <v>-0.7015675009657496</v>
      </c>
    </row>
    <row r="28" spans="1:3" x14ac:dyDescent="0.3">
      <c r="A28">
        <v>0.33588008315977014</v>
      </c>
      <c r="B28">
        <f>'AR OUTPUT'!B$17+ ('AR OUTPUT'!B$18 * Prédiction!A27)</f>
        <v>0.27803360722599191</v>
      </c>
      <c r="C28">
        <f t="shared" si="0"/>
        <v>5.784647593377823E-2</v>
      </c>
    </row>
    <row r="29" spans="1:3" x14ac:dyDescent="0.3">
      <c r="A29">
        <v>-0.53249496123654438</v>
      </c>
      <c r="B29">
        <f>'AR OUTPUT'!B$17+ ('AR OUTPUT'!B$18 * Prédiction!A28)</f>
        <v>2.7537437355156652E-2</v>
      </c>
      <c r="C29">
        <f t="shared" si="0"/>
        <v>-0.56003239859170106</v>
      </c>
    </row>
    <row r="30" spans="1:3" x14ac:dyDescent="0.3">
      <c r="A30">
        <v>0.62017400771700437</v>
      </c>
      <c r="B30">
        <f>'AR OUTPUT'!B$17+ ('AR OUTPUT'!B$18 * Prédiction!A29)</f>
        <v>0.23763165527407612</v>
      </c>
      <c r="C30">
        <f t="shared" si="0"/>
        <v>0.38254235244292822</v>
      </c>
    </row>
    <row r="31" spans="1:3" x14ac:dyDescent="0.3">
      <c r="A31">
        <v>-0.14029879063200479</v>
      </c>
      <c r="B31">
        <f>'AR OUTPUT'!B$17+ ('AR OUTPUT'!B$18 * Prédiction!A30)</f>
        <v>-4.1244490596809152E-2</v>
      </c>
      <c r="C31">
        <f t="shared" si="0"/>
        <v>-9.9054300035195636E-2</v>
      </c>
    </row>
    <row r="32" spans="1:3" x14ac:dyDescent="0.3">
      <c r="A32">
        <v>0.37729185979337743</v>
      </c>
      <c r="B32">
        <f>'AR OUTPUT'!B$17+ ('AR OUTPUT'!B$18 * Prédiction!A31)</f>
        <v>0.14274391262684447</v>
      </c>
      <c r="C32">
        <f t="shared" si="0"/>
        <v>0.23454794716653296</v>
      </c>
    </row>
    <row r="33" spans="1:3" x14ac:dyDescent="0.3">
      <c r="A33">
        <v>-6.784371250277399E-2</v>
      </c>
      <c r="B33">
        <f>'AR OUTPUT'!B$17+ ('AR OUTPUT'!B$18 * Prédiction!A32)</f>
        <v>1.7518293114871492E-2</v>
      </c>
      <c r="C33">
        <f t="shared" si="0"/>
        <v>-8.5362005617645481E-2</v>
      </c>
    </row>
    <row r="34" spans="1:3" x14ac:dyDescent="0.3">
      <c r="A34">
        <v>-0.20605162474590433</v>
      </c>
      <c r="B34">
        <f>'AR OUTPUT'!B$17+ ('AR OUTPUT'!B$18 * Prédiction!A33)</f>
        <v>0.12521416776367028</v>
      </c>
      <c r="C34">
        <f t="shared" si="0"/>
        <v>-0.33126579250957461</v>
      </c>
    </row>
    <row r="35" spans="1:3" x14ac:dyDescent="0.3">
      <c r="A35">
        <v>0.51143486256481374</v>
      </c>
      <c r="B35">
        <f>'AR OUTPUT'!B$17+ ('AR OUTPUT'!B$18 * Prédiction!A34)</f>
        <v>0.1586521199714207</v>
      </c>
      <c r="C35">
        <f t="shared" si="0"/>
        <v>0.35278274259339304</v>
      </c>
    </row>
    <row r="36" spans="1:3" x14ac:dyDescent="0.3">
      <c r="A36">
        <v>0.49318289808264293</v>
      </c>
      <c r="B36">
        <f>'AR OUTPUT'!B$17+ ('AR OUTPUT'!B$18 * Prédiction!A35)</f>
        <v>-1.4936196956469361E-2</v>
      </c>
      <c r="C36">
        <f t="shared" si="0"/>
        <v>0.50811909503911235</v>
      </c>
    </row>
    <row r="37" spans="1:3" x14ac:dyDescent="0.3">
      <c r="A37">
        <v>0.11373198054977962</v>
      </c>
      <c r="B37">
        <f>'AR OUTPUT'!B$17+ ('AR OUTPUT'!B$18 * Prédiction!A36)</f>
        <v>-1.0520325924579715E-2</v>
      </c>
      <c r="C37">
        <f t="shared" si="0"/>
        <v>0.12425230647435934</v>
      </c>
    </row>
    <row r="38" spans="1:3" x14ac:dyDescent="0.3">
      <c r="A38">
        <v>0.48638560563874478</v>
      </c>
      <c r="B38">
        <f>'AR OUTPUT'!B$17+ ('AR OUTPUT'!B$18 * Prédiction!A37)</f>
        <v>8.1283836657158423E-2</v>
      </c>
      <c r="C38">
        <f t="shared" si="0"/>
        <v>0.40510176898158634</v>
      </c>
    </row>
    <row r="39" spans="1:3" x14ac:dyDescent="0.3">
      <c r="A39">
        <v>0.40162972802962926</v>
      </c>
      <c r="B39">
        <f>'AR OUTPUT'!B$17+ ('AR OUTPUT'!B$18 * Prédiction!A38)</f>
        <v>-8.8757924373699948E-3</v>
      </c>
      <c r="C39">
        <f t="shared" si="0"/>
        <v>0.41050552046699929</v>
      </c>
    </row>
    <row r="40" spans="1:3" x14ac:dyDescent="0.3">
      <c r="A40">
        <v>0.6770997705017745</v>
      </c>
      <c r="B40">
        <f>'AR OUTPUT'!B$17+ ('AR OUTPUT'!B$18 * Prédiction!A39)</f>
        <v>1.1630001614666388E-2</v>
      </c>
      <c r="C40">
        <f t="shared" si="0"/>
        <v>0.66546976888710807</v>
      </c>
    </row>
    <row r="41" spans="1:3" x14ac:dyDescent="0.3">
      <c r="A41">
        <v>-0.309193711407314</v>
      </c>
      <c r="B41">
        <f>'AR OUTPUT'!B$17+ ('AR OUTPUT'!B$18 * Prédiction!A40)</f>
        <v>-5.5017080779912048E-2</v>
      </c>
      <c r="C41">
        <f t="shared" si="0"/>
        <v>-0.25417663062740192</v>
      </c>
    </row>
    <row r="42" spans="1:3" x14ac:dyDescent="0.3">
      <c r="A42">
        <v>0.12373876025674591</v>
      </c>
      <c r="B42">
        <f>'AR OUTPUT'!B$17+ ('AR OUTPUT'!B$18 * Prédiction!A41)</f>
        <v>0.18360626411857173</v>
      </c>
      <c r="C42">
        <f t="shared" si="0"/>
        <v>-5.9867503861825822E-2</v>
      </c>
    </row>
    <row r="43" spans="1:3" x14ac:dyDescent="0.3">
      <c r="A43">
        <v>1.0642444964910105</v>
      </c>
      <c r="B43">
        <f>'AR OUTPUT'!B$17+ ('AR OUTPUT'!B$18 * Prédiction!A42)</f>
        <v>7.8862801448939673E-2</v>
      </c>
      <c r="C43">
        <f t="shared" si="0"/>
        <v>0.98538169504207085</v>
      </c>
    </row>
    <row r="44" spans="1:3" x14ac:dyDescent="0.3">
      <c r="A44">
        <v>-0.13902751439282923</v>
      </c>
      <c r="B44">
        <f>'AR OUTPUT'!B$17+ ('AR OUTPUT'!B$18 * Prédiction!A43)</f>
        <v>-0.14868267947832636</v>
      </c>
      <c r="C44">
        <f t="shared" si="0"/>
        <v>9.6551650854971305E-3</v>
      </c>
    </row>
    <row r="45" spans="1:3" x14ac:dyDescent="0.3">
      <c r="A45">
        <v>0.71800977392939025</v>
      </c>
      <c r="B45">
        <f>'AR OUTPUT'!B$17+ ('AR OUTPUT'!B$18 * Prédiction!A44)</f>
        <v>0.14243634069815764</v>
      </c>
      <c r="C45">
        <f t="shared" si="0"/>
        <v>0.57557343323123256</v>
      </c>
    </row>
    <row r="46" spans="1:3" x14ac:dyDescent="0.3">
      <c r="A46">
        <v>3.6110232503681061E-2</v>
      </c>
      <c r="B46">
        <f>'AR OUTPUT'!B$17+ ('AR OUTPUT'!B$18 * Prédiction!A45)</f>
        <v>-6.4914826265171088E-2</v>
      </c>
      <c r="C46">
        <f t="shared" si="0"/>
        <v>0.10102505876885215</v>
      </c>
    </row>
    <row r="47" spans="1:3" x14ac:dyDescent="0.3">
      <c r="A47">
        <v>-0.18655713493525106</v>
      </c>
      <c r="B47">
        <f>'AR OUTPUT'!B$17+ ('AR OUTPUT'!B$18 * Prédiction!A46)</f>
        <v>0.1000636030201837</v>
      </c>
      <c r="C47">
        <f t="shared" si="0"/>
        <v>-0.28662073795543475</v>
      </c>
    </row>
    <row r="48" spans="1:3" x14ac:dyDescent="0.3">
      <c r="A48">
        <v>0.32830157246543124</v>
      </c>
      <c r="B48">
        <f>'AR OUTPUT'!B$17+ ('AR OUTPUT'!B$18 * Prédiction!A47)</f>
        <v>0.15393563299159874</v>
      </c>
      <c r="C48">
        <f t="shared" si="0"/>
        <v>0.1743659394738325</v>
      </c>
    </row>
    <row r="49" spans="1:3" x14ac:dyDescent="0.3">
      <c r="A49">
        <v>0.3239875213612109</v>
      </c>
      <c r="B49">
        <f>'AR OUTPUT'!B$17+ ('AR OUTPUT'!B$18 * Prédiction!A48)</f>
        <v>2.9370978389749808E-2</v>
      </c>
      <c r="C49">
        <f t="shared" si="0"/>
        <v>0.29461654297146112</v>
      </c>
    </row>
    <row r="50" spans="1:3" x14ac:dyDescent="0.3">
      <c r="A50">
        <v>0.95903811316794574</v>
      </c>
      <c r="B50">
        <f>'AR OUTPUT'!B$17+ ('AR OUTPUT'!B$18 * Prédiction!A49)</f>
        <v>3.0414717726401891E-2</v>
      </c>
      <c r="C50">
        <f t="shared" si="0"/>
        <v>0.92862339544154382</v>
      </c>
    </row>
    <row r="51" spans="1:3" x14ac:dyDescent="0.3">
      <c r="A51">
        <v>0.15225100368632738</v>
      </c>
      <c r="B51">
        <f>'AR OUTPUT'!B$17+ ('AR OUTPUT'!B$18 * Prédiction!A50)</f>
        <v>-0.12322910044358648</v>
      </c>
      <c r="C51">
        <f t="shared" si="0"/>
        <v>0.27548010412991386</v>
      </c>
    </row>
    <row r="52" spans="1:3" x14ac:dyDescent="0.3">
      <c r="A52">
        <v>-7.3998285693738453E-2</v>
      </c>
      <c r="B52">
        <f>'AR OUTPUT'!B$17+ ('AR OUTPUT'!B$18 * Prédiction!A51)</f>
        <v>7.1964563731138687E-2</v>
      </c>
      <c r="C52">
        <f t="shared" si="0"/>
        <v>-0.14596284942487714</v>
      </c>
    </row>
    <row r="53" spans="1:3" x14ac:dyDescent="0.3">
      <c r="A53">
        <v>-0.35368441874458334</v>
      </c>
      <c r="B53">
        <f>'AR OUTPUT'!B$17+ ('AR OUTPUT'!B$18 * Prédiction!A52)</f>
        <v>0.12670320208072547</v>
      </c>
      <c r="C53">
        <f t="shared" si="0"/>
        <v>-0.48038762082530884</v>
      </c>
    </row>
    <row r="54" spans="1:3" x14ac:dyDescent="0.3">
      <c r="A54">
        <v>7.4864224099968624E-4</v>
      </c>
      <c r="B54">
        <f>'AR OUTPUT'!B$17+ ('AR OUTPUT'!B$18 * Prédiction!A53)</f>
        <v>0.19437032329208381</v>
      </c>
      <c r="C54">
        <f t="shared" si="0"/>
        <v>-0.19362168105108413</v>
      </c>
    </row>
    <row r="55" spans="1:3" x14ac:dyDescent="0.3">
      <c r="A55">
        <v>-0.31808127468403313</v>
      </c>
      <c r="B55">
        <f>'AR OUTPUT'!B$17+ ('AR OUTPUT'!B$18 * Prédiction!A54)</f>
        <v>0.10861896823772293</v>
      </c>
      <c r="C55">
        <f t="shared" si="0"/>
        <v>-0.42670024292175607</v>
      </c>
    </row>
    <row r="56" spans="1:3" x14ac:dyDescent="0.3">
      <c r="A56">
        <v>0.37780158632570959</v>
      </c>
      <c r="B56">
        <f>'AR OUTPUT'!B$17+ ('AR OUTPUT'!B$18 * Prédiction!A55)</f>
        <v>0.1857565166711716</v>
      </c>
      <c r="C56">
        <f t="shared" si="0"/>
        <v>0.19204506965453799</v>
      </c>
    </row>
    <row r="57" spans="1:3" x14ac:dyDescent="0.3">
      <c r="A57">
        <v>1.4785328755190008E-2</v>
      </c>
      <c r="B57">
        <f>'AR OUTPUT'!B$17+ ('AR OUTPUT'!B$18 * Prédiction!A56)</f>
        <v>1.7394970136103374E-2</v>
      </c>
      <c r="C57">
        <f t="shared" si="0"/>
        <v>-2.6096413809133662E-3</v>
      </c>
    </row>
    <row r="58" spans="1:3" x14ac:dyDescent="0.3">
      <c r="A58">
        <v>-0.45647037573416327</v>
      </c>
      <c r="B58">
        <f>'AR OUTPUT'!B$17+ ('AR OUTPUT'!B$18 * Prédiction!A57)</f>
        <v>0.10522293941998787</v>
      </c>
      <c r="C58">
        <f t="shared" si="0"/>
        <v>-0.56169331515415111</v>
      </c>
    </row>
    <row r="59" spans="1:3" x14ac:dyDescent="0.3">
      <c r="A59">
        <v>-0.2126995308789521</v>
      </c>
      <c r="B59">
        <f>'AR OUTPUT'!B$17+ ('AR OUTPUT'!B$18 * Prédiction!A58)</f>
        <v>0.21923830560701313</v>
      </c>
      <c r="C59">
        <f t="shared" si="0"/>
        <v>-0.43193783648596523</v>
      </c>
    </row>
    <row r="60" spans="1:3" x14ac:dyDescent="0.3">
      <c r="A60">
        <v>-0.36452900841162972</v>
      </c>
      <c r="B60">
        <f>'AR OUTPUT'!B$17+ ('AR OUTPUT'!B$18 * Prédiction!A59)</f>
        <v>0.16026051101033181</v>
      </c>
      <c r="C60">
        <f t="shared" si="0"/>
        <v>-0.5247895194219615</v>
      </c>
    </row>
    <row r="61" spans="1:3" x14ac:dyDescent="0.3">
      <c r="A61">
        <v>0.33527953007825495</v>
      </c>
      <c r="B61">
        <f>'AR OUTPUT'!B$17+ ('AR OUTPUT'!B$18 * Prédiction!A60)</f>
        <v>0.19699405781722051</v>
      </c>
      <c r="C61">
        <f t="shared" si="0"/>
        <v>0.13828547226103444</v>
      </c>
    </row>
    <row r="62" spans="1:3" x14ac:dyDescent="0.3">
      <c r="A62">
        <v>-5.3315751790348642E-2</v>
      </c>
      <c r="B62">
        <f>'AR OUTPUT'!B$17+ ('AR OUTPUT'!B$18 * Prédiction!A61)</f>
        <v>2.7682734863179168E-2</v>
      </c>
      <c r="C62">
        <f t="shared" si="0"/>
        <v>-8.099848665352781E-2</v>
      </c>
    </row>
    <row r="63" spans="1:3" x14ac:dyDescent="0.3">
      <c r="A63">
        <v>-0.27465776925895646</v>
      </c>
      <c r="B63">
        <f>'AR OUTPUT'!B$17+ ('AR OUTPUT'!B$18 * Prédiction!A62)</f>
        <v>0.12169928031552202</v>
      </c>
      <c r="C63">
        <f t="shared" si="0"/>
        <v>-0.39635704957447848</v>
      </c>
    </row>
    <row r="64" spans="1:3" x14ac:dyDescent="0.3">
      <c r="A64">
        <v>0.34673637353924391</v>
      </c>
      <c r="B64">
        <f>'AR OUTPUT'!B$17+ ('AR OUTPUT'!B$18 * Prédiction!A63)</f>
        <v>0.17525065578715499</v>
      </c>
      <c r="C64">
        <f t="shared" si="0"/>
        <v>0.17148571775208893</v>
      </c>
    </row>
    <row r="65" spans="1:3" x14ac:dyDescent="0.3">
      <c r="A65">
        <v>-0.540516705405933</v>
      </c>
      <c r="B65">
        <f>'AR OUTPUT'!B$17+ ('AR OUTPUT'!B$18 * Prédiction!A64)</f>
        <v>2.4910871965588305E-2</v>
      </c>
      <c r="C65">
        <f t="shared" si="0"/>
        <v>-0.56542757737152127</v>
      </c>
    </row>
    <row r="66" spans="1:3" x14ac:dyDescent="0.3">
      <c r="A66">
        <v>-0.46708280450602757</v>
      </c>
      <c r="B66">
        <f>'AR OUTPUT'!B$17+ ('AR OUTPUT'!B$18 * Prédiction!A65)</f>
        <v>0.23957243199087477</v>
      </c>
      <c r="C66">
        <f t="shared" si="0"/>
        <v>-0.70665523649690232</v>
      </c>
    </row>
    <row r="67" spans="1:3" x14ac:dyDescent="0.3">
      <c r="A67">
        <v>8.1843549352038636E-2</v>
      </c>
      <c r="B67">
        <f>'AR OUTPUT'!B$17+ ('AR OUTPUT'!B$18 * Prédiction!A66)</f>
        <v>0.22180587124289003</v>
      </c>
      <c r="C67">
        <f t="shared" si="0"/>
        <v>-0.13996232189085139</v>
      </c>
    </row>
    <row r="68" spans="1:3" x14ac:dyDescent="0.3">
      <c r="A68">
        <v>0.2461738131670046</v>
      </c>
      <c r="B68">
        <f>'AR OUTPUT'!B$17+ ('AR OUTPUT'!B$18 * Prédiction!A67)</f>
        <v>8.8998907531642316E-2</v>
      </c>
      <c r="C68">
        <f t="shared" si="0"/>
        <v>0.15717490563536229</v>
      </c>
    </row>
    <row r="69" spans="1:3" x14ac:dyDescent="0.3">
      <c r="A69">
        <v>-0.28341618917750644</v>
      </c>
      <c r="B69">
        <f>'AR OUTPUT'!B$17+ ('AR OUTPUT'!B$18 * Prédiction!A68)</f>
        <v>4.924092683032414E-2</v>
      </c>
      <c r="C69">
        <f t="shared" ref="C69:C118" si="1">A69-B69</f>
        <v>-0.3326571160078306</v>
      </c>
    </row>
    <row r="70" spans="1:3" x14ac:dyDescent="0.3">
      <c r="A70">
        <v>8.1473597020076838E-2</v>
      </c>
      <c r="B70">
        <f>'AR OUTPUT'!B$17+ ('AR OUTPUT'!B$18 * Prédiction!A69)</f>
        <v>0.17736966346116345</v>
      </c>
      <c r="C70">
        <f t="shared" si="1"/>
        <v>-9.5896066441086614E-2</v>
      </c>
    </row>
    <row r="71" spans="1:3" x14ac:dyDescent="0.3">
      <c r="A71">
        <v>-0.71170318231635044</v>
      </c>
      <c r="B71">
        <f>'AR OUTPUT'!B$17+ ('AR OUTPUT'!B$18 * Prédiction!A70)</f>
        <v>8.9088413611247391E-2</v>
      </c>
      <c r="C71">
        <f t="shared" si="1"/>
        <v>-0.80079159592759785</v>
      </c>
    </row>
    <row r="72" spans="1:3" x14ac:dyDescent="0.3">
      <c r="A72">
        <v>1.0408846115818307</v>
      </c>
      <c r="B72">
        <f>'AR OUTPUT'!B$17+ ('AR OUTPUT'!B$18 * Prédiction!A71)</f>
        <v>0.28098920141196293</v>
      </c>
      <c r="C72">
        <f t="shared" si="1"/>
        <v>0.75989541016986772</v>
      </c>
    </row>
    <row r="73" spans="1:3" x14ac:dyDescent="0.3">
      <c r="A73">
        <v>0.31761254837044106</v>
      </c>
      <c r="B73">
        <f>'AR OUTPUT'!B$17+ ('AR OUTPUT'!B$18 * Prédiction!A72)</f>
        <v>-0.14303100076837227</v>
      </c>
      <c r="C73">
        <f t="shared" si="1"/>
        <v>0.46064354913881334</v>
      </c>
    </row>
    <row r="74" spans="1:3" x14ac:dyDescent="0.3">
      <c r="A74">
        <v>0.3259506338411029</v>
      </c>
      <c r="B74">
        <f>'AR OUTPUT'!B$17+ ('AR OUTPUT'!B$18 * Prédiction!A73)</f>
        <v>3.1957075459265016E-2</v>
      </c>
      <c r="C74">
        <f t="shared" si="1"/>
        <v>0.29399355838183788</v>
      </c>
    </row>
    <row r="75" spans="1:3" x14ac:dyDescent="0.3">
      <c r="A75">
        <v>-0.32711377604224978</v>
      </c>
      <c r="B75">
        <f>'AR OUTPUT'!B$17+ ('AR OUTPUT'!B$18 * Prédiction!A74)</f>
        <v>2.9939763288441834E-2</v>
      </c>
      <c r="C75">
        <f t="shared" si="1"/>
        <v>-0.35705353933069162</v>
      </c>
    </row>
    <row r="76" spans="1:3" x14ac:dyDescent="0.3">
      <c r="A76">
        <v>0.99267769006937279</v>
      </c>
      <c r="B76">
        <f>'AR OUTPUT'!B$17+ ('AR OUTPUT'!B$18 * Prédiction!A75)</f>
        <v>0.18794183546971599</v>
      </c>
      <c r="C76">
        <f t="shared" si="1"/>
        <v>0.8047358545996568</v>
      </c>
    </row>
    <row r="77" spans="1:3" x14ac:dyDescent="0.3">
      <c r="A77">
        <v>-0.64015481095312587</v>
      </c>
      <c r="B77">
        <f>'AR OUTPUT'!B$17+ ('AR OUTPUT'!B$18 * Prédiction!A76)</f>
        <v>-0.13136784262167603</v>
      </c>
      <c r="C77">
        <f t="shared" si="1"/>
        <v>-0.50878696833144987</v>
      </c>
    </row>
    <row r="78" spans="1:3" x14ac:dyDescent="0.3">
      <c r="A78">
        <v>0.93495307145706086</v>
      </c>
      <c r="B78">
        <f>'AR OUTPUT'!B$17+ ('AR OUTPUT'!B$18 * Prédiction!A77)</f>
        <v>0.26367882472399728</v>
      </c>
      <c r="C78">
        <f t="shared" si="1"/>
        <v>0.67127424673306357</v>
      </c>
    </row>
    <row r="79" spans="1:3" x14ac:dyDescent="0.3">
      <c r="A79">
        <v>0.32951202245308409</v>
      </c>
      <c r="B79">
        <f>'AR OUTPUT'!B$17+ ('AR OUTPUT'!B$18 * Prédiction!A78)</f>
        <v>-0.11740197766472926</v>
      </c>
      <c r="C79">
        <f t="shared" si="1"/>
        <v>0.44691400011781335</v>
      </c>
    </row>
    <row r="80" spans="1:3" x14ac:dyDescent="0.3">
      <c r="A80">
        <v>7.5632540778846291E-2</v>
      </c>
      <c r="B80">
        <f>'AR OUTPUT'!B$17+ ('AR OUTPUT'!B$18 * Prédiction!A79)</f>
        <v>2.9078122733513526E-2</v>
      </c>
      <c r="C80">
        <f t="shared" si="1"/>
        <v>4.6554418045332766E-2</v>
      </c>
    </row>
    <row r="81" spans="1:3" x14ac:dyDescent="0.3">
      <c r="A81">
        <v>0.82448147249007953</v>
      </c>
      <c r="B81">
        <f>'AR OUTPUT'!B$17+ ('AR OUTPUT'!B$18 * Prédiction!A80)</f>
        <v>9.0501595796457321E-2</v>
      </c>
      <c r="C81">
        <f t="shared" si="1"/>
        <v>0.73397987669362219</v>
      </c>
    </row>
    <row r="82" spans="1:3" x14ac:dyDescent="0.3">
      <c r="A82">
        <v>-0.58398090533808933</v>
      </c>
      <c r="B82">
        <f>'AR OUTPUT'!B$17+ ('AR OUTPUT'!B$18 * Prédiction!A81)</f>
        <v>-9.0674535026905173E-2</v>
      </c>
      <c r="C82">
        <f t="shared" si="1"/>
        <v>-0.49330637031118418</v>
      </c>
    </row>
    <row r="83" spans="1:3" x14ac:dyDescent="0.3">
      <c r="A83">
        <v>0.68092251798175063</v>
      </c>
      <c r="B83">
        <f>'AR OUTPUT'!B$17+ ('AR OUTPUT'!B$18 * Prédiction!A82)</f>
        <v>0.25008813848329947</v>
      </c>
      <c r="C83">
        <f t="shared" si="1"/>
        <v>0.43083437949845116</v>
      </c>
    </row>
    <row r="84" spans="1:3" x14ac:dyDescent="0.3">
      <c r="A84">
        <v>0.82397502699541469</v>
      </c>
      <c r="B84">
        <f>'AR OUTPUT'!B$17+ ('AR OUTPUT'!B$18 * Prédiction!A83)</f>
        <v>-5.5941954366837188E-2</v>
      </c>
      <c r="C84">
        <f t="shared" si="1"/>
        <v>0.87991698136225183</v>
      </c>
    </row>
    <row r="85" spans="1:3" x14ac:dyDescent="0.3">
      <c r="A85">
        <v>-0.14105760717368199</v>
      </c>
      <c r="B85">
        <f>'AR OUTPUT'!B$17+ ('AR OUTPUT'!B$18 * Prédiction!A84)</f>
        <v>-9.0552005860726592E-2</v>
      </c>
      <c r="C85">
        <f t="shared" si="1"/>
        <v>-5.0505601312955395E-2</v>
      </c>
    </row>
    <row r="86" spans="1:3" x14ac:dyDescent="0.3">
      <c r="A86">
        <v>-0.12942933154030456</v>
      </c>
      <c r="B86">
        <f>'AR OUTPUT'!B$17+ ('AR OUTPUT'!B$18 * Prédiction!A85)</f>
        <v>0.14292750031616877</v>
      </c>
      <c r="C86">
        <f t="shared" si="1"/>
        <v>-0.2723568318564733</v>
      </c>
    </row>
    <row r="87" spans="1:3" x14ac:dyDescent="0.3">
      <c r="A87">
        <v>0.53949868650608224</v>
      </c>
      <c r="B87">
        <f>'AR OUTPUT'!B$17+ ('AR OUTPUT'!B$18 * Prédiction!A86)</f>
        <v>0.14011416120571746</v>
      </c>
      <c r="C87">
        <f t="shared" si="1"/>
        <v>0.39938452530036478</v>
      </c>
    </row>
    <row r="88" spans="1:3" x14ac:dyDescent="0.3">
      <c r="A88">
        <v>0.10999231066210591</v>
      </c>
      <c r="B88">
        <f>'AR OUTPUT'!B$17+ ('AR OUTPUT'!B$18 * Prédiction!A87)</f>
        <v>-2.1725944290645616E-2</v>
      </c>
      <c r="C88">
        <f t="shared" si="1"/>
        <v>0.13171825495275152</v>
      </c>
    </row>
    <row r="89" spans="1:3" x14ac:dyDescent="0.3">
      <c r="A89">
        <v>0.43820651987187276</v>
      </c>
      <c r="B89">
        <f>'AR OUTPUT'!B$17+ ('AR OUTPUT'!B$18 * Prédiction!A88)</f>
        <v>8.2188610493527631E-2</v>
      </c>
      <c r="C89">
        <f t="shared" si="1"/>
        <v>0.3560179093783451</v>
      </c>
    </row>
    <row r="90" spans="1:3" x14ac:dyDescent="0.3">
      <c r="A90">
        <v>0.11064023713021776</v>
      </c>
      <c r="B90">
        <f>'AR OUTPUT'!B$17+ ('AR OUTPUT'!B$18 * Prédiction!A89)</f>
        <v>2.7806311431537167E-3</v>
      </c>
      <c r="C90">
        <f t="shared" si="1"/>
        <v>0.10785960598706404</v>
      </c>
    </row>
    <row r="91" spans="1:3" x14ac:dyDescent="0.3">
      <c r="A91">
        <v>0.74520807361116681</v>
      </c>
      <c r="B91">
        <f>'AR OUTPUT'!B$17+ ('AR OUTPUT'!B$18 * Prédiction!A90)</f>
        <v>8.2031851492373298E-2</v>
      </c>
      <c r="C91">
        <f t="shared" si="1"/>
        <v>0.66317622211879357</v>
      </c>
    </row>
    <row r="92" spans="1:3" x14ac:dyDescent="0.3">
      <c r="A92">
        <v>-0.62632632298330115</v>
      </c>
      <c r="B92">
        <f>'AR OUTPUT'!B$17+ ('AR OUTPUT'!B$18 * Prédiction!A91)</f>
        <v>-7.1495169098882649E-2</v>
      </c>
      <c r="C92">
        <f t="shared" si="1"/>
        <v>-0.5548311538844185</v>
      </c>
    </row>
    <row r="93" spans="1:3" x14ac:dyDescent="0.3">
      <c r="A93">
        <v>0.83038886999555395</v>
      </c>
      <c r="B93">
        <f>'AR OUTPUT'!B$17+ ('AR OUTPUT'!B$18 * Prédiction!A92)</f>
        <v>0.2603331673565159</v>
      </c>
      <c r="C93">
        <f t="shared" si="1"/>
        <v>0.57005570263903804</v>
      </c>
    </row>
    <row r="94" spans="1:3" x14ac:dyDescent="0.3">
      <c r="A94">
        <v>-0.22198285544604701</v>
      </c>
      <c r="B94">
        <f>'AR OUTPUT'!B$17+ ('AR OUTPUT'!B$18 * Prédiction!A93)</f>
        <v>-9.2103767783946938E-2</v>
      </c>
      <c r="C94">
        <f t="shared" si="1"/>
        <v>-0.12987908766210007</v>
      </c>
    </row>
    <row r="95" spans="1:3" x14ac:dyDescent="0.3">
      <c r="A95">
        <v>-0.31602818029938007</v>
      </c>
      <c r="B95">
        <f>'AR OUTPUT'!B$17+ ('AR OUTPUT'!B$18 * Prédiction!A94)</f>
        <v>0.16250651384884862</v>
      </c>
      <c r="C95">
        <f t="shared" si="1"/>
        <v>-0.47853469414822869</v>
      </c>
    </row>
    <row r="96" spans="1:3" x14ac:dyDescent="0.3">
      <c r="A96">
        <v>0.18039296786006886</v>
      </c>
      <c r="B96">
        <f>'AR OUTPUT'!B$17+ ('AR OUTPUT'!B$18 * Prédiction!A95)</f>
        <v>0.18525979205680032</v>
      </c>
      <c r="C96">
        <f t="shared" si="1"/>
        <v>-4.8668241967314563E-3</v>
      </c>
    </row>
    <row r="97" spans="1:3" x14ac:dyDescent="0.3">
      <c r="A97">
        <v>-0.81611085755428192</v>
      </c>
      <c r="B97">
        <f>'AR OUTPUT'!B$17+ ('AR OUTPUT'!B$18 * Prédiction!A96)</f>
        <v>6.5155911188740062E-2</v>
      </c>
      <c r="C97">
        <f t="shared" si="1"/>
        <v>-0.88126676874302201</v>
      </c>
    </row>
    <row r="98" spans="1:3" x14ac:dyDescent="0.3">
      <c r="A98">
        <v>-0.13294471117958295</v>
      </c>
      <c r="B98">
        <f>'AR OUTPUT'!B$17+ ('AR OUTPUT'!B$18 * Prédiction!A97)</f>
        <v>0.30624954141758232</v>
      </c>
      <c r="C98">
        <f t="shared" si="1"/>
        <v>-0.43919425259716527</v>
      </c>
    </row>
    <row r="99" spans="1:3" x14ac:dyDescent="0.3">
      <c r="A99">
        <v>0.70388032272997592</v>
      </c>
      <c r="B99">
        <f>'AR OUTPUT'!B$17+ ('AR OUTPUT'!B$18 * Prédiction!A98)</f>
        <v>0.14096467037311955</v>
      </c>
      <c r="C99">
        <f t="shared" si="1"/>
        <v>0.56291565235685637</v>
      </c>
    </row>
    <row r="100" spans="1:3" x14ac:dyDescent="0.3">
      <c r="A100">
        <v>-0.25282760871789378</v>
      </c>
      <c r="B100">
        <f>'AR OUTPUT'!B$17+ ('AR OUTPUT'!B$18 * Prédiction!A99)</f>
        <v>-6.1496354006530612E-2</v>
      </c>
      <c r="C100">
        <f t="shared" si="1"/>
        <v>-0.19133125471136317</v>
      </c>
    </row>
    <row r="101" spans="1:3" x14ac:dyDescent="0.3">
      <c r="A101">
        <v>-0.5660067246887035</v>
      </c>
      <c r="B101">
        <f>'AR OUTPUT'!B$17+ ('AR OUTPUT'!B$18 * Prédiction!A100)</f>
        <v>0.16996907781515391</v>
      </c>
      <c r="C101">
        <f t="shared" si="1"/>
        <v>-0.73597580250385741</v>
      </c>
    </row>
    <row r="102" spans="1:3" x14ac:dyDescent="0.3">
      <c r="A102">
        <v>5.6151090611850307E-2</v>
      </c>
      <c r="B102">
        <f>'AR OUTPUT'!B$17+ ('AR OUTPUT'!B$18 * Prédiction!A101)</f>
        <v>0.24573947433105947</v>
      </c>
      <c r="C102">
        <f t="shared" si="1"/>
        <v>-0.18958838371920916</v>
      </c>
    </row>
    <row r="103" spans="1:3" x14ac:dyDescent="0.3">
      <c r="A103">
        <v>0.12297025079746859</v>
      </c>
      <c r="B103">
        <f>'AR OUTPUT'!B$17+ ('AR OUTPUT'!B$18 * Prédiction!A102)</f>
        <v>9.5214927971504784E-2</v>
      </c>
      <c r="C103">
        <f t="shared" si="1"/>
        <v>2.775532282596381E-2</v>
      </c>
    </row>
    <row r="104" spans="1:3" x14ac:dyDescent="0.3">
      <c r="A104">
        <v>-0.10761320953306885</v>
      </c>
      <c r="B104">
        <f>'AR OUTPUT'!B$17+ ('AR OUTPUT'!B$18 * Prédiction!A103)</f>
        <v>7.9048734237833207E-2</v>
      </c>
      <c r="C104">
        <f t="shared" si="1"/>
        <v>-0.18666194377090206</v>
      </c>
    </row>
    <row r="105" spans="1:3" x14ac:dyDescent="0.3">
      <c r="A105">
        <v>9.200207551288031E-2</v>
      </c>
      <c r="B105">
        <f>'AR OUTPUT'!B$17+ ('AR OUTPUT'!B$18 * Prédiction!A104)</f>
        <v>0.13483597970947203</v>
      </c>
      <c r="C105">
        <f t="shared" si="1"/>
        <v>-4.2833904196591721E-2</v>
      </c>
    </row>
    <row r="106" spans="1:3" x14ac:dyDescent="0.3">
      <c r="A106">
        <v>-0.72298273159469595</v>
      </c>
      <c r="B106">
        <f>'AR OUTPUT'!B$17+ ('AR OUTPUT'!B$18 * Prédiction!A105)</f>
        <v>8.6541158863318229E-2</v>
      </c>
      <c r="C106">
        <f t="shared" si="1"/>
        <v>-0.80952389045801421</v>
      </c>
    </row>
    <row r="107" spans="1:3" x14ac:dyDescent="0.3">
      <c r="A107">
        <v>-3.7672839760405807E-2</v>
      </c>
      <c r="B107">
        <f>'AR OUTPUT'!B$17+ ('AR OUTPUT'!B$18 * Prédiction!A106)</f>
        <v>0.28371816984490461</v>
      </c>
      <c r="C107">
        <f t="shared" si="1"/>
        <v>-0.32139100960531042</v>
      </c>
    </row>
    <row r="108" spans="1:3" x14ac:dyDescent="0.3">
      <c r="A108">
        <v>0.1818466190721395</v>
      </c>
      <c r="B108">
        <f>'AR OUTPUT'!B$17+ ('AR OUTPUT'!B$18 * Prédiction!A107)</f>
        <v>0.11791464211096603</v>
      </c>
      <c r="C108">
        <f t="shared" si="1"/>
        <v>6.3931976961173476E-2</v>
      </c>
    </row>
    <row r="109" spans="1:3" x14ac:dyDescent="0.3">
      <c r="A109">
        <v>3.3741298233643136E-2</v>
      </c>
      <c r="B109">
        <f>'AR OUTPUT'!B$17+ ('AR OUTPUT'!B$18 * Prédiction!A108)</f>
        <v>6.4804215551586913E-2</v>
      </c>
      <c r="C109">
        <f t="shared" si="1"/>
        <v>-3.1062917317943778E-2</v>
      </c>
    </row>
    <row r="110" spans="1:3" x14ac:dyDescent="0.3">
      <c r="A110">
        <v>-0.74967145126901436</v>
      </c>
      <c r="B110">
        <f>'AR OUTPUT'!B$17+ ('AR OUTPUT'!B$18 * Prédiction!A109)</f>
        <v>0.10063674177627376</v>
      </c>
      <c r="C110">
        <f t="shared" si="1"/>
        <v>-0.85030819304528815</v>
      </c>
    </row>
    <row r="111" spans="1:3" x14ac:dyDescent="0.3">
      <c r="A111">
        <v>0.51697952430277638</v>
      </c>
      <c r="B111">
        <f>'AR OUTPUT'!B$17+ ('AR OUTPUT'!B$18 * Prédiction!A110)</f>
        <v>0.29017522515000177</v>
      </c>
      <c r="C111">
        <f t="shared" si="1"/>
        <v>0.22680429915277461</v>
      </c>
    </row>
    <row r="112" spans="1:3" x14ac:dyDescent="0.3">
      <c r="A112">
        <v>-8.5621663882063714E-2</v>
      </c>
      <c r="B112">
        <f>'AR OUTPUT'!B$17+ ('AR OUTPUT'!B$18 * Prédiction!A111)</f>
        <v>-1.6277669605849837E-2</v>
      </c>
      <c r="C112">
        <f t="shared" si="1"/>
        <v>-6.9343994276213877E-2</v>
      </c>
    </row>
    <row r="113" spans="1:3" x14ac:dyDescent="0.3">
      <c r="A113">
        <v>0.86477444088679434</v>
      </c>
      <c r="B113">
        <f>'AR OUTPUT'!B$17+ ('AR OUTPUT'!B$18 * Prédiction!A112)</f>
        <v>0.12951535630580419</v>
      </c>
      <c r="C113">
        <f t="shared" si="1"/>
        <v>0.7352590845809901</v>
      </c>
    </row>
    <row r="114" spans="1:3" x14ac:dyDescent="0.3">
      <c r="A114">
        <v>-0.23258778773368149</v>
      </c>
      <c r="B114">
        <f>'AR OUTPUT'!B$17+ ('AR OUTPUT'!B$18 * Prédiction!A113)</f>
        <v>-0.10042299536966473</v>
      </c>
      <c r="C114">
        <f t="shared" si="1"/>
        <v>-0.13216479236401676</v>
      </c>
    </row>
    <row r="115" spans="1:3" x14ac:dyDescent="0.3">
      <c r="A115">
        <v>0.66885774146940946</v>
      </c>
      <c r="B115">
        <f>'AR OUTPUT'!B$17+ ('AR OUTPUT'!B$18 * Prédiction!A114)</f>
        <v>0.1650722657891322</v>
      </c>
      <c r="C115">
        <f t="shared" si="1"/>
        <v>0.50378547568027732</v>
      </c>
    </row>
    <row r="116" spans="1:3" x14ac:dyDescent="0.3">
      <c r="A116">
        <v>0.24665856096377503</v>
      </c>
      <c r="B116">
        <f>'AR OUTPUT'!B$17+ ('AR OUTPUT'!B$18 * Prédiction!A115)</f>
        <v>-5.3023008455063553E-2</v>
      </c>
      <c r="C116">
        <f t="shared" si="1"/>
        <v>0.29968156941883861</v>
      </c>
    </row>
    <row r="117" spans="1:3" x14ac:dyDescent="0.3">
      <c r="A117">
        <v>0.38670137614567679</v>
      </c>
      <c r="B117">
        <f>'AR OUTPUT'!B$17+ ('AR OUTPUT'!B$18 * Prédiction!A116)</f>
        <v>4.912364719417199E-2</v>
      </c>
      <c r="C117">
        <f t="shared" si="1"/>
        <v>0.33757772895150479</v>
      </c>
    </row>
    <row r="118" spans="1:3" x14ac:dyDescent="0.3">
      <c r="A118">
        <v>-0.21081488872535559</v>
      </c>
      <c r="B118">
        <f>'AR OUTPUT'!B$17+ ('AR OUTPUT'!B$18 * Prédiction!A117)</f>
        <v>1.5241759499829699E-2</v>
      </c>
      <c r="C118">
        <f t="shared" si="1"/>
        <v>-0.22605664822518529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2A96-4D58-4EC4-BDCF-161AFEF5457A}">
  <dimension ref="A1:Y119"/>
  <sheetViews>
    <sheetView topLeftCell="K10" zoomScale="92" zoomScaleNormal="55" workbookViewId="0">
      <selection activeCell="V4" sqref="V4"/>
    </sheetView>
  </sheetViews>
  <sheetFormatPr baseColWidth="10" defaultColWidth="8.88671875" defaultRowHeight="14.4" x14ac:dyDescent="0.3"/>
  <cols>
    <col min="1" max="1" width="11.6640625" style="5" bestFit="1" customWidth="1"/>
    <col min="2" max="2" width="5.44140625" style="5" bestFit="1" customWidth="1"/>
    <col min="3" max="3" width="11.44140625"/>
    <col min="4" max="4" width="6.88671875" style="5" bestFit="1" customWidth="1"/>
    <col min="6" max="6" width="17.33203125" customWidth="1"/>
    <col min="7" max="7" width="28.109375" customWidth="1"/>
    <col min="8" max="11" width="11.5546875" bestFit="1" customWidth="1"/>
    <col min="13" max="13" width="13.44140625" bestFit="1" customWidth="1"/>
    <col min="22" max="22" width="15" customWidth="1"/>
  </cols>
  <sheetData>
    <row r="1" spans="1:25" x14ac:dyDescent="0.3">
      <c r="A1" s="1" t="s">
        <v>11</v>
      </c>
      <c r="B1" s="1" t="s">
        <v>12</v>
      </c>
      <c r="C1" s="1" t="s">
        <v>14</v>
      </c>
      <c r="D1" s="1" t="s">
        <v>64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25" x14ac:dyDescent="0.3">
      <c r="A2" s="2">
        <f>[1]Price!A2</f>
        <v>44136</v>
      </c>
      <c r="B2" s="3">
        <f>[1]Price!B2</f>
        <v>1</v>
      </c>
    </row>
    <row r="3" spans="1:25" x14ac:dyDescent="0.3">
      <c r="A3" s="2">
        <f>[1]Price!A3</f>
        <v>44137</v>
      </c>
      <c r="B3" s="3">
        <f>[1]Price!B3</f>
        <v>2</v>
      </c>
      <c r="C3">
        <v>0.40910541526757793</v>
      </c>
      <c r="D3" s="4">
        <v>-0.43164284420905863</v>
      </c>
      <c r="F3">
        <f>(D3 - AVERAGE(D$3:D$118)) * (D3-AVERAGE(D$3:D$118) )</f>
        <v>0.18189529122916576</v>
      </c>
      <c r="M3" s="6"/>
      <c r="N3" s="6" t="s">
        <v>22</v>
      </c>
      <c r="O3" t="s">
        <v>23</v>
      </c>
      <c r="P3" t="s">
        <v>24</v>
      </c>
      <c r="Q3" t="s">
        <v>61</v>
      </c>
      <c r="R3" t="s">
        <v>62</v>
      </c>
      <c r="T3" t="s">
        <v>67</v>
      </c>
      <c r="U3" t="s">
        <v>25</v>
      </c>
      <c r="V3" t="s">
        <v>26</v>
      </c>
      <c r="W3" t="s">
        <v>27</v>
      </c>
      <c r="X3" t="s">
        <v>28</v>
      </c>
      <c r="Y3" s="12" t="s">
        <v>29</v>
      </c>
    </row>
    <row r="4" spans="1:25" x14ac:dyDescent="0.3">
      <c r="A4" s="2">
        <f>[1]Price!A4</f>
        <v>44138</v>
      </c>
      <c r="B4" s="3">
        <f>[1]Price!B4</f>
        <v>3</v>
      </c>
      <c r="C4">
        <v>-0.42182150657408446</v>
      </c>
      <c r="D4" s="4">
        <v>9.2022338332072628E-2</v>
      </c>
      <c r="E4" s="8"/>
      <c r="F4">
        <f t="shared" ref="F4:F67" si="0">(D4 - AVERAGE(D$3:D$118)) * (D4 -  AVERAGE(D$3:D$118) )</f>
        <v>9.4426581263650205E-3</v>
      </c>
      <c r="G4">
        <f>(D3 - AVERAGE(D$3:D$117)) * (D4-AVERAGE(D$4:D$118) )</f>
        <v>-4.0343375805582539E-2</v>
      </c>
      <c r="M4" t="s">
        <v>30</v>
      </c>
      <c r="N4">
        <f>AVERAGE(F3:F118)</f>
        <v>0.1932560840199278</v>
      </c>
      <c r="O4">
        <f>_xlfn.STDEV.S(D3:D118)*_xlfn.STDEV.S(D3:D118)</f>
        <v>0.19493657170705767</v>
      </c>
      <c r="P4">
        <f>N4/O4</f>
        <v>0.99137931034482729</v>
      </c>
      <c r="Q4">
        <f>(1-0.0584)/SQRT( COUNTA(M$4:M$9))</f>
        <v>0.38440659030077345</v>
      </c>
      <c r="R4">
        <f>-Q4</f>
        <v>-0.38440659030077345</v>
      </c>
      <c r="U4">
        <f>P5</f>
        <v>3.916011268773812E-2</v>
      </c>
      <c r="V4" cm="1">
        <f t="array" ref="V4:V5">MMULT(MMULT(MINVERSE(MMULT(U13:V14,U13:V14)),U13:V14),P5:P6)</f>
        <v>3.4487049729880072E-2</v>
      </c>
      <c r="W4" cm="1">
        <f t="array" ref="W4:W6">MMULT(MMULT(MINVERSE(MMULT(U13:W15,U13:W15)),U13:W15),P5:P7)</f>
        <v>1.9235969999636785E-2</v>
      </c>
      <c r="X4" cm="1">
        <f t="array" ref="X4:X7">MMULT(MMULT(MINVERSE(MMULT(U13:X16,U13:X16)),U13:X16),P5:P8)</f>
        <v>1.0158110620185554E-3</v>
      </c>
      <c r="Y4" cm="1">
        <f t="array" ref="Y4:Y8">MMULT(MMULT(MINVERSE(MMULT(U13:Y17,U13:Y17)),U13:Y17),P5:P9)</f>
        <v>-2.7735966971736779E-2</v>
      </c>
    </row>
    <row r="5" spans="1:25" x14ac:dyDescent="0.3">
      <c r="A5" s="2">
        <f>[1]Price!A5</f>
        <v>44139</v>
      </c>
      <c r="B5" s="3">
        <f>[1]Price!B5</f>
        <v>4</v>
      </c>
      <c r="C5">
        <v>0.30287771410371445</v>
      </c>
      <c r="D5" s="4">
        <v>0.79923609232590953</v>
      </c>
      <c r="E5" s="8"/>
      <c r="F5">
        <f t="shared" si="0"/>
        <v>0.64703859797395957</v>
      </c>
      <c r="G5">
        <f>(D4 - AVERAGE(D$3:D$117)) * (D5-AVERAGE(D$4:D$118) )</f>
        <v>7.3680305052057207E-2</v>
      </c>
      <c r="H5">
        <f>(D3 - AVERAGE(D$3:D$116)) * (D5-AVERAGE(D$5:D$118) )</f>
        <v>-0.34755035487798847</v>
      </c>
      <c r="M5" t="s">
        <v>31</v>
      </c>
      <c r="N5" s="8">
        <f>AVERAGE(G4:G118)</f>
        <v>7.6083390486860799E-3</v>
      </c>
      <c r="O5">
        <f>STDEV(D3:D117)*STDEV(D4:D118)</f>
        <v>0.19428797637419506</v>
      </c>
      <c r="P5">
        <f t="shared" ref="P5:P9" si="1">N5/O5</f>
        <v>3.916011268773812E-2</v>
      </c>
      <c r="Q5">
        <f>(1-0.0584)/SQRT( COUNTA(M$4:M$9))</f>
        <v>0.38440659030077345</v>
      </c>
      <c r="R5">
        <f t="shared" ref="R5:R9" si="2">-Q5</f>
        <v>-0.38440659030077345</v>
      </c>
      <c r="V5" s="14">
        <v>0.12692417793420133</v>
      </c>
      <c r="W5">
        <v>0.12278024922296771</v>
      </c>
      <c r="X5">
        <v>0.1041626173214535</v>
      </c>
      <c r="Y5">
        <v>8.5511040190450471E-2</v>
      </c>
    </row>
    <row r="6" spans="1:25" x14ac:dyDescent="0.3">
      <c r="A6" s="2">
        <f>[1]Price!A6</f>
        <v>44140</v>
      </c>
      <c r="B6" s="3">
        <f>[1]Price!B6</f>
        <v>5</v>
      </c>
      <c r="C6">
        <v>0.8347581061161522</v>
      </c>
      <c r="D6" s="4">
        <v>2.7394182663281808E-2</v>
      </c>
      <c r="E6" s="8"/>
      <c r="F6">
        <f>(D6 - AVERAGE(D$3:D$118)) * (D6 -  AVERAGE(D$3:D$118) )</f>
        <v>1.0591890632118343E-3</v>
      </c>
      <c r="G6">
        <f t="shared" ref="G6:G69" si="3">(D5 - AVERAGE(D$3:D$117)) * (D6-AVERAGE(D$4:D$118) )</f>
        <v>2.3047219717747071E-2</v>
      </c>
      <c r="H6">
        <f t="shared" ref="H6:H69" si="4">(D4 - AVERAGE(D$3:D$116)) * (D6-AVERAGE(D$5:D$118) )</f>
        <v>2.6702463812637431E-3</v>
      </c>
      <c r="I6">
        <f>(D3 - AVERAGE(D$3:D$115)) * (D6-AVERAGE(D$6:D$118) )</f>
        <v>-1.5826317732044112E-2</v>
      </c>
      <c r="M6" t="s">
        <v>32</v>
      </c>
      <c r="N6" s="8">
        <f>AVERAGE(H5:H118)</f>
        <v>2.4894242355266234E-2</v>
      </c>
      <c r="O6">
        <f>STDEV(D3:D116)*STDEV(D5:D118)</f>
        <v>0.19573942778645154</v>
      </c>
      <c r="P6">
        <f>N6/O6</f>
        <v>0.12718052074018241</v>
      </c>
      <c r="Q6">
        <f t="shared" ref="Q6:Q9" si="5">(1-0.0584)/SQRT( COUNTA(M$4:M$9))</f>
        <v>0.38440659030077345</v>
      </c>
      <c r="R6">
        <f t="shared" si="2"/>
        <v>-0.38440659030077345</v>
      </c>
      <c r="W6" s="14">
        <v>0.12015897978200479</v>
      </c>
      <c r="X6">
        <v>0.11724215715794044</v>
      </c>
      <c r="Y6">
        <v>0.10114871261159009</v>
      </c>
    </row>
    <row r="7" spans="1:25" x14ac:dyDescent="0.3">
      <c r="A7" s="2">
        <f>[1]Price!A7</f>
        <v>44141</v>
      </c>
      <c r="B7" s="3">
        <f>[1]Price!B7</f>
        <v>6</v>
      </c>
      <c r="C7">
        <v>-6.5766675892197313E-2</v>
      </c>
      <c r="D7" s="4">
        <v>0.38062461603050229</v>
      </c>
      <c r="E7" s="8"/>
      <c r="F7">
        <f t="shared" si="0"/>
        <v>0.14882282768545121</v>
      </c>
      <c r="G7">
        <f t="shared" si="3"/>
        <v>1.0466413012329754E-2</v>
      </c>
      <c r="H7">
        <f t="shared" si="4"/>
        <v>0.30525775074638156</v>
      </c>
      <c r="I7">
        <f t="shared" ref="I7:I70" si="6">(D4 - AVERAGE(D$3:D$115)) * (D7-AVERAGE(D$6:D$118) )</f>
        <v>3.6271725687285671E-2</v>
      </c>
      <c r="J7">
        <f>(D3 - AVERAGE(D$3:D$114)) * (D7-AVERAGE(D$7:D$118) )</f>
        <v>-0.16704060849630989</v>
      </c>
      <c r="M7" t="s">
        <v>33</v>
      </c>
      <c r="N7" s="8">
        <f>AVERAGE(I6:I119)</f>
        <v>2.4527833783610929E-2</v>
      </c>
      <c r="O7">
        <f>STDEV(D3:D115)*STDEV(D6:D118)</f>
        <v>0.19408362712607596</v>
      </c>
      <c r="P7">
        <f>N7/O7</f>
        <v>0.12637765558491826</v>
      </c>
      <c r="Q7">
        <f t="shared" si="5"/>
        <v>0.38440659030077345</v>
      </c>
      <c r="R7">
        <f t="shared" si="2"/>
        <v>-0.38440659030077345</v>
      </c>
      <c r="U7" s="8"/>
      <c r="X7" s="14">
        <v>0.15163376861782349</v>
      </c>
      <c r="Y7">
        <v>0.15201412616302612</v>
      </c>
    </row>
    <row r="8" spans="1:25" x14ac:dyDescent="0.3">
      <c r="A8" s="2">
        <f>[1]Price!A8</f>
        <v>44142</v>
      </c>
      <c r="B8" s="3">
        <f>[1]Price!B8</f>
        <v>7</v>
      </c>
      <c r="C8">
        <v>0.50533626660980158</v>
      </c>
      <c r="D8" s="4">
        <v>0.34966322602697059</v>
      </c>
      <c r="E8" s="8"/>
      <c r="F8">
        <f t="shared" si="0"/>
        <v>0.12589313661146317</v>
      </c>
      <c r="G8">
        <f t="shared" si="3"/>
        <v>0.13363943555562527</v>
      </c>
      <c r="H8">
        <f t="shared" si="4"/>
        <v>8.9428589112892486E-3</v>
      </c>
      <c r="I8">
        <f t="shared" si="6"/>
        <v>0.28729476285225625</v>
      </c>
      <c r="J8">
        <f t="shared" ref="J8:J71" si="7">(D4 - AVERAGE(D$3:D$114)) * (D8-AVERAGE(D$7:D$118) )</f>
        <v>3.4387228155232805E-2</v>
      </c>
      <c r="K8">
        <f>(D3 - AVERAGE(D$3:D$113)) * (D8-AVERAGE(D$8:D$118) )</f>
        <v>-0.15363599568094746</v>
      </c>
      <c r="M8" t="s">
        <v>34</v>
      </c>
      <c r="N8" s="8">
        <f>AVERAGE(J7:J120)</f>
        <v>3.2887555051057372E-2</v>
      </c>
      <c r="O8">
        <f>STDEV(D3:D114)*STDEV(D7:D118)</f>
        <v>0.19541770707629733</v>
      </c>
      <c r="P8">
        <f t="shared" si="1"/>
        <v>0.16829362877652135</v>
      </c>
      <c r="Q8">
        <f t="shared" si="5"/>
        <v>0.38440659030077345</v>
      </c>
      <c r="R8">
        <f t="shared" si="2"/>
        <v>-0.38440659030077345</v>
      </c>
      <c r="U8" s="8"/>
      <c r="Y8" s="14">
        <v>0.15982696845078131</v>
      </c>
    </row>
    <row r="9" spans="1:25" x14ac:dyDescent="0.3">
      <c r="A9" s="2">
        <f>[1]Price!A9</f>
        <v>44143</v>
      </c>
      <c r="B9" s="3">
        <f>[1]Price!B9</f>
        <v>8</v>
      </c>
      <c r="C9">
        <v>0.33620252028347419</v>
      </c>
      <c r="D9" s="4">
        <v>0.24330284546056469</v>
      </c>
      <c r="E9" s="8"/>
      <c r="F9">
        <f t="shared" si="0"/>
        <v>6.1729314458766768E-2</v>
      </c>
      <c r="G9">
        <f t="shared" si="3"/>
        <v>8.5578404239898126E-2</v>
      </c>
      <c r="H9">
        <f t="shared" si="4"/>
        <v>9.2981173652832136E-2</v>
      </c>
      <c r="I9">
        <f t="shared" si="6"/>
        <v>7.1707105171026787E-3</v>
      </c>
      <c r="J9">
        <f t="shared" si="7"/>
        <v>0.20312445929515327</v>
      </c>
      <c r="K9">
        <f t="shared" ref="K9:K72" si="8">(D4 - AVERAGE(D$3:D$113)) * (D9-AVERAGE(D$8:D$118) )</f>
        <v>2.5718334959075925E-2</v>
      </c>
      <c r="M9" t="s">
        <v>35</v>
      </c>
      <c r="N9" s="8">
        <f>AVERAGE(K8:K121)</f>
        <v>3.5822031094785399E-2</v>
      </c>
      <c r="O9">
        <f>STDEV(D3:D113)*STDEV(D8:D118)</f>
        <v>0.19531645612781437</v>
      </c>
      <c r="P9">
        <f t="shared" si="1"/>
        <v>0.18340508426665081</v>
      </c>
      <c r="Q9">
        <f t="shared" si="5"/>
        <v>0.38440659030077345</v>
      </c>
      <c r="R9">
        <f t="shared" si="2"/>
        <v>-0.38440659030077345</v>
      </c>
      <c r="T9">
        <f>N4</f>
        <v>0.1932560840199278</v>
      </c>
      <c r="U9" s="8">
        <f>U4</f>
        <v>3.916011268773812E-2</v>
      </c>
      <c r="V9">
        <f>V5</f>
        <v>0.12692417793420133</v>
      </c>
      <c r="W9">
        <f>W6</f>
        <v>0.12015897978200479</v>
      </c>
      <c r="X9">
        <f>X7</f>
        <v>0.15163376861782349</v>
      </c>
      <c r="Y9">
        <f>Y8</f>
        <v>0.15982696845078131</v>
      </c>
    </row>
    <row r="10" spans="1:25" x14ac:dyDescent="0.3">
      <c r="A10" s="2">
        <f>[1]Price!A10</f>
        <v>44144</v>
      </c>
      <c r="B10" s="3">
        <f>[1]Price!B10</f>
        <v>9</v>
      </c>
      <c r="C10">
        <v>0.27076227254150886</v>
      </c>
      <c r="D10" s="4">
        <v>-7.8917374570516813E-2</v>
      </c>
      <c r="E10" s="8"/>
      <c r="F10">
        <f t="shared" si="0"/>
        <v>5.4414776804057987E-3</v>
      </c>
      <c r="G10">
        <f t="shared" si="3"/>
        <v>-1.8849887222037554E-2</v>
      </c>
      <c r="H10">
        <f t="shared" si="4"/>
        <v>-2.6651476895347762E-2</v>
      </c>
      <c r="I10">
        <f t="shared" si="6"/>
        <v>-2.6545747160028971E-2</v>
      </c>
      <c r="J10">
        <f t="shared" si="7"/>
        <v>-2.1508014721322868E-3</v>
      </c>
      <c r="K10">
        <f t="shared" si="8"/>
        <v>-5.3065773924264106E-2</v>
      </c>
      <c r="U10" s="8">
        <f>(1-0.0584)/SQRT( COUNTA(M$4:M$9))</f>
        <v>0.38440659030077345</v>
      </c>
    </row>
    <row r="11" spans="1:25" x14ac:dyDescent="0.3">
      <c r="A11" s="2">
        <f>[1]Price!A11</f>
        <v>44145</v>
      </c>
      <c r="B11" s="3">
        <f>[1]Price!B11</f>
        <v>10</v>
      </c>
      <c r="C11">
        <v>-3.5625367133320651E-2</v>
      </c>
      <c r="D11" s="4">
        <v>0.41137915747671344</v>
      </c>
      <c r="E11" s="8"/>
      <c r="F11">
        <f t="shared" si="0"/>
        <v>0.17349737398976142</v>
      </c>
      <c r="G11">
        <f t="shared" si="3"/>
        <v>-3.2578791712134056E-2</v>
      </c>
      <c r="H11">
        <f t="shared" si="4"/>
        <v>9.9819898378337532E-2</v>
      </c>
      <c r="I11">
        <f t="shared" si="6"/>
        <v>0.14753054277524136</v>
      </c>
      <c r="J11">
        <f t="shared" si="7"/>
        <v>0.16181263466608409</v>
      </c>
      <c r="K11">
        <f t="shared" si="8"/>
        <v>1.5130847002713802E-2</v>
      </c>
      <c r="U11" s="8"/>
    </row>
    <row r="12" spans="1:25" x14ac:dyDescent="0.3">
      <c r="A12" s="2">
        <f>[1]Price!A12</f>
        <v>44146</v>
      </c>
      <c r="B12" s="3">
        <f>[1]Price!B12</f>
        <v>11</v>
      </c>
      <c r="C12">
        <v>0.52879843509848357</v>
      </c>
      <c r="D12" s="4">
        <v>0.1347843132106688</v>
      </c>
      <c r="E12" s="8"/>
      <c r="F12">
        <f t="shared" si="0"/>
        <v>1.958189252241645E-2</v>
      </c>
      <c r="G12">
        <f t="shared" si="3"/>
        <v>5.6040821279592853E-2</v>
      </c>
      <c r="H12">
        <f t="shared" si="4"/>
        <v>-1.1087111337783976E-2</v>
      </c>
      <c r="I12">
        <f t="shared" si="6"/>
        <v>3.521179432643836E-2</v>
      </c>
      <c r="J12">
        <f t="shared" si="7"/>
        <v>5.1045406382864283E-2</v>
      </c>
      <c r="K12">
        <f t="shared" si="8"/>
        <v>5.7546154365321026E-2</v>
      </c>
      <c r="U12" s="8"/>
    </row>
    <row r="13" spans="1:25" x14ac:dyDescent="0.3">
      <c r="A13" s="2">
        <f>[1]Price!A13</f>
        <v>44147</v>
      </c>
      <c r="B13" s="3">
        <f>[1]Price!B13</f>
        <v>12</v>
      </c>
      <c r="C13">
        <v>0.11564718231985793</v>
      </c>
      <c r="D13" s="4">
        <v>-0.93598612670465631</v>
      </c>
      <c r="E13" s="8"/>
      <c r="F13">
        <f t="shared" si="0"/>
        <v>0.86645402885638978</v>
      </c>
      <c r="G13">
        <f t="shared" si="3"/>
        <v>-0.12596183739230699</v>
      </c>
      <c r="H13">
        <f t="shared" si="4"/>
        <v>-0.382263013762278</v>
      </c>
      <c r="I13">
        <f t="shared" si="6"/>
        <v>7.2212780512055763E-2</v>
      </c>
      <c r="J13">
        <f t="shared" si="7"/>
        <v>-0.22877299794087499</v>
      </c>
      <c r="K13">
        <f t="shared" si="8"/>
        <v>-0.33027118490896284</v>
      </c>
      <c r="U13" s="8">
        <f>P4</f>
        <v>0.99137931034482729</v>
      </c>
      <c r="V13" s="8">
        <f>U14</f>
        <v>3.916011268773812E-2</v>
      </c>
      <c r="W13">
        <f>P6</f>
        <v>0.12718052074018241</v>
      </c>
      <c r="X13">
        <f>P7</f>
        <v>0.12637765558491826</v>
      </c>
      <c r="Y13">
        <f>O8</f>
        <v>0.19541770707629733</v>
      </c>
    </row>
    <row r="14" spans="1:25" x14ac:dyDescent="0.3">
      <c r="A14" s="2">
        <f>[1]Price!A14</f>
        <v>44148</v>
      </c>
      <c r="B14" s="3">
        <f>[1]Price!B14</f>
        <v>13</v>
      </c>
      <c r="C14">
        <v>-0.85516565299261948</v>
      </c>
      <c r="D14" s="4">
        <v>9.1978617802842555E-2</v>
      </c>
      <c r="E14" s="8"/>
      <c r="F14">
        <f t="shared" si="0"/>
        <v>9.4341630980921739E-3</v>
      </c>
      <c r="G14">
        <f t="shared" si="3"/>
        <v>-8.7440755612831877E-2</v>
      </c>
      <c r="H14">
        <f t="shared" si="4"/>
        <v>1.2515314563289337E-2</v>
      </c>
      <c r="I14">
        <f t="shared" si="6"/>
        <v>4.1786607196188805E-2</v>
      </c>
      <c r="J14">
        <f t="shared" si="7"/>
        <v>-7.6496423758434058E-3</v>
      </c>
      <c r="K14">
        <f t="shared" si="8"/>
        <v>2.645714683619026E-2</v>
      </c>
      <c r="U14" s="8">
        <f>P5</f>
        <v>3.916011268773812E-2</v>
      </c>
      <c r="V14" s="8">
        <f>U13</f>
        <v>0.99137931034482729</v>
      </c>
      <c r="W14" s="8">
        <f>V13</f>
        <v>3.916011268773812E-2</v>
      </c>
      <c r="X14">
        <f>W13</f>
        <v>0.12718052074018241</v>
      </c>
      <c r="Y14">
        <f>X13</f>
        <v>0.12637765558491826</v>
      </c>
    </row>
    <row r="15" spans="1:25" x14ac:dyDescent="0.3">
      <c r="A15" s="2">
        <f>[1]Price!A15</f>
        <v>44149</v>
      </c>
      <c r="B15" s="3">
        <f>[1]Price!B15</f>
        <v>14</v>
      </c>
      <c r="C15">
        <v>0.40767705662546838</v>
      </c>
      <c r="D15" s="4">
        <v>-0.14995634841658345</v>
      </c>
      <c r="E15" s="8"/>
      <c r="F15">
        <f t="shared" si="0"/>
        <v>2.0968588268759473E-2</v>
      </c>
      <c r="G15">
        <f t="shared" si="3"/>
        <v>-1.3660109762790843E-2</v>
      </c>
      <c r="H15">
        <f t="shared" si="4"/>
        <v>0.13853250367452485</v>
      </c>
      <c r="I15">
        <f t="shared" si="6"/>
        <v>-1.9089597124439393E-2</v>
      </c>
      <c r="J15">
        <f t="shared" si="7"/>
        <v>-5.8220427486181753E-2</v>
      </c>
      <c r="K15">
        <f t="shared" si="8"/>
        <v>9.6651821786558102E-3</v>
      </c>
      <c r="U15" s="8">
        <f>P6</f>
        <v>0.12718052074018241</v>
      </c>
      <c r="V15" s="8">
        <f>U14</f>
        <v>3.916011268773812E-2</v>
      </c>
      <c r="W15" s="8">
        <f>U13</f>
        <v>0.99137931034482729</v>
      </c>
      <c r="X15" s="8">
        <f t="shared" ref="X15:Y17" si="9">W14</f>
        <v>3.916011268773812E-2</v>
      </c>
      <c r="Y15">
        <f t="shared" si="9"/>
        <v>0.12718052074018241</v>
      </c>
    </row>
    <row r="16" spans="1:25" x14ac:dyDescent="0.3">
      <c r="A16" s="2">
        <f>[1]Price!A16</f>
        <v>44150</v>
      </c>
      <c r="B16" s="3">
        <f>[1]Price!B16</f>
        <v>15</v>
      </c>
      <c r="C16">
        <v>-0.13978943441600755</v>
      </c>
      <c r="D16" s="4">
        <v>-0.24452876250815891</v>
      </c>
      <c r="E16" s="8"/>
      <c r="F16">
        <f t="shared" si="0"/>
        <v>5.7301712090236066E-2</v>
      </c>
      <c r="G16">
        <f t="shared" si="3"/>
        <v>3.6452346634968269E-2</v>
      </c>
      <c r="H16">
        <f t="shared" si="4"/>
        <v>-2.1802936424385036E-2</v>
      </c>
      <c r="I16">
        <f t="shared" si="6"/>
        <v>0.21988714377943694</v>
      </c>
      <c r="J16">
        <f t="shared" si="7"/>
        <v>-3.251571268099604E-2</v>
      </c>
      <c r="K16">
        <f t="shared" si="8"/>
        <v>-9.7070892494712721E-2</v>
      </c>
      <c r="U16" s="8">
        <f>P7</f>
        <v>0.12637765558491826</v>
      </c>
      <c r="V16" s="8">
        <f>U15</f>
        <v>0.12718052074018241</v>
      </c>
      <c r="W16" s="8">
        <f>V15</f>
        <v>3.916011268773812E-2</v>
      </c>
      <c r="X16" s="8">
        <f t="shared" si="9"/>
        <v>0.99137931034482729</v>
      </c>
      <c r="Y16" s="8">
        <f t="shared" si="9"/>
        <v>3.916011268773812E-2</v>
      </c>
    </row>
    <row r="17" spans="1:25" x14ac:dyDescent="0.3">
      <c r="A17" s="2">
        <f>[1]Price!A17</f>
        <v>44151</v>
      </c>
      <c r="B17" s="3">
        <f>[1]Price!B17</f>
        <v>16</v>
      </c>
      <c r="C17">
        <v>-0.10190808326593626</v>
      </c>
      <c r="D17" s="4">
        <v>-0.3080916252313427</v>
      </c>
      <c r="E17" s="8"/>
      <c r="F17">
        <f t="shared" si="0"/>
        <v>9.177302103210519E-2</v>
      </c>
      <c r="G17">
        <f t="shared" si="3"/>
        <v>7.4984561054447993E-2</v>
      </c>
      <c r="H17">
        <f t="shared" si="4"/>
        <v>4.6467502629634165E-2</v>
      </c>
      <c r="I17">
        <f t="shared" si="6"/>
        <v>-2.7772194837868591E-2</v>
      </c>
      <c r="J17">
        <f t="shared" si="7"/>
        <v>0.27821049028193323</v>
      </c>
      <c r="K17">
        <f t="shared" si="8"/>
        <v>-4.217766061887733E-2</v>
      </c>
      <c r="U17" s="8">
        <f>P8</f>
        <v>0.16829362877652135</v>
      </c>
      <c r="V17" s="8">
        <f>U16</f>
        <v>0.12637765558491826</v>
      </c>
      <c r="W17" s="8">
        <f>V16</f>
        <v>0.12718052074018241</v>
      </c>
      <c r="X17" s="8">
        <f t="shared" si="9"/>
        <v>3.916011268773812E-2</v>
      </c>
      <c r="Y17" s="8">
        <f t="shared" si="9"/>
        <v>0.99137931034482729</v>
      </c>
    </row>
    <row r="18" spans="1:25" x14ac:dyDescent="0.3">
      <c r="A18" s="2">
        <f>[1]Price!A18</f>
        <v>44152</v>
      </c>
      <c r="B18" s="3">
        <f>[1]Price!B18</f>
        <v>17</v>
      </c>
      <c r="C18">
        <v>-0.17463594087807266</v>
      </c>
      <c r="D18" s="4">
        <v>-0.54386742664151244</v>
      </c>
      <c r="E18" s="8"/>
      <c r="F18">
        <f t="shared" si="0"/>
        <v>0.29021538587322115</v>
      </c>
      <c r="G18">
        <f t="shared" si="3"/>
        <v>0.16711661493433311</v>
      </c>
      <c r="H18">
        <f t="shared" si="4"/>
        <v>0.13351202285391309</v>
      </c>
      <c r="I18">
        <f t="shared" si="6"/>
        <v>7.9625992622161912E-2</v>
      </c>
      <c r="J18">
        <f t="shared" si="7"/>
        <v>-5.1094752170974735E-2</v>
      </c>
      <c r="K18">
        <f t="shared" si="8"/>
        <v>0.49232339778875533</v>
      </c>
      <c r="U18" s="8"/>
    </row>
    <row r="19" spans="1:25" x14ac:dyDescent="0.3">
      <c r="A19" s="2">
        <f>[1]Price!A19</f>
        <v>44153</v>
      </c>
      <c r="B19" s="3">
        <f>[1]Price!B19</f>
        <v>18</v>
      </c>
      <c r="C19">
        <v>-0.39281600129529082</v>
      </c>
      <c r="D19" s="4">
        <v>-1.738354788018126E-2</v>
      </c>
      <c r="E19" s="8"/>
      <c r="F19">
        <f t="shared" si="0"/>
        <v>1.4963517177804289E-4</v>
      </c>
      <c r="G19">
        <f t="shared" si="3"/>
        <v>8.6698832737228098E-3</v>
      </c>
      <c r="H19">
        <f t="shared" si="4"/>
        <v>4.6887320788343819E-3</v>
      </c>
      <c r="I19">
        <f t="shared" si="6"/>
        <v>1.955251087277318E-3</v>
      </c>
      <c r="J19">
        <f t="shared" si="7"/>
        <v>1.1264346193652942E-3</v>
      </c>
      <c r="K19">
        <f t="shared" si="8"/>
        <v>-4.1932706483175508E-4</v>
      </c>
      <c r="U19" s="8"/>
    </row>
    <row r="20" spans="1:25" x14ac:dyDescent="0.3">
      <c r="A20" s="2">
        <f>[1]Price!A20</f>
        <v>44154</v>
      </c>
      <c r="B20" s="3">
        <f>[1]Price!B20</f>
        <v>19</v>
      </c>
      <c r="C20">
        <v>0.18645425065197685</v>
      </c>
      <c r="D20" s="4">
        <v>-0.23168539113788067</v>
      </c>
      <c r="E20" s="8"/>
      <c r="F20">
        <f t="shared" si="0"/>
        <v>5.1317829333686206E-2</v>
      </c>
      <c r="G20">
        <f t="shared" si="3"/>
        <v>4.0024404504175508E-3</v>
      </c>
      <c r="H20">
        <f t="shared" si="4"/>
        <v>0.12523071224924454</v>
      </c>
      <c r="I20">
        <f t="shared" si="6"/>
        <v>6.8278665166841265E-2</v>
      </c>
      <c r="J20">
        <f t="shared" si="7"/>
        <v>5.3470834215593961E-2</v>
      </c>
      <c r="K20">
        <f t="shared" si="8"/>
        <v>3.0962329590446862E-2</v>
      </c>
      <c r="U20" s="8"/>
    </row>
    <row r="21" spans="1:25" ht="23.4" x14ac:dyDescent="0.45">
      <c r="A21" s="2">
        <f>[1]Price!A21</f>
        <v>44155</v>
      </c>
      <c r="B21" s="3">
        <f>[1]Price!B21</f>
        <v>20</v>
      </c>
      <c r="C21">
        <v>-0.16799594363435233</v>
      </c>
      <c r="D21" s="4">
        <v>-0.1875040904016928</v>
      </c>
      <c r="E21" s="8"/>
      <c r="F21">
        <f t="shared" si="0"/>
        <v>3.3252648746288443E-2</v>
      </c>
      <c r="G21">
        <f t="shared" si="3"/>
        <v>4.3107780712969189E-2</v>
      </c>
      <c r="H21">
        <f t="shared" si="4"/>
        <v>3.5874864011845287E-3</v>
      </c>
      <c r="I21">
        <f t="shared" si="6"/>
        <v>9.6713588883212936E-2</v>
      </c>
      <c r="J21">
        <f t="shared" si="7"/>
        <v>5.4132245469273747E-2</v>
      </c>
      <c r="K21">
        <f t="shared" si="8"/>
        <v>4.1185656207946619E-2</v>
      </c>
      <c r="U21" s="13" t="s">
        <v>36</v>
      </c>
    </row>
    <row r="22" spans="1:25" x14ac:dyDescent="0.3">
      <c r="A22" s="2">
        <f>[1]Price!A22</f>
        <v>44156</v>
      </c>
      <c r="B22" s="3">
        <f>[1]Price!B22</f>
        <v>21</v>
      </c>
      <c r="C22">
        <v>-3.805914262170873E-2</v>
      </c>
      <c r="D22" s="4">
        <v>-0.68766107014164291</v>
      </c>
      <c r="E22" s="8"/>
      <c r="F22">
        <f t="shared" si="0"/>
        <v>0.46581999272790298</v>
      </c>
      <c r="G22">
        <f t="shared" si="3"/>
        <v>0.12866881176710221</v>
      </c>
      <c r="H22">
        <f t="shared" si="4"/>
        <v>0.16015600893283874</v>
      </c>
      <c r="I22">
        <f t="shared" si="6"/>
        <v>1.1121935053827737E-2</v>
      </c>
      <c r="J22">
        <f t="shared" si="7"/>
        <v>0.36624087936821248</v>
      </c>
      <c r="K22">
        <f t="shared" si="8"/>
        <v>0.20223626605708048</v>
      </c>
      <c r="U22" s="8"/>
    </row>
    <row r="23" spans="1:25" x14ac:dyDescent="0.3">
      <c r="A23" s="2">
        <f>[1]Price!A23</f>
        <v>44157</v>
      </c>
      <c r="B23" s="3">
        <f>[1]Price!B23</f>
        <v>22</v>
      </c>
      <c r="C23">
        <v>-0.56965296611229377</v>
      </c>
      <c r="D23" s="4">
        <v>-0.38431753238814065</v>
      </c>
      <c r="E23" s="8"/>
      <c r="F23">
        <f t="shared" si="0"/>
        <v>0.14376725755169123</v>
      </c>
      <c r="G23">
        <f t="shared" si="3"/>
        <v>0.26328833869222024</v>
      </c>
      <c r="H23">
        <f t="shared" si="4"/>
        <v>7.2394527128266134E-2</v>
      </c>
      <c r="I23">
        <f t="shared" si="6"/>
        <v>8.6503251470275516E-2</v>
      </c>
      <c r="J23">
        <f t="shared" si="7"/>
        <v>5.1370208636354678E-3</v>
      </c>
      <c r="K23">
        <f t="shared" si="8"/>
        <v>0.19877980306590587</v>
      </c>
      <c r="U23" s="8"/>
    </row>
    <row r="24" spans="1:25" x14ac:dyDescent="0.3">
      <c r="A24" s="2">
        <f>[1]Price!A24</f>
        <v>44158</v>
      </c>
      <c r="B24" s="3">
        <f>[1]Price!B24</f>
        <v>23</v>
      </c>
      <c r="C24">
        <v>-0.13769588825593804</v>
      </c>
      <c r="D24" s="4">
        <v>-0.10777695922214592</v>
      </c>
      <c r="E24" s="8"/>
      <c r="F24">
        <f t="shared" si="0"/>
        <v>1.0532087037599291E-2</v>
      </c>
      <c r="G24">
        <f t="shared" si="3"/>
        <v>4.0866244027703773E-2</v>
      </c>
      <c r="H24">
        <f t="shared" si="4"/>
        <v>7.276759305706533E-2</v>
      </c>
      <c r="I24">
        <f t="shared" si="6"/>
        <v>1.8357358290648735E-2</v>
      </c>
      <c r="J24">
        <f t="shared" si="7"/>
        <v>2.2366728880626584E-2</v>
      </c>
      <c r="K24">
        <f t="shared" si="8"/>
        <v>8.6447640002938113E-4</v>
      </c>
      <c r="U24" s="8"/>
    </row>
    <row r="25" spans="1:25" x14ac:dyDescent="0.3">
      <c r="A25" s="2">
        <f>[1]Price!A25</f>
        <v>44159</v>
      </c>
      <c r="B25" s="3">
        <f>[1]Price!B25</f>
        <v>24</v>
      </c>
      <c r="C25">
        <v>3.4337208523672835E-2</v>
      </c>
      <c r="D25" s="4">
        <v>0.34060748140797481</v>
      </c>
      <c r="E25" s="8"/>
      <c r="F25">
        <f t="shared" si="0"/>
        <v>0.11954892904453862</v>
      </c>
      <c r="G25">
        <f t="shared" si="3"/>
        <v>-3.6865093703114887E-2</v>
      </c>
      <c r="H25">
        <f t="shared" si="4"/>
        <v>-0.13245074117555178</v>
      </c>
      <c r="I25">
        <f t="shared" si="6"/>
        <v>-0.2403102946268722</v>
      </c>
      <c r="J25">
        <f t="shared" si="7"/>
        <v>-6.4394872619119761E-2</v>
      </c>
      <c r="K25">
        <f t="shared" si="8"/>
        <v>-7.9055442094193393E-2</v>
      </c>
      <c r="U25" s="8"/>
    </row>
    <row r="26" spans="1:25" x14ac:dyDescent="0.3">
      <c r="A26" s="2">
        <f>[1]Price!A26</f>
        <v>44160</v>
      </c>
      <c r="B26" s="3">
        <f>[1]Price!B26</f>
        <v>25</v>
      </c>
      <c r="C26">
        <v>0.44110004895084387</v>
      </c>
      <c r="D26" s="4">
        <v>-0.7015675009657496</v>
      </c>
      <c r="E26" s="8"/>
      <c r="F26">
        <f t="shared" si="0"/>
        <v>0.48499593963702348</v>
      </c>
      <c r="G26">
        <f t="shared" si="3"/>
        <v>-0.23846785494994222</v>
      </c>
      <c r="H26">
        <f t="shared" si="4"/>
        <v>7.675568371411845E-2</v>
      </c>
      <c r="I26">
        <f t="shared" si="6"/>
        <v>0.26534619011931926</v>
      </c>
      <c r="J26">
        <f t="shared" si="7"/>
        <v>0.47324163203312936</v>
      </c>
      <c r="K26">
        <f t="shared" si="8"/>
        <v>0.12339749471569481</v>
      </c>
      <c r="U26" s="8"/>
    </row>
    <row r="27" spans="1:25" x14ac:dyDescent="0.3">
      <c r="A27" s="2">
        <f>[1]Price!A27</f>
        <v>44161</v>
      </c>
      <c r="B27" s="3">
        <f>[1]Price!B27</f>
        <v>26</v>
      </c>
      <c r="C27">
        <v>-0.69948692878075569</v>
      </c>
      <c r="D27" s="4">
        <v>5.784647593377823E-2</v>
      </c>
      <c r="E27" s="8"/>
      <c r="F27">
        <f t="shared" si="0"/>
        <v>3.9686822617201875E-3</v>
      </c>
      <c r="G27">
        <f t="shared" si="3"/>
        <v>-4.1595132788453219E-2</v>
      </c>
      <c r="H27">
        <f t="shared" si="4"/>
        <v>2.0354286768170388E-2</v>
      </c>
      <c r="I27">
        <f t="shared" si="6"/>
        <v>-7.1764646989112566E-3</v>
      </c>
      <c r="J27">
        <f t="shared" si="7"/>
        <v>-2.5704932383361724E-2</v>
      </c>
      <c r="K27">
        <f t="shared" si="8"/>
        <v>-4.8269947822424761E-2</v>
      </c>
      <c r="U27" s="8"/>
    </row>
    <row r="28" spans="1:25" x14ac:dyDescent="0.3">
      <c r="A28" s="2">
        <f>[1]Price!A28</f>
        <v>44162</v>
      </c>
      <c r="B28" s="3">
        <f>[1]Price!B28</f>
        <v>27</v>
      </c>
      <c r="C28">
        <v>0.33588008315977014</v>
      </c>
      <c r="D28" s="4">
        <v>-0.56003239859170106</v>
      </c>
      <c r="E28" s="8"/>
      <c r="F28">
        <f t="shared" si="0"/>
        <v>0.30789336396908212</v>
      </c>
      <c r="G28">
        <f t="shared" si="3"/>
        <v>-3.2312464207824181E-2</v>
      </c>
      <c r="H28">
        <f t="shared" si="4"/>
        <v>0.39241944585380772</v>
      </c>
      <c r="I28">
        <f t="shared" si="6"/>
        <v>-0.18810826111505793</v>
      </c>
      <c r="J28">
        <f t="shared" si="7"/>
        <v>5.7294375244327497E-2</v>
      </c>
      <c r="K28">
        <f t="shared" si="8"/>
        <v>0.20564983127951769</v>
      </c>
      <c r="U28" s="8"/>
    </row>
    <row r="29" spans="1:25" x14ac:dyDescent="0.3">
      <c r="A29" s="2">
        <f>[1]Price!A29</f>
        <v>44163</v>
      </c>
      <c r="B29" s="3">
        <f>[1]Price!B29</f>
        <v>28</v>
      </c>
      <c r="C29">
        <v>-0.53249496123654438</v>
      </c>
      <c r="D29" s="4">
        <v>0.38254235244292822</v>
      </c>
      <c r="E29" s="8"/>
      <c r="F29">
        <f t="shared" si="0"/>
        <v>0.15030613729893205</v>
      </c>
      <c r="G29">
        <f t="shared" si="3"/>
        <v>-0.2150438893722722</v>
      </c>
      <c r="H29">
        <f t="shared" si="4"/>
        <v>2.1496540349465135E-2</v>
      </c>
      <c r="I29">
        <f t="shared" si="6"/>
        <v>-0.27455578237811978</v>
      </c>
      <c r="J29">
        <f t="shared" si="7"/>
        <v>0.13503501840821222</v>
      </c>
      <c r="K29">
        <f t="shared" si="8"/>
        <v>-3.9389704991048213E-2</v>
      </c>
      <c r="U29" s="8"/>
    </row>
    <row r="30" spans="1:25" x14ac:dyDescent="0.3">
      <c r="A30" s="2">
        <f>[1]Price!A30</f>
        <v>44164</v>
      </c>
      <c r="B30" s="3">
        <f>[1]Price!B30</f>
        <v>29</v>
      </c>
      <c r="C30">
        <v>0.62017400771700437</v>
      </c>
      <c r="D30" s="4">
        <v>-9.9054300035195636E-2</v>
      </c>
      <c r="E30" s="8"/>
      <c r="F30">
        <f t="shared" si="0"/>
        <v>8.8178293286678405E-3</v>
      </c>
      <c r="G30">
        <f t="shared" si="3"/>
        <v>-3.7340694445940181E-2</v>
      </c>
      <c r="H30">
        <f t="shared" si="4"/>
        <v>5.4398621690226655E-2</v>
      </c>
      <c r="I30">
        <f t="shared" si="6"/>
        <v>-5.2773049623562503E-3</v>
      </c>
      <c r="J30">
        <f t="shared" si="7"/>
        <v>6.2371690016434389E-2</v>
      </c>
      <c r="K30">
        <f t="shared" si="8"/>
        <v>-2.9950480694532117E-2</v>
      </c>
      <c r="U30" s="8"/>
    </row>
    <row r="31" spans="1:25" x14ac:dyDescent="0.3">
      <c r="A31" s="2">
        <f>[1]Price!A31</f>
        <v>44165</v>
      </c>
      <c r="B31" s="3">
        <f>[1]Price!B31</f>
        <v>30</v>
      </c>
      <c r="C31">
        <v>-0.14029879063200479</v>
      </c>
      <c r="D31" s="4">
        <v>0.23454794716653296</v>
      </c>
      <c r="E31" s="8"/>
      <c r="F31">
        <f t="shared" si="0"/>
        <v>5.7455586367387602E-2</v>
      </c>
      <c r="G31">
        <f t="shared" si="3"/>
        <v>-2.3375856431952235E-2</v>
      </c>
      <c r="H31">
        <f t="shared" si="4"/>
        <v>9.0120343929069771E-2</v>
      </c>
      <c r="I31">
        <f t="shared" si="6"/>
        <v>-0.13635292509511693</v>
      </c>
      <c r="J31">
        <f t="shared" si="7"/>
        <v>1.5024598360684531E-2</v>
      </c>
      <c r="K31">
        <f t="shared" si="8"/>
        <v>-0.17176937982605622</v>
      </c>
      <c r="U31" s="8"/>
    </row>
    <row r="32" spans="1:25" x14ac:dyDescent="0.3">
      <c r="A32" s="2">
        <f>[1]Price!A32</f>
        <v>44166</v>
      </c>
      <c r="B32" s="3">
        <f>[1]Price!B32</f>
        <v>31</v>
      </c>
      <c r="C32">
        <v>0.37729185979337743</v>
      </c>
      <c r="D32" s="4">
        <v>-8.5362005617645481E-2</v>
      </c>
      <c r="E32" s="8"/>
      <c r="F32">
        <f t="shared" si="0"/>
        <v>6.4338050558909975E-3</v>
      </c>
      <c r="G32">
        <f t="shared" si="3"/>
        <v>-1.9683176485325877E-2</v>
      </c>
      <c r="H32">
        <f t="shared" si="4"/>
        <v>8.3961716967882061E-3</v>
      </c>
      <c r="I32">
        <f t="shared" si="6"/>
        <v>-2.915085377921342E-2</v>
      </c>
      <c r="J32">
        <f t="shared" si="7"/>
        <v>4.2104693990819973E-2</v>
      </c>
      <c r="K32">
        <f t="shared" si="8"/>
        <v>-4.7691883500992375E-3</v>
      </c>
      <c r="U32" s="8"/>
    </row>
    <row r="33" spans="1:21" x14ac:dyDescent="0.3">
      <c r="A33" s="2">
        <f>[1]Price!A33</f>
        <v>44167</v>
      </c>
      <c r="B33" s="3">
        <f>[1]Price!B33</f>
        <v>32</v>
      </c>
      <c r="C33">
        <v>-6.784371250277399E-2</v>
      </c>
      <c r="D33" s="4">
        <v>-0.33126579250957461</v>
      </c>
      <c r="E33" s="8"/>
      <c r="F33">
        <f t="shared" si="0"/>
        <v>0.10635085640428081</v>
      </c>
      <c r="G33">
        <f t="shared" si="3"/>
        <v>2.8154388198819873E-2</v>
      </c>
      <c r="H33">
        <f t="shared" si="4"/>
        <v>-7.651470843822665E-2</v>
      </c>
      <c r="I33">
        <f t="shared" si="6"/>
        <v>3.1568935906845855E-2</v>
      </c>
      <c r="J33">
        <f t="shared" si="7"/>
        <v>-0.12419961024626161</v>
      </c>
      <c r="K33">
        <f t="shared" si="8"/>
        <v>0.17550553434149471</v>
      </c>
      <c r="U33" s="8"/>
    </row>
    <row r="34" spans="1:21" x14ac:dyDescent="0.3">
      <c r="A34" s="2">
        <f>[1]Price!A34</f>
        <v>44168</v>
      </c>
      <c r="B34" s="3">
        <f>[1]Price!B34</f>
        <v>33</v>
      </c>
      <c r="C34">
        <v>-0.20605162474590433</v>
      </c>
      <c r="D34" s="4">
        <v>0.35278274259339304</v>
      </c>
      <c r="E34" s="8"/>
      <c r="F34">
        <f t="shared" si="0"/>
        <v>0.12811656572150437</v>
      </c>
      <c r="G34">
        <f t="shared" si="3"/>
        <v>-0.11734266515804823</v>
      </c>
      <c r="H34">
        <f t="shared" si="4"/>
        <v>-3.1011389637113265E-2</v>
      </c>
      <c r="I34">
        <f t="shared" si="6"/>
        <v>8.529609740440515E-2</v>
      </c>
      <c r="J34">
        <f t="shared" si="7"/>
        <v>-3.4573040337054661E-2</v>
      </c>
      <c r="K34">
        <f t="shared" si="8"/>
        <v>0.14302057118331271</v>
      </c>
      <c r="U34" s="8"/>
    </row>
    <row r="35" spans="1:21" x14ac:dyDescent="0.3">
      <c r="A35" s="2">
        <f>[1]Price!A35</f>
        <v>44169</v>
      </c>
      <c r="B35" s="3">
        <f>[1]Price!B35</f>
        <v>34</v>
      </c>
      <c r="C35">
        <v>0.51143486256481374</v>
      </c>
      <c r="D35" s="4">
        <v>0.50811909503911235</v>
      </c>
      <c r="E35" s="8"/>
      <c r="F35">
        <f t="shared" si="0"/>
        <v>0.26344619280543147</v>
      </c>
      <c r="G35">
        <f t="shared" si="3"/>
        <v>0.17976449382731427</v>
      </c>
      <c r="H35">
        <f t="shared" si="4"/>
        <v>-0.17008394082750961</v>
      </c>
      <c r="I35">
        <f t="shared" si="6"/>
        <v>-4.3661937682980732E-2</v>
      </c>
      <c r="J35">
        <f t="shared" si="7"/>
        <v>0.12335056796931314</v>
      </c>
      <c r="K35">
        <f t="shared" si="8"/>
        <v>-4.734155334005808E-2</v>
      </c>
      <c r="U35" s="8"/>
    </row>
    <row r="36" spans="1:21" x14ac:dyDescent="0.3">
      <c r="A36" s="2">
        <f>[1]Price!A36</f>
        <v>44170</v>
      </c>
      <c r="B36" s="3">
        <f>[1]Price!B36</f>
        <v>35</v>
      </c>
      <c r="C36">
        <v>0.49318289808264293</v>
      </c>
      <c r="D36" s="4">
        <v>0.12425230647435934</v>
      </c>
      <c r="E36" s="8"/>
      <c r="F36">
        <f t="shared" si="0"/>
        <v>1.6745216317448484E-2</v>
      </c>
      <c r="G36">
        <f t="shared" si="3"/>
        <v>6.386786910834176E-2</v>
      </c>
      <c r="H36">
        <f t="shared" si="4"/>
        <v>4.4381277504581179E-2</v>
      </c>
      <c r="I36">
        <f t="shared" si="6"/>
        <v>-4.4127720834423338E-2</v>
      </c>
      <c r="J36">
        <f t="shared" si="7"/>
        <v>-1.0941271209758638E-2</v>
      </c>
      <c r="K36">
        <f t="shared" si="8"/>
        <v>3.3372086466007804E-2</v>
      </c>
      <c r="U36" s="8"/>
    </row>
    <row r="37" spans="1:21" x14ac:dyDescent="0.3">
      <c r="A37" s="2">
        <f>[1]Price!A37</f>
        <v>44171</v>
      </c>
      <c r="B37" s="3">
        <f>[1]Price!B37</f>
        <v>36</v>
      </c>
      <c r="C37">
        <v>0.11373198054977962</v>
      </c>
      <c r="D37" s="4">
        <v>0.40510176898158634</v>
      </c>
      <c r="E37" s="8"/>
      <c r="F37">
        <f t="shared" si="0"/>
        <v>0.16830733633057737</v>
      </c>
      <c r="G37">
        <f t="shared" si="3"/>
        <v>5.0514047892805544E-2</v>
      </c>
      <c r="H37">
        <f t="shared" si="4"/>
        <v>0.20618164966073158</v>
      </c>
      <c r="I37">
        <f t="shared" si="6"/>
        <v>0.14662228085370979</v>
      </c>
      <c r="J37">
        <f t="shared" si="7"/>
        <v>-0.1358812305989954</v>
      </c>
      <c r="K37">
        <f t="shared" si="8"/>
        <v>-3.2258925183901825E-2</v>
      </c>
      <c r="U37" s="8"/>
    </row>
    <row r="38" spans="1:21" x14ac:dyDescent="0.3">
      <c r="A38" s="2">
        <f>[1]Price!A38</f>
        <v>44172</v>
      </c>
      <c r="B38" s="3">
        <f>[1]Price!B38</f>
        <v>37</v>
      </c>
      <c r="C38">
        <v>0.48638560563874478</v>
      </c>
      <c r="D38" s="4">
        <v>0.41050552046699929</v>
      </c>
      <c r="E38" s="8"/>
      <c r="F38">
        <f t="shared" si="0"/>
        <v>0.17277034490492904</v>
      </c>
      <c r="G38">
        <f t="shared" si="3"/>
        <v>0.16688082222342901</v>
      </c>
      <c r="H38">
        <f t="shared" si="4"/>
        <v>5.0468847612755607E-2</v>
      </c>
      <c r="I38">
        <f t="shared" si="6"/>
        <v>0.21375358910150177</v>
      </c>
      <c r="J38">
        <f t="shared" si="7"/>
        <v>0.14977805632550018</v>
      </c>
      <c r="K38">
        <f t="shared" si="8"/>
        <v>-0.13686633907108647</v>
      </c>
      <c r="U38" s="8"/>
    </row>
    <row r="39" spans="1:21" x14ac:dyDescent="0.3">
      <c r="A39" s="2">
        <f>[1]Price!A39</f>
        <v>44173</v>
      </c>
      <c r="B39" s="3">
        <f>[1]Price!B39</f>
        <v>38</v>
      </c>
      <c r="C39">
        <v>0.40162972802962926</v>
      </c>
      <c r="D39" s="4">
        <v>0.66546976888710807</v>
      </c>
      <c r="E39" s="8"/>
      <c r="F39">
        <f t="shared" si="0"/>
        <v>0.44973221872528801</v>
      </c>
      <c r="G39">
        <f t="shared" si="3"/>
        <v>0.27377111778753849</v>
      </c>
      <c r="H39">
        <f t="shared" si="4"/>
        <v>0.26917533819000911</v>
      </c>
      <c r="I39">
        <f t="shared" si="6"/>
        <v>8.451454548673927E-2</v>
      </c>
      <c r="J39">
        <f t="shared" si="7"/>
        <v>0.34553694232335347</v>
      </c>
      <c r="K39">
        <f t="shared" si="8"/>
        <v>0.24501718925949056</v>
      </c>
      <c r="U39" s="8"/>
    </row>
    <row r="40" spans="1:21" x14ac:dyDescent="0.3">
      <c r="A40" s="2">
        <f>[1]Price!A40</f>
        <v>44174</v>
      </c>
      <c r="B40" s="3">
        <f>[1]Price!B40</f>
        <v>39</v>
      </c>
      <c r="C40">
        <v>0.6770997705017745</v>
      </c>
      <c r="D40" s="4">
        <v>-0.25417663062740192</v>
      </c>
      <c r="E40" s="8"/>
      <c r="F40">
        <f t="shared" si="0"/>
        <v>6.2013763572139426E-2</v>
      </c>
      <c r="G40">
        <f t="shared" si="3"/>
        <v>-0.16818700497131719</v>
      </c>
      <c r="H40">
        <f t="shared" si="4"/>
        <v>-0.10291271219742691</v>
      </c>
      <c r="I40">
        <f t="shared" si="6"/>
        <v>-9.941923255213872E-2</v>
      </c>
      <c r="J40">
        <f t="shared" si="7"/>
        <v>-3.1276509905865953E-2</v>
      </c>
      <c r="K40">
        <f t="shared" si="8"/>
        <v>-0.12443146025559618</v>
      </c>
      <c r="U40" s="8"/>
    </row>
    <row r="41" spans="1:21" x14ac:dyDescent="0.3">
      <c r="A41" s="2">
        <f>[1]Price!A41</f>
        <v>44175</v>
      </c>
      <c r="B41" s="3">
        <f>[1]Price!B41</f>
        <v>40</v>
      </c>
      <c r="C41">
        <v>-0.309193711407314</v>
      </c>
      <c r="D41" s="4">
        <v>-5.9867503861825822E-2</v>
      </c>
      <c r="E41" s="8"/>
      <c r="F41">
        <f t="shared" si="0"/>
        <v>2.9938955449850526E-3</v>
      </c>
      <c r="G41">
        <f t="shared" si="3"/>
        <v>1.4850301744589234E-2</v>
      </c>
      <c r="H41">
        <f t="shared" si="4"/>
        <v>-3.8220330772704661E-2</v>
      </c>
      <c r="I41">
        <f t="shared" si="6"/>
        <v>-2.0785451730635437E-2</v>
      </c>
      <c r="J41">
        <f t="shared" si="7"/>
        <v>-2.0513971681818614E-2</v>
      </c>
      <c r="K41">
        <f t="shared" si="8"/>
        <v>-6.183290492627184E-3</v>
      </c>
      <c r="U41" s="8"/>
    </row>
    <row r="42" spans="1:21" x14ac:dyDescent="0.3">
      <c r="A42" s="2">
        <f>[1]Price!A42</f>
        <v>44176</v>
      </c>
      <c r="B42" s="3">
        <f>[1]Price!B42</f>
        <v>41</v>
      </c>
      <c r="C42">
        <v>0.12373876025674591</v>
      </c>
      <c r="D42" s="4">
        <v>0.98538169504207085</v>
      </c>
      <c r="E42" s="8"/>
      <c r="F42">
        <f t="shared" si="0"/>
        <v>0.98115502447081526</v>
      </c>
      <c r="G42">
        <f t="shared" si="3"/>
        <v>-5.9078693978104127E-2</v>
      </c>
      <c r="H42">
        <f t="shared" si="4"/>
        <v>-0.25299446012298299</v>
      </c>
      <c r="I42">
        <f t="shared" si="6"/>
        <v>0.66294901573851761</v>
      </c>
      <c r="J42">
        <f t="shared" si="7"/>
        <v>0.41213299409954046</v>
      </c>
      <c r="K42">
        <f t="shared" si="8"/>
        <v>0.41275847235097329</v>
      </c>
      <c r="U42" s="8"/>
    </row>
    <row r="43" spans="1:21" x14ac:dyDescent="0.3">
      <c r="A43" s="2">
        <f>[1]Price!A43</f>
        <v>44177</v>
      </c>
      <c r="B43" s="3">
        <f>[1]Price!B43</f>
        <v>42</v>
      </c>
      <c r="C43">
        <v>1.0642444964910105</v>
      </c>
      <c r="D43" s="4">
        <v>9.6551650854971305E-3</v>
      </c>
      <c r="E43" s="8"/>
      <c r="F43">
        <f t="shared" si="0"/>
        <v>2.1922259215493444E-4</v>
      </c>
      <c r="G43">
        <f t="shared" si="3"/>
        <v>1.0935315393634893E-2</v>
      </c>
      <c r="H43">
        <f t="shared" si="4"/>
        <v>-7.3709716626958516E-4</v>
      </c>
      <c r="I43">
        <f t="shared" si="6"/>
        <v>-4.8132161022513102E-3</v>
      </c>
      <c r="J43">
        <f t="shared" si="7"/>
        <v>1.294014283682794E-2</v>
      </c>
      <c r="K43">
        <f t="shared" si="8"/>
        <v>9.5703835056870756E-3</v>
      </c>
      <c r="U43" s="8"/>
    </row>
    <row r="44" spans="1:21" x14ac:dyDescent="0.3">
      <c r="A44" s="2">
        <f>[1]Price!A44</f>
        <v>44178</v>
      </c>
      <c r="B44" s="3">
        <f>[1]Price!B44</f>
        <v>43</v>
      </c>
      <c r="C44">
        <v>-0.13902751439282923</v>
      </c>
      <c r="D44" s="4">
        <v>0.57557343323123256</v>
      </c>
      <c r="E44" s="8"/>
      <c r="F44">
        <f t="shared" si="0"/>
        <v>0.33724087000375491</v>
      </c>
      <c r="G44">
        <f t="shared" si="3"/>
        <v>5.5711829102372797E-3</v>
      </c>
      <c r="H44">
        <f t="shared" si="4"/>
        <v>0.56824287757291758</v>
      </c>
      <c r="I44">
        <f t="shared" si="6"/>
        <v>-3.4440940998142981E-2</v>
      </c>
      <c r="J44">
        <f t="shared" si="7"/>
        <v>-0.14660983438841452</v>
      </c>
      <c r="K44">
        <f t="shared" si="8"/>
        <v>0.39666396065173898</v>
      </c>
      <c r="U44" s="8"/>
    </row>
    <row r="45" spans="1:21" x14ac:dyDescent="0.3">
      <c r="A45" s="2">
        <f>[1]Price!A45</f>
        <v>44179</v>
      </c>
      <c r="B45" s="3">
        <f>[1]Price!B45</f>
        <v>44</v>
      </c>
      <c r="C45">
        <v>0.71800977392939025</v>
      </c>
      <c r="D45" s="4">
        <v>0.10102505876885215</v>
      </c>
      <c r="E45" s="8"/>
      <c r="F45">
        <f t="shared" si="0"/>
        <v>1.1273355940565411E-2</v>
      </c>
      <c r="G45">
        <f t="shared" si="3"/>
        <v>5.8977534128516314E-2</v>
      </c>
      <c r="H45">
        <f t="shared" si="4"/>
        <v>7.9244208310488373E-4</v>
      </c>
      <c r="I45">
        <f t="shared" si="6"/>
        <v>0.10887557193112796</v>
      </c>
      <c r="J45">
        <f t="shared" si="7"/>
        <v>-6.2213708558178414E-3</v>
      </c>
      <c r="K45">
        <f t="shared" si="8"/>
        <v>-2.8091658505680388E-2</v>
      </c>
      <c r="U45" s="8"/>
    </row>
    <row r="46" spans="1:21" x14ac:dyDescent="0.3">
      <c r="A46" s="2">
        <f>[1]Price!A46</f>
        <v>44180</v>
      </c>
      <c r="B46" s="3">
        <f>[1]Price!B46</f>
        <v>45</v>
      </c>
      <c r="C46">
        <v>3.6110232503681061E-2</v>
      </c>
      <c r="D46" s="4">
        <v>-0.28662073795543475</v>
      </c>
      <c r="E46" s="8"/>
      <c r="F46">
        <f t="shared" si="0"/>
        <v>7.9225212099301459E-2</v>
      </c>
      <c r="G46">
        <f t="shared" si="3"/>
        <v>-2.8810160617445079E-2</v>
      </c>
      <c r="H46">
        <f t="shared" si="4"/>
        <v>-0.16310532537702513</v>
      </c>
      <c r="I46">
        <f t="shared" si="6"/>
        <v>-2.9506818301412987E-3</v>
      </c>
      <c r="J46">
        <f t="shared" si="7"/>
        <v>-0.27390587609913269</v>
      </c>
      <c r="K46">
        <f t="shared" si="8"/>
        <v>1.4115195635704134E-2</v>
      </c>
      <c r="U46" s="8"/>
    </row>
    <row r="47" spans="1:21" x14ac:dyDescent="0.3">
      <c r="A47" s="2">
        <f>[1]Price!A47</f>
        <v>44181</v>
      </c>
      <c r="B47" s="3">
        <f>[1]Price!B47</f>
        <v>46</v>
      </c>
      <c r="C47">
        <v>-0.18655713493525106</v>
      </c>
      <c r="D47" s="4">
        <v>0.1743659394738325</v>
      </c>
      <c r="E47" s="8"/>
      <c r="F47">
        <f t="shared" si="0"/>
        <v>3.2226332377859185E-2</v>
      </c>
      <c r="G47">
        <f t="shared" si="3"/>
        <v>-5.0390309570085383E-2</v>
      </c>
      <c r="H47">
        <f t="shared" si="4"/>
        <v>1.7493627170204203E-2</v>
      </c>
      <c r="I47">
        <f t="shared" si="6"/>
        <v>0.10592629430999674</v>
      </c>
      <c r="J47">
        <f t="shared" si="7"/>
        <v>2.452753357997012E-3</v>
      </c>
      <c r="K47">
        <f t="shared" si="8"/>
        <v>0.18636973320922659</v>
      </c>
      <c r="U47" s="8"/>
    </row>
    <row r="48" spans="1:21" x14ac:dyDescent="0.3">
      <c r="A48" s="2">
        <f>[1]Price!A48</f>
        <v>44182</v>
      </c>
      <c r="B48" s="3">
        <f>[1]Price!B48</f>
        <v>47</v>
      </c>
      <c r="C48">
        <v>0.32830157246543124</v>
      </c>
      <c r="D48" s="4">
        <v>0.29461654297146112</v>
      </c>
      <c r="E48" s="8"/>
      <c r="F48">
        <f t="shared" si="0"/>
        <v>8.9860581188107788E-2</v>
      </c>
      <c r="G48">
        <f t="shared" si="3"/>
        <v>5.1622591819990363E-2</v>
      </c>
      <c r="H48">
        <f t="shared" si="4"/>
        <v>-8.5680313558230609E-2</v>
      </c>
      <c r="I48">
        <f t="shared" si="6"/>
        <v>3.1008751435392883E-2</v>
      </c>
      <c r="J48">
        <f t="shared" si="7"/>
        <v>0.17626410924609143</v>
      </c>
      <c r="K48">
        <f t="shared" si="8"/>
        <v>5.5093852904238294E-3</v>
      </c>
      <c r="U48" s="8"/>
    </row>
    <row r="49" spans="1:21" x14ac:dyDescent="0.3">
      <c r="A49" s="2">
        <f>[1]Price!A49</f>
        <v>44183</v>
      </c>
      <c r="B49" s="3">
        <f>[1]Price!B49</f>
        <v>48</v>
      </c>
      <c r="C49">
        <v>0.3239875213612109</v>
      </c>
      <c r="D49" s="4">
        <v>0.92862339544154382</v>
      </c>
      <c r="E49" s="8"/>
      <c r="F49">
        <f t="shared" si="0"/>
        <v>0.87193462584652737</v>
      </c>
      <c r="G49">
        <f t="shared" si="3"/>
        <v>0.27401276278102754</v>
      </c>
      <c r="H49">
        <f t="shared" si="4"/>
        <v>0.1604688464555033</v>
      </c>
      <c r="I49">
        <f t="shared" si="6"/>
        <v>-0.26791840014389934</v>
      </c>
      <c r="J49">
        <f t="shared" si="7"/>
        <v>9.8237433929341172E-2</v>
      </c>
      <c r="K49">
        <f t="shared" si="8"/>
        <v>0.54985184423983957</v>
      </c>
      <c r="U49" s="8"/>
    </row>
    <row r="50" spans="1:21" x14ac:dyDescent="0.3">
      <c r="A50" s="2">
        <f>[1]Price!A50</f>
        <v>44184</v>
      </c>
      <c r="B50" s="3">
        <f>[1]Price!B50</f>
        <v>49</v>
      </c>
      <c r="C50">
        <v>0.95903811316794574</v>
      </c>
      <c r="D50" s="4">
        <v>0.27548010412991386</v>
      </c>
      <c r="E50" s="8"/>
      <c r="F50">
        <f t="shared" si="0"/>
        <v>7.875381788674439E-2</v>
      </c>
      <c r="G50">
        <f t="shared" si="3"/>
        <v>0.25715669523117696</v>
      </c>
      <c r="H50">
        <f t="shared" si="4"/>
        <v>8.1276740258861294E-2</v>
      </c>
      <c r="I50">
        <f t="shared" si="6"/>
        <v>4.9946673921149695E-2</v>
      </c>
      <c r="J50">
        <f t="shared" si="7"/>
        <v>-8.0686772503666473E-2</v>
      </c>
      <c r="K50">
        <f t="shared" si="8"/>
        <v>3.1543505341492258E-2</v>
      </c>
      <c r="U50" s="8"/>
    </row>
    <row r="51" spans="1:21" x14ac:dyDescent="0.3">
      <c r="A51" s="2">
        <f>[1]Price!A51</f>
        <v>44185</v>
      </c>
      <c r="B51" s="3">
        <f>[1]Price!B51</f>
        <v>50</v>
      </c>
      <c r="C51">
        <v>0.15225100368632738</v>
      </c>
      <c r="D51" s="4">
        <v>-0.14596284942487714</v>
      </c>
      <c r="E51" s="8"/>
      <c r="F51">
        <f t="shared" si="0"/>
        <v>1.9827976295402897E-2</v>
      </c>
      <c r="G51">
        <f t="shared" si="3"/>
        <v>-3.9812514635217608E-2</v>
      </c>
      <c r="H51">
        <f t="shared" si="4"/>
        <v>-0.13315879304554742</v>
      </c>
      <c r="I51">
        <f t="shared" si="6"/>
        <v>-4.0381708213731674E-2</v>
      </c>
      <c r="J51">
        <f t="shared" si="7"/>
        <v>-2.4262861191257333E-2</v>
      </c>
      <c r="K51">
        <f t="shared" si="8"/>
        <v>3.6958327381137211E-2</v>
      </c>
      <c r="U51" s="8"/>
    </row>
    <row r="52" spans="1:21" x14ac:dyDescent="0.3">
      <c r="A52" s="2">
        <f>[1]Price!A52</f>
        <v>44186</v>
      </c>
      <c r="B52" s="3">
        <f>[1]Price!B52</f>
        <v>51</v>
      </c>
      <c r="C52">
        <v>-7.3998285693738453E-2</v>
      </c>
      <c r="D52" s="4">
        <v>-0.48038762082530884</v>
      </c>
      <c r="E52" s="8"/>
      <c r="F52">
        <f t="shared" si="0"/>
        <v>0.22584984360317537</v>
      </c>
      <c r="G52">
        <f t="shared" si="3"/>
        <v>6.9908212423893681E-2</v>
      </c>
      <c r="H52">
        <f t="shared" si="4"/>
        <v>-0.13076592855529243</v>
      </c>
      <c r="I52">
        <f t="shared" si="6"/>
        <v>-0.43787664093374046</v>
      </c>
      <c r="J52">
        <f t="shared" si="7"/>
        <v>-0.14040545769058679</v>
      </c>
      <c r="K52">
        <f t="shared" si="8"/>
        <v>-8.5312780824246648E-2</v>
      </c>
      <c r="U52" s="8"/>
    </row>
    <row r="53" spans="1:21" x14ac:dyDescent="0.3">
      <c r="A53" s="2">
        <f>[1]Price!A53</f>
        <v>44187</v>
      </c>
      <c r="B53" s="3">
        <f>[1]Price!B53</f>
        <v>52</v>
      </c>
      <c r="C53">
        <v>-0.35368441874458334</v>
      </c>
      <c r="D53" s="4">
        <v>-0.19362168105108413</v>
      </c>
      <c r="E53" s="8"/>
      <c r="F53">
        <f t="shared" si="0"/>
        <v>3.5521196755162521E-2</v>
      </c>
      <c r="G53">
        <f t="shared" si="3"/>
        <v>9.2320558370675251E-2</v>
      </c>
      <c r="H53">
        <f t="shared" si="4"/>
        <v>2.8310825550525578E-2</v>
      </c>
      <c r="I53">
        <f t="shared" si="6"/>
        <v>-5.0943618294055651E-2</v>
      </c>
      <c r="J53">
        <f t="shared" si="7"/>
        <v>-0.17148483462734496</v>
      </c>
      <c r="K53">
        <f t="shared" si="8"/>
        <v>-5.4642587100840384E-2</v>
      </c>
      <c r="U53" s="8"/>
    </row>
    <row r="54" spans="1:21" x14ac:dyDescent="0.3">
      <c r="A54" s="2">
        <f>[1]Price!A54</f>
        <v>44188</v>
      </c>
      <c r="B54" s="3">
        <f>[1]Price!B54</f>
        <v>53</v>
      </c>
      <c r="C54">
        <v>7.4864224099968624E-4</v>
      </c>
      <c r="D54" s="4">
        <v>-0.42670024292175607</v>
      </c>
      <c r="E54" s="8"/>
      <c r="F54">
        <f t="shared" si="0"/>
        <v>0.17770376228279913</v>
      </c>
      <c r="G54">
        <f t="shared" si="3"/>
        <v>8.2339142769414078E-2</v>
      </c>
      <c r="H54">
        <f t="shared" si="4"/>
        <v>0.20473640135754101</v>
      </c>
      <c r="I54">
        <f t="shared" si="6"/>
        <v>6.0504996111285667E-2</v>
      </c>
      <c r="J54">
        <f t="shared" si="7"/>
        <v>-0.11641093753452358</v>
      </c>
      <c r="K54">
        <f t="shared" si="8"/>
        <v>-0.38739495497312781</v>
      </c>
      <c r="U54" s="8"/>
    </row>
    <row r="55" spans="1:21" x14ac:dyDescent="0.3">
      <c r="A55" s="2">
        <f>[1]Price!A55</f>
        <v>44189</v>
      </c>
      <c r="B55" s="3">
        <f>[1]Price!B55</f>
        <v>54</v>
      </c>
      <c r="C55">
        <v>-0.31808127468403313</v>
      </c>
      <c r="D55" s="4">
        <v>0.19204506965453799</v>
      </c>
      <c r="E55" s="8"/>
      <c r="F55">
        <f t="shared" si="0"/>
        <v>3.8886290787740974E-2</v>
      </c>
      <c r="G55">
        <f t="shared" si="3"/>
        <v>-8.2561140733436289E-2</v>
      </c>
      <c r="H55">
        <f t="shared" si="4"/>
        <v>-3.8007410893643109E-2</v>
      </c>
      <c r="I55">
        <f t="shared" si="6"/>
        <v>-9.6551407597240096E-2</v>
      </c>
      <c r="J55">
        <f t="shared" si="7"/>
        <v>-2.8704207040817394E-2</v>
      </c>
      <c r="K55">
        <f t="shared" si="8"/>
        <v>5.8232670096440314E-2</v>
      </c>
      <c r="U55" s="8"/>
    </row>
    <row r="56" spans="1:21" x14ac:dyDescent="0.3">
      <c r="A56" s="2">
        <f>[1]Price!A56</f>
        <v>44190</v>
      </c>
      <c r="B56" s="3">
        <f>[1]Price!B56</f>
        <v>55</v>
      </c>
      <c r="C56">
        <v>0.37780158632570959</v>
      </c>
      <c r="D56" s="4">
        <v>-2.6096413809133662E-3</v>
      </c>
      <c r="E56" s="8"/>
      <c r="F56">
        <f t="shared" si="0"/>
        <v>6.4585152365401172E-6</v>
      </c>
      <c r="G56">
        <f t="shared" si="3"/>
        <v>-2.2416725968508853E-4</v>
      </c>
      <c r="H56">
        <f t="shared" si="4"/>
        <v>1.489236338877479E-4</v>
      </c>
      <c r="I56">
        <f t="shared" si="6"/>
        <v>-1.2994193252707433E-3</v>
      </c>
      <c r="J56">
        <f t="shared" si="7"/>
        <v>-3.372112256444191E-3</v>
      </c>
      <c r="K56">
        <f t="shared" si="8"/>
        <v>-1.4584399218186934E-3</v>
      </c>
      <c r="U56" s="8"/>
    </row>
    <row r="57" spans="1:21" x14ac:dyDescent="0.3">
      <c r="A57" s="2">
        <f>[1]Price!A57</f>
        <v>44191</v>
      </c>
      <c r="B57" s="3">
        <f>[1]Price!B57</f>
        <v>56</v>
      </c>
      <c r="C57">
        <v>1.4785328755190008E-2</v>
      </c>
      <c r="D57" s="4">
        <v>-0.56169331515415111</v>
      </c>
      <c r="E57" s="8"/>
      <c r="F57">
        <f t="shared" si="0"/>
        <v>0.30973934601555736</v>
      </c>
      <c r="G57">
        <f t="shared" si="3"/>
        <v>1.4620540304125713E-3</v>
      </c>
      <c r="H57">
        <f t="shared" si="4"/>
        <v>-0.10632665357036561</v>
      </c>
      <c r="I57">
        <f t="shared" si="6"/>
        <v>0.23513772033388841</v>
      </c>
      <c r="J57">
        <f t="shared" si="7"/>
        <v>0.10485443473607084</v>
      </c>
      <c r="K57">
        <f t="shared" si="8"/>
        <v>0.25896830347903083</v>
      </c>
      <c r="U57" s="8"/>
    </row>
    <row r="58" spans="1:21" x14ac:dyDescent="0.3">
      <c r="A58" s="2">
        <f>[1]Price!A58</f>
        <v>44192</v>
      </c>
      <c r="B58" s="3">
        <f>[1]Price!B58</f>
        <v>57</v>
      </c>
      <c r="C58">
        <v>-0.45647037573416327</v>
      </c>
      <c r="D58" s="4">
        <v>-0.43193783648596523</v>
      </c>
      <c r="E58" s="8"/>
      <c r="F58">
        <f t="shared" si="0"/>
        <v>0.18214700184867269</v>
      </c>
      <c r="G58">
        <f t="shared" si="3"/>
        <v>0.24180642147676928</v>
      </c>
      <c r="H58">
        <f t="shared" si="4"/>
        <v>1.9733257374264499E-3</v>
      </c>
      <c r="I58">
        <f t="shared" si="6"/>
        <v>-8.1571973646322446E-2</v>
      </c>
      <c r="J58">
        <f t="shared" si="7"/>
        <v>0.1786258394013116</v>
      </c>
      <c r="K58">
        <f t="shared" si="8"/>
        <v>7.7625093191369163E-2</v>
      </c>
      <c r="U58" s="8"/>
    </row>
    <row r="59" spans="1:21" x14ac:dyDescent="0.3">
      <c r="A59" s="2">
        <f>[1]Price!A59</f>
        <v>44193</v>
      </c>
      <c r="B59" s="3">
        <f>[1]Price!B59</f>
        <v>58</v>
      </c>
      <c r="C59">
        <v>-0.2126995308789521</v>
      </c>
      <c r="D59" s="4">
        <v>-0.5247895194219615</v>
      </c>
      <c r="E59" s="8"/>
      <c r="F59">
        <f t="shared" si="0"/>
        <v>0.27002418849399329</v>
      </c>
      <c r="G59">
        <f t="shared" si="3"/>
        <v>0.22605343218222923</v>
      </c>
      <c r="H59">
        <f t="shared" si="4"/>
        <v>0.29453622492900877</v>
      </c>
      <c r="I59">
        <f t="shared" si="6"/>
        <v>8.3641038382486414E-4</v>
      </c>
      <c r="J59">
        <f t="shared" si="7"/>
        <v>-0.1008148038996349</v>
      </c>
      <c r="K59">
        <f t="shared" si="8"/>
        <v>0.21407845613505855</v>
      </c>
      <c r="U59" s="8"/>
    </row>
    <row r="60" spans="1:21" x14ac:dyDescent="0.3">
      <c r="A60" s="2">
        <f>[1]Price!A60</f>
        <v>44194</v>
      </c>
      <c r="B60" s="3">
        <f>[1]Price!B60</f>
        <v>59</v>
      </c>
      <c r="C60">
        <v>-0.36452900841162972</v>
      </c>
      <c r="D60" s="4">
        <v>0.13828547226103444</v>
      </c>
      <c r="E60" s="8"/>
      <c r="F60">
        <f t="shared" si="0"/>
        <v>2.0574022229727863E-2</v>
      </c>
      <c r="G60">
        <f t="shared" si="3"/>
        <v>-7.3327711163203538E-2</v>
      </c>
      <c r="H60">
        <f t="shared" si="4"/>
        <v>-6.0986575791129316E-2</v>
      </c>
      <c r="I60">
        <f t="shared" si="6"/>
        <v>-8.2783041745468314E-2</v>
      </c>
      <c r="J60">
        <f t="shared" si="7"/>
        <v>1.5711481441418906E-4</v>
      </c>
      <c r="K60">
        <f t="shared" si="8"/>
        <v>3.034066441556774E-2</v>
      </c>
      <c r="U60" s="8"/>
    </row>
    <row r="61" spans="1:21" x14ac:dyDescent="0.3">
      <c r="A61" s="2">
        <f>[1]Price!A61</f>
        <v>44195</v>
      </c>
      <c r="B61" s="3">
        <f>[1]Price!B61</f>
        <v>60</v>
      </c>
      <c r="C61">
        <v>0.33527953007825495</v>
      </c>
      <c r="D61" s="4">
        <v>-8.099848665352781E-2</v>
      </c>
      <c r="E61" s="8"/>
      <c r="F61">
        <f t="shared" si="0"/>
        <v>5.7528408852811864E-3</v>
      </c>
      <c r="G61">
        <f t="shared" si="3"/>
        <v>-1.100145411573137E-2</v>
      </c>
      <c r="H61">
        <f t="shared" si="4"/>
        <v>4.1476085479527643E-2</v>
      </c>
      <c r="I61">
        <f t="shared" si="6"/>
        <v>3.0874762524758827E-2</v>
      </c>
      <c r="J61">
        <f t="shared" si="7"/>
        <v>3.9795451078040951E-2</v>
      </c>
      <c r="K61">
        <f t="shared" si="8"/>
        <v>-3.819449325828361E-4</v>
      </c>
      <c r="U61" s="8"/>
    </row>
    <row r="62" spans="1:21" x14ac:dyDescent="0.3">
      <c r="A62" s="2">
        <f>[1]Price!A62</f>
        <v>44196</v>
      </c>
      <c r="B62" s="3">
        <f>[1]Price!B62</f>
        <v>61</v>
      </c>
      <c r="C62">
        <v>-5.3315751790348642E-2</v>
      </c>
      <c r="D62" s="4">
        <v>-0.39635704957447848</v>
      </c>
      <c r="E62" s="8"/>
      <c r="F62">
        <f t="shared" si="0"/>
        <v>0.15304217143713225</v>
      </c>
      <c r="G62">
        <f t="shared" si="3"/>
        <v>3.1987490789558197E-2</v>
      </c>
      <c r="H62">
        <f t="shared" si="4"/>
        <v>-5.3716114874127065E-2</v>
      </c>
      <c r="I62">
        <f t="shared" si="6"/>
        <v>0.20271260444710493</v>
      </c>
      <c r="J62">
        <f t="shared" si="7"/>
        <v>0.16559938225138859</v>
      </c>
      <c r="K62">
        <f t="shared" si="8"/>
        <v>0.21205858368910707</v>
      </c>
      <c r="U62" s="8"/>
    </row>
    <row r="63" spans="1:21" x14ac:dyDescent="0.3">
      <c r="A63" s="2">
        <f>[1]Price!A63</f>
        <v>44197</v>
      </c>
      <c r="B63" s="3">
        <f>[1]Price!B63</f>
        <v>62</v>
      </c>
      <c r="C63">
        <v>-0.27465776925895646</v>
      </c>
      <c r="D63" s="4">
        <v>0.17148571775208893</v>
      </c>
      <c r="E63" s="8"/>
      <c r="F63">
        <f t="shared" si="0"/>
        <v>3.1200530864885445E-2</v>
      </c>
      <c r="G63">
        <f t="shared" si="3"/>
        <v>-6.8541269650783263E-2</v>
      </c>
      <c r="H63">
        <f t="shared" si="4"/>
        <v>-1.4417855971047206E-2</v>
      </c>
      <c r="I63">
        <f t="shared" si="6"/>
        <v>2.5186138741615842E-2</v>
      </c>
      <c r="J63">
        <f t="shared" si="7"/>
        <v>-9.4410431773306699E-2</v>
      </c>
      <c r="K63">
        <f t="shared" si="8"/>
        <v>-7.825017144506119E-2</v>
      </c>
      <c r="U63" s="8"/>
    </row>
    <row r="64" spans="1:21" x14ac:dyDescent="0.3">
      <c r="A64" s="2">
        <f>[1]Price!A64</f>
        <v>44198</v>
      </c>
      <c r="B64" s="3">
        <f>[1]Price!B64</f>
        <v>63</v>
      </c>
      <c r="C64">
        <v>0.34673637353924391</v>
      </c>
      <c r="D64" s="4">
        <v>-0.56542757737152127</v>
      </c>
      <c r="E64" s="8"/>
      <c r="F64">
        <f t="shared" si="0"/>
        <v>0.31390984059250776</v>
      </c>
      <c r="G64">
        <f t="shared" si="3"/>
        <v>-9.6715406789352185E-2</v>
      </c>
      <c r="H64">
        <f t="shared" si="4"/>
        <v>0.22433128057501234</v>
      </c>
      <c r="I64">
        <f t="shared" si="6"/>
        <v>4.4492230483598884E-2</v>
      </c>
      <c r="J64">
        <f t="shared" si="7"/>
        <v>-7.8891752940893012E-2</v>
      </c>
      <c r="K64">
        <f t="shared" si="8"/>
        <v>0.28525138742241435</v>
      </c>
      <c r="U64" s="8"/>
    </row>
    <row r="65" spans="1:21" x14ac:dyDescent="0.3">
      <c r="A65" s="2">
        <f>[1]Price!A65</f>
        <v>44199</v>
      </c>
      <c r="B65" s="3">
        <f>[1]Price!B65</f>
        <v>64</v>
      </c>
      <c r="C65">
        <v>-0.540516705405933</v>
      </c>
      <c r="D65" s="4">
        <v>-0.70665523649690232</v>
      </c>
      <c r="E65" s="8"/>
      <c r="F65">
        <f t="shared" si="0"/>
        <v>0.49210819061951305</v>
      </c>
      <c r="G65">
        <f t="shared" si="3"/>
        <v>0.39874679835373222</v>
      </c>
      <c r="H65">
        <f t="shared" si="4"/>
        <v>-0.1193965597465179</v>
      </c>
      <c r="I65">
        <f t="shared" si="6"/>
        <v>0.27569163132166163</v>
      </c>
      <c r="J65">
        <f t="shared" si="7"/>
        <v>5.3894775385381094E-2</v>
      </c>
      <c r="K65">
        <f t="shared" si="8"/>
        <v>-0.10161109602735652</v>
      </c>
      <c r="U65" s="8"/>
    </row>
    <row r="66" spans="1:21" x14ac:dyDescent="0.3">
      <c r="A66" s="2">
        <f>[1]Price!A66</f>
        <v>44200</v>
      </c>
      <c r="B66" s="3">
        <f>[1]Price!B66</f>
        <v>65</v>
      </c>
      <c r="C66">
        <v>-0.46708280450602757</v>
      </c>
      <c r="D66" s="4">
        <v>-0.13996232189085139</v>
      </c>
      <c r="E66" s="8"/>
      <c r="F66">
        <f t="shared" si="0"/>
        <v>1.8174091894310233E-2</v>
      </c>
      <c r="G66">
        <f t="shared" si="3"/>
        <v>9.788584401290093E-2</v>
      </c>
      <c r="H66">
        <f t="shared" si="4"/>
        <v>7.813247451950206E-2</v>
      </c>
      <c r="I66">
        <f t="shared" si="6"/>
        <v>-2.2526162579693306E-2</v>
      </c>
      <c r="J66">
        <f t="shared" si="7"/>
        <v>5.1158708035103057E-2</v>
      </c>
      <c r="K66">
        <f t="shared" si="8"/>
        <v>9.2226694913900269E-3</v>
      </c>
      <c r="U66" s="8"/>
    </row>
    <row r="67" spans="1:21" x14ac:dyDescent="0.3">
      <c r="A67" s="2">
        <f>[1]Price!A67</f>
        <v>44201</v>
      </c>
      <c r="B67" s="3">
        <f>[1]Price!B67</f>
        <v>66</v>
      </c>
      <c r="C67">
        <v>8.1843549352038636E-2</v>
      </c>
      <c r="D67" s="4">
        <v>0.15717490563536229</v>
      </c>
      <c r="E67" s="8"/>
      <c r="F67">
        <f t="shared" si="0"/>
        <v>2.6349700381641073E-2</v>
      </c>
      <c r="G67">
        <f t="shared" si="3"/>
        <v>-2.2200443249577533E-2</v>
      </c>
      <c r="H67">
        <f t="shared" si="4"/>
        <v>-0.11298325271050011</v>
      </c>
      <c r="I67">
        <f t="shared" si="6"/>
        <v>-9.3996334877828977E-2</v>
      </c>
      <c r="J67">
        <f t="shared" si="7"/>
        <v>2.9226405511047913E-2</v>
      </c>
      <c r="K67">
        <f t="shared" si="8"/>
        <v>-6.6124698801943702E-2</v>
      </c>
      <c r="U67" s="8"/>
    </row>
    <row r="68" spans="1:21" x14ac:dyDescent="0.3">
      <c r="A68" s="2">
        <f>[1]Price!A68</f>
        <v>44202</v>
      </c>
      <c r="B68" s="3">
        <f>[1]Price!B68</f>
        <v>67</v>
      </c>
      <c r="C68">
        <v>0.2461738131670046</v>
      </c>
      <c r="D68" s="4">
        <v>-0.3326571160078306</v>
      </c>
      <c r="E68" s="8"/>
      <c r="F68">
        <f t="shared" ref="F68:F117" si="10">(D68 - AVERAGE(D$3:D$118)) * (D68 -  AVERAGE(D$3:D$118) )</f>
        <v>0.10726025452689869</v>
      </c>
      <c r="G68">
        <f t="shared" si="3"/>
        <v>-5.2058645258854196E-2</v>
      </c>
      <c r="H68">
        <f t="shared" si="4"/>
        <v>4.6897991018701068E-2</v>
      </c>
      <c r="I68">
        <f t="shared" si="6"/>
        <v>0.22814395720479866</v>
      </c>
      <c r="J68">
        <f t="shared" si="7"/>
        <v>0.18143253728761671</v>
      </c>
      <c r="K68">
        <f t="shared" si="8"/>
        <v>-5.7415741275327593E-2</v>
      </c>
      <c r="U68" s="8"/>
    </row>
    <row r="69" spans="1:21" x14ac:dyDescent="0.3">
      <c r="A69" s="2">
        <f>[1]Price!A69</f>
        <v>44203</v>
      </c>
      <c r="B69" s="3">
        <f>[1]Price!B69</f>
        <v>68</v>
      </c>
      <c r="C69">
        <v>-0.28341618917750644</v>
      </c>
      <c r="D69" s="4">
        <v>-9.5896066441086614E-2</v>
      </c>
      <c r="E69" s="8"/>
      <c r="F69">
        <f t="shared" si="10"/>
        <v>8.2346666689879292E-3</v>
      </c>
      <c r="G69">
        <f t="shared" si="3"/>
        <v>3.1420691735832694E-2</v>
      </c>
      <c r="H69">
        <f t="shared" si="4"/>
        <v>-1.4531215809836066E-2</v>
      </c>
      <c r="I69">
        <f t="shared" si="6"/>
        <v>1.2027059437157022E-2</v>
      </c>
      <c r="J69">
        <f t="shared" si="7"/>
        <v>6.0606199187183969E-2</v>
      </c>
      <c r="K69">
        <f t="shared" si="8"/>
        <v>4.6077209282500552E-2</v>
      </c>
      <c r="U69" s="8"/>
    </row>
    <row r="70" spans="1:21" x14ac:dyDescent="0.3">
      <c r="A70" s="2">
        <f>[1]Price!A70</f>
        <v>44204</v>
      </c>
      <c r="B70" s="3">
        <f>[1]Price!B70</f>
        <v>69</v>
      </c>
      <c r="C70">
        <v>8.1473597020076838E-2</v>
      </c>
      <c r="D70" s="4">
        <v>-0.80079159592759785</v>
      </c>
      <c r="E70" s="8"/>
      <c r="F70">
        <f t="shared" si="10"/>
        <v>0.63304395425453774</v>
      </c>
      <c r="G70">
        <f t="shared" ref="G70:G118" si="11">(D69 - AVERAGE(D$3:D$117)) * (D70-AVERAGE(D$4:D$118) )</f>
        <v>7.6654445753157482E-2</v>
      </c>
      <c r="H70">
        <f t="shared" ref="H70:H118" si="12">(D68 - AVERAGE(D$3:D$116)) * (D70-AVERAGE(D$5:D$118) )</f>
        <v>0.26721991764477232</v>
      </c>
      <c r="I70">
        <f t="shared" si="6"/>
        <v>-0.12517502714207845</v>
      </c>
      <c r="J70">
        <f t="shared" si="7"/>
        <v>0.10782084198459028</v>
      </c>
      <c r="K70">
        <f t="shared" si="8"/>
        <v>0.55006381114403524</v>
      </c>
      <c r="U70" s="8"/>
    </row>
    <row r="71" spans="1:21" x14ac:dyDescent="0.3">
      <c r="A71" s="2">
        <f>[1]Price!A71</f>
        <v>44205</v>
      </c>
      <c r="B71" s="3">
        <f>[1]Price!B71</f>
        <v>70</v>
      </c>
      <c r="C71">
        <v>-0.71170318231635044</v>
      </c>
      <c r="D71" s="4">
        <v>0.75989541016986772</v>
      </c>
      <c r="E71" s="8"/>
      <c r="F71">
        <f t="shared" si="10"/>
        <v>0.58529601320757096</v>
      </c>
      <c r="G71">
        <f t="shared" si="11"/>
        <v>-0.60967290208497515</v>
      </c>
      <c r="H71">
        <f t="shared" si="12"/>
        <v>-7.4599243842339888E-2</v>
      </c>
      <c r="I71">
        <f t="shared" ref="I71:I118" si="13">(D68 - AVERAGE(D$3:D$115)) * (D71-AVERAGE(D$6:D$118) )</f>
        <v>-0.25513748976671374</v>
      </c>
      <c r="J71">
        <f t="shared" si="7"/>
        <v>0.12378392750293576</v>
      </c>
      <c r="K71">
        <f t="shared" si="8"/>
        <v>-0.1018314392741783</v>
      </c>
      <c r="U71" s="8"/>
    </row>
    <row r="72" spans="1:21" x14ac:dyDescent="0.3">
      <c r="A72" s="2">
        <f>[1]Price!A72</f>
        <v>44206</v>
      </c>
      <c r="B72" s="3">
        <f>[1]Price!B72</f>
        <v>71</v>
      </c>
      <c r="C72">
        <v>1.0408846115818307</v>
      </c>
      <c r="D72" s="4">
        <v>0.46064354913881334</v>
      </c>
      <c r="E72" s="8"/>
      <c r="F72">
        <f t="shared" si="10"/>
        <v>0.21696456413459389</v>
      </c>
      <c r="G72">
        <f t="shared" si="11"/>
        <v>0.35113697481085704</v>
      </c>
      <c r="H72">
        <f t="shared" si="12"/>
        <v>-0.37160898890683142</v>
      </c>
      <c r="I72">
        <f t="shared" si="13"/>
        <v>-4.4607178937949972E-2</v>
      </c>
      <c r="J72">
        <f t="shared" ref="J72:J118" si="14">(D68 - AVERAGE(D$3:D$114)) * (D72-AVERAGE(D$7:D$118) )</f>
        <v>-0.15473078018013292</v>
      </c>
      <c r="K72">
        <f t="shared" si="8"/>
        <v>7.8382198523465882E-2</v>
      </c>
      <c r="U72" s="8"/>
    </row>
    <row r="73" spans="1:21" x14ac:dyDescent="0.3">
      <c r="A73" s="2">
        <f>[1]Price!A73</f>
        <v>44207</v>
      </c>
      <c r="B73" s="3">
        <f>[1]Price!B73</f>
        <v>72</v>
      </c>
      <c r="C73">
        <v>0.31761254837044106</v>
      </c>
      <c r="D73" s="4">
        <v>0.29399355838183788</v>
      </c>
      <c r="E73" s="8"/>
      <c r="F73">
        <f t="shared" si="10"/>
        <v>8.9487468175580814E-2</v>
      </c>
      <c r="G73">
        <f t="shared" si="11"/>
        <v>0.13609065808045026</v>
      </c>
      <c r="H73">
        <f t="shared" si="12"/>
        <v>0.22453596273887605</v>
      </c>
      <c r="I73">
        <f t="shared" si="13"/>
        <v>-0.24261971706235383</v>
      </c>
      <c r="J73">
        <f t="shared" si="14"/>
        <v>-2.8006478171675821E-2</v>
      </c>
      <c r="K73">
        <f t="shared" ref="K73:K118" si="15">(D68 - AVERAGE(D$3:D$113)) * (D73-AVERAGE(D$8:D$118) )</f>
        <v>-9.9657740592216076E-2</v>
      </c>
      <c r="U73" s="8"/>
    </row>
    <row r="74" spans="1:21" x14ac:dyDescent="0.3">
      <c r="A74" s="2">
        <f>[1]Price!A74</f>
        <v>44208</v>
      </c>
      <c r="B74" s="3">
        <f>[1]Price!B74</f>
        <v>73</v>
      </c>
      <c r="C74">
        <v>0.3259506338411029</v>
      </c>
      <c r="D74" s="4">
        <v>-0.35705353933069162</v>
      </c>
      <c r="E74" s="8"/>
      <c r="F74">
        <f t="shared" si="10"/>
        <v>0.12383539558034089</v>
      </c>
      <c r="G74">
        <f t="shared" si="11"/>
        <v>-0.10454739084603884</v>
      </c>
      <c r="H74">
        <f t="shared" si="12"/>
        <v>-0.162728787231217</v>
      </c>
      <c r="I74">
        <f t="shared" si="13"/>
        <v>-0.26455755862920105</v>
      </c>
      <c r="J74">
        <f t="shared" si="14"/>
        <v>0.2768958404702106</v>
      </c>
      <c r="K74">
        <f t="shared" si="15"/>
        <v>3.0139809242490032E-2</v>
      </c>
      <c r="U74" s="8"/>
    </row>
    <row r="75" spans="1:21" x14ac:dyDescent="0.3">
      <c r="A75" s="2">
        <f>[1]Price!A75</f>
        <v>44209</v>
      </c>
      <c r="B75" s="3">
        <f>[1]Price!B75</f>
        <v>74</v>
      </c>
      <c r="C75">
        <v>-0.32711377604224978</v>
      </c>
      <c r="D75" s="4">
        <v>0.8047358545996568</v>
      </c>
      <c r="E75" s="8"/>
      <c r="F75">
        <f t="shared" si="10"/>
        <v>0.65591672095186992</v>
      </c>
      <c r="G75">
        <f t="shared" si="11"/>
        <v>-0.28784879112788364</v>
      </c>
      <c r="H75">
        <f t="shared" si="12"/>
        <v>0.23565200312398968</v>
      </c>
      <c r="I75">
        <f t="shared" si="13"/>
        <v>0.37580920563730608</v>
      </c>
      <c r="J75">
        <f t="shared" si="14"/>
        <v>0.62186345424727574</v>
      </c>
      <c r="K75">
        <f t="shared" si="15"/>
        <v>-0.64825344930008111</v>
      </c>
      <c r="U75" s="8"/>
    </row>
    <row r="76" spans="1:21" x14ac:dyDescent="0.3">
      <c r="A76" s="2">
        <f>[1]Price!A76</f>
        <v>44210</v>
      </c>
      <c r="B76" s="3">
        <f>[1]Price!B76</f>
        <v>75</v>
      </c>
      <c r="C76">
        <v>0.99267769006937279</v>
      </c>
      <c r="D76" s="4">
        <v>-0.50878696833144987</v>
      </c>
      <c r="E76" s="8"/>
      <c r="F76">
        <f t="shared" si="10"/>
        <v>0.25364918629718169</v>
      </c>
      <c r="G76">
        <f t="shared" si="11"/>
        <v>-0.40827838282214496</v>
      </c>
      <c r="H76">
        <f t="shared" si="12"/>
        <v>0.18186086050993103</v>
      </c>
      <c r="I76">
        <f t="shared" si="13"/>
        <v>-0.14732263306195084</v>
      </c>
      <c r="J76">
        <f t="shared" si="14"/>
        <v>-0.23174133522974075</v>
      </c>
      <c r="K76">
        <f t="shared" si="15"/>
        <v>-0.38067979499816579</v>
      </c>
      <c r="U76" s="8"/>
    </row>
    <row r="77" spans="1:21" x14ac:dyDescent="0.3">
      <c r="A77" s="2">
        <f>[1]Price!A77</f>
        <v>44211</v>
      </c>
      <c r="B77" s="3">
        <f>[1]Price!B77</f>
        <v>76</v>
      </c>
      <c r="C77">
        <v>-0.64015481095312587</v>
      </c>
      <c r="D77" s="4">
        <v>0.67127424673306357</v>
      </c>
      <c r="E77" s="8"/>
      <c r="F77">
        <f t="shared" si="10"/>
        <v>0.45755111750694544</v>
      </c>
      <c r="G77">
        <f t="shared" si="11"/>
        <v>-0.34226945182581803</v>
      </c>
      <c r="H77">
        <f t="shared" si="12"/>
        <v>0.540683371831019</v>
      </c>
      <c r="I77">
        <f t="shared" si="13"/>
        <v>-0.24234941329698798</v>
      </c>
      <c r="J77">
        <f t="shared" si="14"/>
        <v>0.20269722589936434</v>
      </c>
      <c r="K77">
        <f t="shared" si="15"/>
        <v>0.32094065233304125</v>
      </c>
      <c r="U77" s="8"/>
    </row>
    <row r="78" spans="1:21" x14ac:dyDescent="0.3">
      <c r="A78" s="2">
        <f>[1]Price!A78</f>
        <v>44212</v>
      </c>
      <c r="B78" s="3">
        <f>[1]Price!B78</f>
        <v>77</v>
      </c>
      <c r="C78">
        <v>0.93495307145706086</v>
      </c>
      <c r="D78" s="4">
        <v>0.44691400011781335</v>
      </c>
      <c r="E78" s="8"/>
      <c r="F78">
        <f t="shared" si="10"/>
        <v>0.20436276639598278</v>
      </c>
      <c r="G78">
        <f t="shared" si="11"/>
        <v>0.30097008970100547</v>
      </c>
      <c r="H78">
        <f t="shared" si="12"/>
        <v>-0.22942571464112813</v>
      </c>
      <c r="I78">
        <f t="shared" si="13"/>
        <v>0.36762644134322076</v>
      </c>
      <c r="J78">
        <f t="shared" si="14"/>
        <v>-0.16135329562711745</v>
      </c>
      <c r="K78">
        <f t="shared" si="15"/>
        <v>0.13906320018528068</v>
      </c>
      <c r="U78" s="8"/>
    </row>
    <row r="79" spans="1:21" x14ac:dyDescent="0.3">
      <c r="A79" s="2">
        <f>[1]Price!A79</f>
        <v>44213</v>
      </c>
      <c r="B79" s="3">
        <f>[1]Price!B79</f>
        <v>78</v>
      </c>
      <c r="C79">
        <v>0.32951202245308409</v>
      </c>
      <c r="D79" s="4">
        <v>4.6554418045332766E-2</v>
      </c>
      <c r="E79" s="8"/>
      <c r="F79">
        <f t="shared" si="10"/>
        <v>2.6734504913679294E-3</v>
      </c>
      <c r="G79">
        <f t="shared" si="11"/>
        <v>2.1450439921720642E-2</v>
      </c>
      <c r="H79">
        <f t="shared" si="12"/>
        <v>3.2672566558704173E-2</v>
      </c>
      <c r="I79">
        <f t="shared" si="13"/>
        <v>-2.8390881347204088E-2</v>
      </c>
      <c r="J79">
        <f t="shared" si="14"/>
        <v>4.5462956448234233E-2</v>
      </c>
      <c r="K79">
        <f t="shared" si="15"/>
        <v>-2.0842807563950846E-2</v>
      </c>
      <c r="U79" s="8"/>
    </row>
    <row r="80" spans="1:21" x14ac:dyDescent="0.3">
      <c r="A80" s="2">
        <f>[1]Price!A80</f>
        <v>44214</v>
      </c>
      <c r="B80" s="3">
        <f>[1]Price!B80</f>
        <v>79</v>
      </c>
      <c r="C80">
        <v>7.5632540778846291E-2</v>
      </c>
      <c r="D80" s="4">
        <v>0.73397987669362219</v>
      </c>
      <c r="E80" s="8"/>
      <c r="F80">
        <f t="shared" si="10"/>
        <v>0.54631445625730246</v>
      </c>
      <c r="G80">
        <f t="shared" si="11"/>
        <v>3.4237155064874999E-2</v>
      </c>
      <c r="H80">
        <f t="shared" si="12"/>
        <v>0.32757697742976016</v>
      </c>
      <c r="I80">
        <f t="shared" si="13"/>
        <v>0.49971526594751287</v>
      </c>
      <c r="J80">
        <f t="shared" si="14"/>
        <v>-0.37563579321609247</v>
      </c>
      <c r="K80">
        <f t="shared" si="15"/>
        <v>0.6074411807055583</v>
      </c>
      <c r="U80" s="8"/>
    </row>
    <row r="81" spans="1:21" x14ac:dyDescent="0.3">
      <c r="A81" s="2">
        <f>[1]Price!A81</f>
        <v>44215</v>
      </c>
      <c r="B81" s="3">
        <f>[1]Price!B81</f>
        <v>80</v>
      </c>
      <c r="C81">
        <v>0.82448147249007953</v>
      </c>
      <c r="D81" s="4">
        <v>-0.49330637031118418</v>
      </c>
      <c r="E81" s="8"/>
      <c r="F81">
        <f t="shared" si="10"/>
        <v>0.23829566333436977</v>
      </c>
      <c r="G81">
        <f t="shared" si="11"/>
        <v>-0.3610182727414924</v>
      </c>
      <c r="H81">
        <f t="shared" si="12"/>
        <v>-2.1886556107068581E-2</v>
      </c>
      <c r="I81">
        <f t="shared" si="13"/>
        <v>-0.21676219349494552</v>
      </c>
      <c r="J81">
        <f t="shared" si="14"/>
        <v>-0.32641933271739815</v>
      </c>
      <c r="K81">
        <f t="shared" si="15"/>
        <v>0.24031450493231904</v>
      </c>
      <c r="U81" s="8"/>
    </row>
    <row r="82" spans="1:21" x14ac:dyDescent="0.3">
      <c r="A82" s="2">
        <f>[1]Price!A82</f>
        <v>44216</v>
      </c>
      <c r="B82" s="3">
        <f>[1]Price!B82</f>
        <v>81</v>
      </c>
      <c r="C82">
        <v>-0.58398090533808933</v>
      </c>
      <c r="D82" s="4">
        <v>0.43083437949845116</v>
      </c>
      <c r="E82" s="8"/>
      <c r="F82">
        <f t="shared" si="10"/>
        <v>0.19008325312744118</v>
      </c>
      <c r="G82">
        <f t="shared" si="11"/>
        <v>-0.21324487799980749</v>
      </c>
      <c r="H82">
        <f t="shared" si="12"/>
        <v>0.31702539567327437</v>
      </c>
      <c r="I82">
        <f t="shared" si="13"/>
        <v>2.0927195759189911E-2</v>
      </c>
      <c r="J82">
        <f t="shared" si="14"/>
        <v>0.1984908435391472</v>
      </c>
      <c r="K82">
        <f t="shared" si="15"/>
        <v>0.30172877740992715</v>
      </c>
      <c r="U82" s="8"/>
    </row>
    <row r="83" spans="1:21" x14ac:dyDescent="0.3">
      <c r="A83" s="2">
        <f>[1]Price!A83</f>
        <v>44217</v>
      </c>
      <c r="B83" s="3">
        <f>[1]Price!B83</f>
        <v>82</v>
      </c>
      <c r="C83">
        <v>0.68092251798175063</v>
      </c>
      <c r="D83" s="4">
        <v>0.87991698136225183</v>
      </c>
      <c r="E83" s="8"/>
      <c r="F83">
        <f t="shared" si="10"/>
        <v>0.78334533567452835</v>
      </c>
      <c r="G83">
        <f t="shared" si="11"/>
        <v>0.37971991252114889</v>
      </c>
      <c r="H83">
        <f t="shared" si="12"/>
        <v>-0.43693395136935687</v>
      </c>
      <c r="I83">
        <f t="shared" si="13"/>
        <v>0.65358548221480706</v>
      </c>
      <c r="J83">
        <f t="shared" si="14"/>
        <v>4.4680946732495896E-2</v>
      </c>
      <c r="K83">
        <f t="shared" si="15"/>
        <v>0.40650836533466123</v>
      </c>
      <c r="U83" s="8"/>
    </row>
    <row r="84" spans="1:21" x14ac:dyDescent="0.3">
      <c r="A84" s="2">
        <f>[1]Price!A84</f>
        <v>44218</v>
      </c>
      <c r="B84" s="3">
        <f>[1]Price!B84</f>
        <v>83</v>
      </c>
      <c r="C84">
        <v>0.82397502699541469</v>
      </c>
      <c r="D84" s="4">
        <v>-5.0505601312955395E-2</v>
      </c>
      <c r="E84" s="8"/>
      <c r="F84">
        <f t="shared" si="10"/>
        <v>2.0570396531343809E-3</v>
      </c>
      <c r="G84">
        <f t="shared" si="11"/>
        <v>-4.3171563730945314E-2</v>
      </c>
      <c r="H84">
        <f t="shared" si="12"/>
        <v>-2.06892328145491E-2</v>
      </c>
      <c r="I84">
        <f t="shared" si="13"/>
        <v>2.0259168320580685E-2</v>
      </c>
      <c r="J84">
        <f t="shared" si="14"/>
        <v>-3.0112648299764285E-2</v>
      </c>
      <c r="K84">
        <f t="shared" si="15"/>
        <v>-2.044280076853899E-3</v>
      </c>
      <c r="U84" s="8"/>
    </row>
    <row r="85" spans="1:21" x14ac:dyDescent="0.3">
      <c r="A85" s="2">
        <f>[1]Price!A85</f>
        <v>44219</v>
      </c>
      <c r="B85" s="3">
        <f>[1]Price!B85</f>
        <v>84</v>
      </c>
      <c r="C85">
        <v>-0.14105760717368199</v>
      </c>
      <c r="D85" s="4">
        <v>-0.2723568318564733</v>
      </c>
      <c r="E85" s="8"/>
      <c r="F85">
        <f t="shared" si="10"/>
        <v>7.1398955357849819E-2</v>
      </c>
      <c r="G85">
        <f t="shared" si="11"/>
        <v>1.3682697418060325E-2</v>
      </c>
      <c r="H85">
        <f t="shared" si="12"/>
        <v>-0.23712522997993959</v>
      </c>
      <c r="I85">
        <f t="shared" si="13"/>
        <v>-0.11356972636017493</v>
      </c>
      <c r="J85">
        <f t="shared" si="14"/>
        <v>0.12861414884143565</v>
      </c>
      <c r="K85">
        <f t="shared" si="15"/>
        <v>-0.1923524945585286</v>
      </c>
      <c r="U85" s="8"/>
    </row>
    <row r="86" spans="1:21" x14ac:dyDescent="0.3">
      <c r="A86" s="2">
        <f>[1]Price!A86</f>
        <v>44220</v>
      </c>
      <c r="B86" s="3">
        <f>[1]Price!B86</f>
        <v>85</v>
      </c>
      <c r="C86">
        <v>-0.12942933154030456</v>
      </c>
      <c r="D86" s="4">
        <v>0.39938452530036478</v>
      </c>
      <c r="E86" s="8"/>
      <c r="F86">
        <f t="shared" si="10"/>
        <v>0.16364899307745143</v>
      </c>
      <c r="G86">
        <f t="shared" si="11"/>
        <v>-0.10916794538888008</v>
      </c>
      <c r="H86">
        <f t="shared" si="12"/>
        <v>-2.1081858260730925E-2</v>
      </c>
      <c r="I86">
        <f t="shared" si="13"/>
        <v>0.36006037066388202</v>
      </c>
      <c r="J86">
        <f t="shared" si="14"/>
        <v>0.17774234183247015</v>
      </c>
      <c r="K86">
        <f t="shared" si="15"/>
        <v>-0.20012936850164723</v>
      </c>
      <c r="U86" s="8"/>
    </row>
    <row r="87" spans="1:21" x14ac:dyDescent="0.3">
      <c r="A87" s="2">
        <f>[1]Price!A87</f>
        <v>44221</v>
      </c>
      <c r="B87" s="3">
        <f>[1]Price!B87</f>
        <v>86</v>
      </c>
      <c r="C87">
        <v>0.53949868650608224</v>
      </c>
      <c r="D87" s="4">
        <v>0.13171825495275152</v>
      </c>
      <c r="E87" s="8"/>
      <c r="F87">
        <f t="shared" si="10"/>
        <v>1.8733193576367872E-2</v>
      </c>
      <c r="G87">
        <f t="shared" si="11"/>
        <v>5.3182296009184303E-2</v>
      </c>
      <c r="H87">
        <f t="shared" si="12"/>
        <v>-3.6756181127792838E-2</v>
      </c>
      <c r="I87">
        <f t="shared" si="13"/>
        <v>-6.985770036063369E-3</v>
      </c>
      <c r="J87">
        <f t="shared" si="14"/>
        <v>0.12494075031573987</v>
      </c>
      <c r="K87">
        <f t="shared" si="15"/>
        <v>6.363015216252868E-2</v>
      </c>
      <c r="U87" s="8"/>
    </row>
    <row r="88" spans="1:21" x14ac:dyDescent="0.3">
      <c r="A88" s="2">
        <f>[1]Price!A88</f>
        <v>44222</v>
      </c>
      <c r="B88" s="3">
        <f>[1]Price!B88</f>
        <v>87</v>
      </c>
      <c r="C88">
        <v>0.10999231066210591</v>
      </c>
      <c r="D88" s="4">
        <v>0.3560179093783451</v>
      </c>
      <c r="E88" s="8"/>
      <c r="F88">
        <f t="shared" si="10"/>
        <v>0.13044298275090846</v>
      </c>
      <c r="G88">
        <f t="shared" si="11"/>
        <v>4.7084045211874086E-2</v>
      </c>
      <c r="H88">
        <f t="shared" si="12"/>
        <v>0.14238109605828408</v>
      </c>
      <c r="I88">
        <f t="shared" si="13"/>
        <v>-9.9151257524285649E-2</v>
      </c>
      <c r="J88">
        <f t="shared" si="14"/>
        <v>-1.7127303467412022E-2</v>
      </c>
      <c r="K88">
        <f t="shared" si="15"/>
        <v>0.32792422695384676</v>
      </c>
      <c r="U88" s="8"/>
    </row>
    <row r="89" spans="1:21" x14ac:dyDescent="0.3">
      <c r="A89" s="2">
        <f>[1]Price!A89</f>
        <v>44223</v>
      </c>
      <c r="B89" s="3">
        <f>[1]Price!B89</f>
        <v>88</v>
      </c>
      <c r="C89">
        <v>0.43820651987187276</v>
      </c>
      <c r="D89" s="4">
        <v>0.10785960598706404</v>
      </c>
      <c r="E89" s="8"/>
      <c r="F89">
        <f t="shared" si="10"/>
        <v>1.2771397581653713E-2</v>
      </c>
      <c r="G89">
        <f t="shared" si="11"/>
        <v>3.8913463677238837E-2</v>
      </c>
      <c r="H89">
        <f t="shared" si="12"/>
        <v>1.4286691388779521E-2</v>
      </c>
      <c r="I89">
        <f t="shared" si="13"/>
        <v>4.6929440003366692E-2</v>
      </c>
      <c r="J89">
        <f t="shared" si="14"/>
        <v>-3.1582051762338158E-2</v>
      </c>
      <c r="K89">
        <f t="shared" si="15"/>
        <v>-5.1162585766416314E-3</v>
      </c>
      <c r="U89" s="8"/>
    </row>
    <row r="90" spans="1:21" x14ac:dyDescent="0.3">
      <c r="A90" s="2">
        <f>[1]Price!A90</f>
        <v>44224</v>
      </c>
      <c r="B90" s="3">
        <f>[1]Price!B90</f>
        <v>89</v>
      </c>
      <c r="C90">
        <v>0.11064023713021776</v>
      </c>
      <c r="D90" s="4">
        <v>0.66317622211879357</v>
      </c>
      <c r="E90" s="8"/>
      <c r="F90">
        <f t="shared" si="10"/>
        <v>0.44666127887710116</v>
      </c>
      <c r="G90">
        <f t="shared" si="11"/>
        <v>7.1685500294212529E-2</v>
      </c>
      <c r="H90">
        <f t="shared" si="12"/>
        <v>0.23558847811146647</v>
      </c>
      <c r="I90">
        <f t="shared" si="13"/>
        <v>8.9248388049260788E-2</v>
      </c>
      <c r="J90">
        <f t="shared" si="14"/>
        <v>0.2712000395974436</v>
      </c>
      <c r="K90">
        <f t="shared" si="15"/>
        <v>-0.17864010620800408</v>
      </c>
      <c r="U90" s="8"/>
    </row>
    <row r="91" spans="1:21" x14ac:dyDescent="0.3">
      <c r="A91" s="2">
        <f>[1]Price!A91</f>
        <v>44225</v>
      </c>
      <c r="B91" s="3">
        <f>[1]Price!B91</f>
        <v>90</v>
      </c>
      <c r="C91">
        <v>0.74520807361116681</v>
      </c>
      <c r="D91" s="4">
        <v>-0.5548311538844185</v>
      </c>
      <c r="E91" s="8"/>
      <c r="F91">
        <f t="shared" si="10"/>
        <v>0.3021482690641506</v>
      </c>
      <c r="G91">
        <f t="shared" si="11"/>
        <v>-0.36699427803849249</v>
      </c>
      <c r="H91">
        <f t="shared" si="12"/>
        <v>-5.850414674604263E-2</v>
      </c>
      <c r="I91">
        <f t="shared" si="13"/>
        <v>-0.19473756376405299</v>
      </c>
      <c r="J91">
        <f t="shared" si="14"/>
        <v>-7.3807412621323371E-2</v>
      </c>
      <c r="K91">
        <f t="shared" si="15"/>
        <v>-0.22078402191986299</v>
      </c>
      <c r="U91" s="8"/>
    </row>
    <row r="92" spans="1:21" x14ac:dyDescent="0.3">
      <c r="A92" s="2">
        <f>[1]Price!A92</f>
        <v>44226</v>
      </c>
      <c r="B92" s="3">
        <f>[1]Price!B92</f>
        <v>91</v>
      </c>
      <c r="C92">
        <v>-0.62632632298330115</v>
      </c>
      <c r="D92" s="4">
        <v>0.57005570263903804</v>
      </c>
      <c r="E92" s="8"/>
      <c r="F92">
        <f t="shared" si="10"/>
        <v>0.33086275338769527</v>
      </c>
      <c r="G92">
        <f t="shared" si="11"/>
        <v>-0.31708493928565074</v>
      </c>
      <c r="H92">
        <f t="shared" si="12"/>
        <v>0.3784127737517371</v>
      </c>
      <c r="I92">
        <f t="shared" si="13"/>
        <v>6.3066853825407193E-2</v>
      </c>
      <c r="J92">
        <f t="shared" si="14"/>
        <v>0.20852594030838179</v>
      </c>
      <c r="K92">
        <f t="shared" si="15"/>
        <v>8.1633217353142939E-2</v>
      </c>
      <c r="U92" s="8"/>
    </row>
    <row r="93" spans="1:21" x14ac:dyDescent="0.3">
      <c r="A93" s="2">
        <f>[1]Price!A93</f>
        <v>44227</v>
      </c>
      <c r="B93" s="3">
        <f>[1]Price!B93</f>
        <v>92</v>
      </c>
      <c r="C93">
        <v>0.83038886999555395</v>
      </c>
      <c r="D93" s="4">
        <v>-0.12987908766210007</v>
      </c>
      <c r="E93" s="8"/>
      <c r="F93">
        <f t="shared" si="10"/>
        <v>1.5557095282243538E-2</v>
      </c>
      <c r="G93">
        <f t="shared" si="11"/>
        <v>-7.321607901564349E-2</v>
      </c>
      <c r="H93">
        <f t="shared" si="12"/>
        <v>7.1058859112525616E-2</v>
      </c>
      <c r="I93">
        <f t="shared" si="13"/>
        <v>-8.0047556780368054E-2</v>
      </c>
      <c r="J93">
        <f t="shared" si="14"/>
        <v>-1.3405566942686816E-2</v>
      </c>
      <c r="K93">
        <f t="shared" si="15"/>
        <v>-4.250180842538636E-2</v>
      </c>
      <c r="U93" s="8"/>
    </row>
    <row r="94" spans="1:21" x14ac:dyDescent="0.3">
      <c r="A94" s="2">
        <f>[1]Price!A94</f>
        <v>44228</v>
      </c>
      <c r="B94" s="3">
        <f>[1]Price!B94</f>
        <v>93</v>
      </c>
      <c r="C94">
        <v>-0.22198285544604701</v>
      </c>
      <c r="D94" s="4">
        <v>-0.47853469414822869</v>
      </c>
      <c r="E94" s="8"/>
      <c r="F94">
        <f t="shared" si="10"/>
        <v>0.22409211972360257</v>
      </c>
      <c r="G94">
        <f t="shared" si="11"/>
        <v>6.1964314807651709E-2</v>
      </c>
      <c r="H94">
        <f t="shared" si="12"/>
        <v>-0.27055740059108424</v>
      </c>
      <c r="I94">
        <f t="shared" si="13"/>
        <v>0.25985238931744653</v>
      </c>
      <c r="J94">
        <f t="shared" si="14"/>
        <v>-0.31265248303660159</v>
      </c>
      <c r="K94">
        <f t="shared" si="15"/>
        <v>-5.4026685675992732E-2</v>
      </c>
      <c r="U94" s="8"/>
    </row>
    <row r="95" spans="1:21" x14ac:dyDescent="0.3">
      <c r="A95" s="2">
        <f>[1]Price!A95</f>
        <v>44229</v>
      </c>
      <c r="B95" s="3">
        <f>[1]Price!B95</f>
        <v>94</v>
      </c>
      <c r="C95">
        <v>-0.31602818029938007</v>
      </c>
      <c r="D95" s="4">
        <v>-4.8668241967314563E-3</v>
      </c>
      <c r="E95" s="8"/>
      <c r="F95">
        <f t="shared" si="10"/>
        <v>8.0757184926093936E-8</v>
      </c>
      <c r="G95">
        <f t="shared" si="11"/>
        <v>1.6387165186839314E-3</v>
      </c>
      <c r="H95">
        <f t="shared" si="12"/>
        <v>3.4344532588923942E-4</v>
      </c>
      <c r="I95">
        <f t="shared" si="13"/>
        <v>2.5630248043553659E-3</v>
      </c>
      <c r="J95">
        <f t="shared" si="14"/>
        <v>-2.6546298181249458E-3</v>
      </c>
      <c r="K95">
        <f t="shared" si="15"/>
        <v>5.5947570418263953E-3</v>
      </c>
      <c r="U95" s="8"/>
    </row>
    <row r="96" spans="1:21" x14ac:dyDescent="0.3">
      <c r="A96" s="2">
        <f>[1]Price!A96</f>
        <v>44230</v>
      </c>
      <c r="B96" s="3">
        <f>[1]Price!B96</f>
        <v>95</v>
      </c>
      <c r="C96">
        <v>0.18039296786006886</v>
      </c>
      <c r="D96" s="4">
        <v>-0.88126676874302201</v>
      </c>
      <c r="E96" s="8"/>
      <c r="F96">
        <f t="shared" si="10"/>
        <v>0.76757883623918188</v>
      </c>
      <c r="G96">
        <f t="shared" si="11"/>
        <v>4.2819506358306465E-3</v>
      </c>
      <c r="H96">
        <f t="shared" si="12"/>
        <v>0.42237718635044752</v>
      </c>
      <c r="I96">
        <f t="shared" si="13"/>
        <v>0.11238258544662082</v>
      </c>
      <c r="J96">
        <f t="shared" si="14"/>
        <v>-0.50005112202296709</v>
      </c>
      <c r="K96">
        <f t="shared" si="15"/>
        <v>0.47447513729534324</v>
      </c>
      <c r="U96" s="8"/>
    </row>
    <row r="97" spans="1:21" x14ac:dyDescent="0.3">
      <c r="A97" s="2">
        <f>[1]Price!A97</f>
        <v>44231</v>
      </c>
      <c r="B97" s="3">
        <f>[1]Price!B97</f>
        <v>96</v>
      </c>
      <c r="C97">
        <v>-0.81611085755428192</v>
      </c>
      <c r="D97" s="4">
        <v>-0.43919425259716527</v>
      </c>
      <c r="E97" s="8"/>
      <c r="F97">
        <f t="shared" si="10"/>
        <v>0.18839354314296311</v>
      </c>
      <c r="G97">
        <f t="shared" si="11"/>
        <v>0.38577618041553108</v>
      </c>
      <c r="H97">
        <f t="shared" si="12"/>
        <v>2.9928869362956796E-3</v>
      </c>
      <c r="I97">
        <f t="shared" si="13"/>
        <v>0.20526871044883552</v>
      </c>
      <c r="J97">
        <f t="shared" si="14"/>
        <v>5.4207565736379859E-2</v>
      </c>
      <c r="K97">
        <f t="shared" si="15"/>
        <v>-0.24635223876677559</v>
      </c>
      <c r="U97" s="8"/>
    </row>
    <row r="98" spans="1:21" x14ac:dyDescent="0.3">
      <c r="A98" s="2">
        <f>[1]Price!A98</f>
        <v>44232</v>
      </c>
      <c r="B98" s="3">
        <f>[1]Price!B98</f>
        <v>97</v>
      </c>
      <c r="C98">
        <v>-0.13294471117958295</v>
      </c>
      <c r="D98" s="4">
        <v>0.56291565235685637</v>
      </c>
      <c r="E98" s="8"/>
      <c r="F98">
        <f t="shared" si="10"/>
        <v>0.32269972411413927</v>
      </c>
      <c r="G98">
        <f t="shared" si="11"/>
        <v>-0.24786280315136194</v>
      </c>
      <c r="H98">
        <f t="shared" si="12"/>
        <v>-0.49919321928169152</v>
      </c>
      <c r="I98">
        <f t="shared" si="13"/>
        <v>-2.2203603372868627E-3</v>
      </c>
      <c r="J98">
        <f t="shared" si="14"/>
        <v>-0.27190617971381159</v>
      </c>
      <c r="K98">
        <f t="shared" si="15"/>
        <v>-7.0076321408385489E-2</v>
      </c>
      <c r="U98" s="8"/>
    </row>
    <row r="99" spans="1:21" x14ac:dyDescent="0.3">
      <c r="A99" s="2">
        <f>[1]Price!A99</f>
        <v>44233</v>
      </c>
      <c r="B99" s="3">
        <f>[1]Price!B99</f>
        <v>98</v>
      </c>
      <c r="C99">
        <v>0.70388032272997592</v>
      </c>
      <c r="D99" s="4">
        <v>-0.19133125471136317</v>
      </c>
      <c r="E99" s="8"/>
      <c r="F99">
        <f t="shared" si="10"/>
        <v>3.4663086394150888E-2</v>
      </c>
      <c r="G99">
        <f t="shared" si="11"/>
        <v>-0.10689142115079329</v>
      </c>
      <c r="H99">
        <f t="shared" si="12"/>
        <v>8.341293804159583E-2</v>
      </c>
      <c r="I99">
        <f t="shared" si="13"/>
        <v>0.16018990011487863</v>
      </c>
      <c r="J99">
        <f t="shared" si="14"/>
        <v>2.1713691031136602E-4</v>
      </c>
      <c r="K99">
        <f t="shared" si="15"/>
        <v>8.3773834374268843E-2</v>
      </c>
      <c r="U99" s="8"/>
    </row>
    <row r="100" spans="1:21" x14ac:dyDescent="0.3">
      <c r="A100" s="2">
        <f>[1]Price!A100</f>
        <v>44234</v>
      </c>
      <c r="B100" s="3">
        <f>[1]Price!B100</f>
        <v>99</v>
      </c>
      <c r="C100">
        <v>-0.25282760871789378</v>
      </c>
      <c r="D100" s="4">
        <v>-0.73597580250385741</v>
      </c>
      <c r="E100" s="8"/>
      <c r="F100">
        <f t="shared" si="10"/>
        <v>0.53410488861731398</v>
      </c>
      <c r="G100">
        <f t="shared" si="11"/>
        <v>0.14053920181984353</v>
      </c>
      <c r="H100">
        <f t="shared" si="12"/>
        <v>-0.4115639271667233</v>
      </c>
      <c r="I100">
        <f t="shared" si="13"/>
        <v>0.31841050398037074</v>
      </c>
      <c r="J100">
        <f t="shared" si="14"/>
        <v>0.6373909265555493</v>
      </c>
      <c r="K100">
        <f t="shared" si="15"/>
        <v>-2.4403181684084815E-3</v>
      </c>
      <c r="U100" s="8"/>
    </row>
    <row r="101" spans="1:21" x14ac:dyDescent="0.3">
      <c r="A101" s="2">
        <f>[1]Price!A101</f>
        <v>44235</v>
      </c>
      <c r="B101" s="3">
        <f>[1]Price!B101</f>
        <v>100</v>
      </c>
      <c r="C101">
        <v>-0.5660067246887035</v>
      </c>
      <c r="D101" s="4">
        <v>-0.18958838371920916</v>
      </c>
      <c r="E101" s="8"/>
      <c r="F101">
        <f t="shared" si="10"/>
        <v>3.4017147670908868E-2</v>
      </c>
      <c r="G101">
        <f t="shared" si="11"/>
        <v>0.1384709078628433</v>
      </c>
      <c r="H101">
        <f t="shared" si="12"/>
        <v>3.6212804390343536E-2</v>
      </c>
      <c r="I101">
        <f t="shared" si="13"/>
        <v>-0.10163398320847063</v>
      </c>
      <c r="J101">
        <f t="shared" si="14"/>
        <v>7.8352779727860672E-2</v>
      </c>
      <c r="K101">
        <f t="shared" si="15"/>
        <v>0.15399161562229885</v>
      </c>
      <c r="U101" s="8"/>
    </row>
    <row r="102" spans="1:21" x14ac:dyDescent="0.3">
      <c r="A102" s="2">
        <f>[1]Price!A102</f>
        <v>44236</v>
      </c>
      <c r="B102" s="3">
        <f>[1]Price!B102</f>
        <v>101</v>
      </c>
      <c r="C102">
        <v>5.6151090611850307E-2</v>
      </c>
      <c r="D102" s="4">
        <v>2.775532282596381E-2</v>
      </c>
      <c r="E102" s="8"/>
      <c r="F102">
        <f t="shared" si="10"/>
        <v>1.0828262322012364E-3</v>
      </c>
      <c r="G102">
        <f t="shared" si="11"/>
        <v>-5.5355448265730902E-3</v>
      </c>
      <c r="H102">
        <f t="shared" si="12"/>
        <v>-2.2151725890763377E-2</v>
      </c>
      <c r="I102">
        <f t="shared" si="13"/>
        <v>-7.0637683834226788E-3</v>
      </c>
      <c r="J102">
        <f t="shared" si="14"/>
        <v>2.1212222866997466E-2</v>
      </c>
      <c r="K102">
        <f t="shared" si="15"/>
        <v>-1.7649550492958365E-2</v>
      </c>
      <c r="U102" s="8"/>
    </row>
    <row r="103" spans="1:21" x14ac:dyDescent="0.3">
      <c r="A103" s="2">
        <f>[1]Price!A103</f>
        <v>44237</v>
      </c>
      <c r="B103" s="3">
        <f>[1]Price!B103</f>
        <v>102</v>
      </c>
      <c r="C103">
        <v>0.12297025079746859</v>
      </c>
      <c r="D103" s="4">
        <v>-0.18666194377090206</v>
      </c>
      <c r="E103" s="8"/>
      <c r="F103">
        <f t="shared" si="10"/>
        <v>3.294622187968993E-2</v>
      </c>
      <c r="G103">
        <f t="shared" si="11"/>
        <v>-5.1408288535639869E-3</v>
      </c>
      <c r="H103">
        <f t="shared" si="12"/>
        <v>3.5325697081597725E-2</v>
      </c>
      <c r="I103">
        <f t="shared" si="13"/>
        <v>0.13031852423552104</v>
      </c>
      <c r="J103">
        <f t="shared" si="14"/>
        <v>3.321178330784056E-2</v>
      </c>
      <c r="K103">
        <f t="shared" si="15"/>
        <v>-9.9074567610861766E-2</v>
      </c>
      <c r="U103" s="8"/>
    </row>
    <row r="104" spans="1:21" x14ac:dyDescent="0.3">
      <c r="A104" s="2">
        <f>[1]Price!A104</f>
        <v>44238</v>
      </c>
      <c r="B104" s="3">
        <f>[1]Price!B104</f>
        <v>103</v>
      </c>
      <c r="C104">
        <v>-0.10761320953306885</v>
      </c>
      <c r="D104" s="4">
        <v>-4.2833904196591721E-2</v>
      </c>
      <c r="E104" s="8"/>
      <c r="F104">
        <f t="shared" si="10"/>
        <v>1.4200010966014163E-3</v>
      </c>
      <c r="G104">
        <f t="shared" si="11"/>
        <v>7.7262228155829107E-3</v>
      </c>
      <c r="H104">
        <f t="shared" si="12"/>
        <v>-1.0456278417119362E-3</v>
      </c>
      <c r="I104">
        <f t="shared" si="13"/>
        <v>6.3141424701780276E-3</v>
      </c>
      <c r="J104">
        <f t="shared" si="14"/>
        <v>2.4276354983413954E-2</v>
      </c>
      <c r="K104">
        <f t="shared" si="15"/>
        <v>5.4256971614293206E-3</v>
      </c>
      <c r="U104" s="8"/>
    </row>
    <row r="105" spans="1:21" x14ac:dyDescent="0.3">
      <c r="A105" s="2">
        <f>[1]Price!A105</f>
        <v>44239</v>
      </c>
      <c r="B105" s="3">
        <f>[1]Price!B105</f>
        <v>104</v>
      </c>
      <c r="C105">
        <v>9.200207551288031E-2</v>
      </c>
      <c r="D105" s="4">
        <v>-0.80952389045801421</v>
      </c>
      <c r="E105" s="8"/>
      <c r="F105">
        <f t="shared" si="10"/>
        <v>0.64701574323041711</v>
      </c>
      <c r="G105">
        <f t="shared" si="11"/>
        <v>3.4613286106040392E-2</v>
      </c>
      <c r="H105">
        <f t="shared" si="12"/>
        <v>0.15228579010159488</v>
      </c>
      <c r="I105">
        <f t="shared" si="13"/>
        <v>-2.2998638038830312E-2</v>
      </c>
      <c r="J105">
        <f t="shared" si="14"/>
        <v>0.14870391417521078</v>
      </c>
      <c r="K105">
        <f t="shared" si="15"/>
        <v>0.57951123153568562</v>
      </c>
      <c r="U105" s="8"/>
    </row>
    <row r="106" spans="1:21" x14ac:dyDescent="0.3">
      <c r="A106" s="2">
        <f>[1]Price!A106</f>
        <v>44240</v>
      </c>
      <c r="B106" s="3">
        <f>[1]Price!B106</f>
        <v>105</v>
      </c>
      <c r="C106">
        <v>-0.72298273159469595</v>
      </c>
      <c r="D106" s="4">
        <v>-0.32139100960531042</v>
      </c>
      <c r="E106" s="8"/>
      <c r="F106">
        <f t="shared" si="10"/>
        <v>0.10000774223098033</v>
      </c>
      <c r="G106">
        <f t="shared" si="11"/>
        <v>0.25900606135115595</v>
      </c>
      <c r="H106">
        <f t="shared" si="12"/>
        <v>1.4302348355295189E-2</v>
      </c>
      <c r="I106">
        <f t="shared" si="13"/>
        <v>5.7937268239743316E-2</v>
      </c>
      <c r="J106">
        <f t="shared" si="14"/>
        <v>-9.7959690746584893E-3</v>
      </c>
      <c r="K106">
        <f t="shared" si="15"/>
        <v>5.5889055523992329E-2</v>
      </c>
      <c r="U106" s="8"/>
    </row>
    <row r="107" spans="1:21" x14ac:dyDescent="0.3">
      <c r="A107" s="2">
        <f>[1]Price!A107</f>
        <v>44241</v>
      </c>
      <c r="B107" s="3">
        <f>[1]Price!B107</f>
        <v>106</v>
      </c>
      <c r="C107">
        <v>-3.7672839760405807E-2</v>
      </c>
      <c r="D107" s="4">
        <v>6.3931976961173476E-2</v>
      </c>
      <c r="E107" s="8"/>
      <c r="F107">
        <f t="shared" si="10"/>
        <v>4.7724580213021582E-3</v>
      </c>
      <c r="G107">
        <f t="shared" si="11"/>
        <v>-2.1010729805382274E-2</v>
      </c>
      <c r="H107">
        <f t="shared" si="12"/>
        <v>-5.371706290518307E-2</v>
      </c>
      <c r="I107">
        <f t="shared" si="13"/>
        <v>-3.0668457774744645E-3</v>
      </c>
      <c r="J107">
        <f t="shared" si="14"/>
        <v>-1.3470889889477689E-2</v>
      </c>
      <c r="K107">
        <f t="shared" si="15"/>
        <v>2.7766163128112994E-3</v>
      </c>
      <c r="U107" s="8"/>
    </row>
    <row r="108" spans="1:21" x14ac:dyDescent="0.3">
      <c r="A108" s="2">
        <f>[1]Price!A108</f>
        <v>44242</v>
      </c>
      <c r="B108" s="3">
        <f>[1]Price!B108</f>
        <v>107</v>
      </c>
      <c r="C108">
        <v>0.1818466190721395</v>
      </c>
      <c r="D108" s="4">
        <v>-3.1062917317943778E-2</v>
      </c>
      <c r="E108" s="8"/>
      <c r="F108">
        <f t="shared" si="10"/>
        <v>6.7142734075892048E-4</v>
      </c>
      <c r="G108">
        <f t="shared" si="11"/>
        <v>-1.8936996646808156E-3</v>
      </c>
      <c r="H108">
        <f t="shared" si="12"/>
        <v>9.3133880198010988E-3</v>
      </c>
      <c r="I108">
        <f t="shared" si="13"/>
        <v>1.7551533297644778E-2</v>
      </c>
      <c r="J108">
        <f t="shared" si="14"/>
        <v>8.3727948311492189E-4</v>
      </c>
      <c r="K108">
        <f t="shared" si="15"/>
        <v>3.1871597303933102E-3</v>
      </c>
      <c r="U108" s="8"/>
    </row>
    <row r="109" spans="1:21" x14ac:dyDescent="0.3">
      <c r="A109" s="2">
        <f>[1]Price!A109</f>
        <v>44243</v>
      </c>
      <c r="B109" s="3">
        <f>[1]Price!B109</f>
        <v>108</v>
      </c>
      <c r="C109">
        <v>3.3741298233643136E-2</v>
      </c>
      <c r="D109" s="4">
        <v>-0.85030819304528815</v>
      </c>
      <c r="E109" s="8"/>
      <c r="F109">
        <f t="shared" si="10"/>
        <v>0.71429067709657568</v>
      </c>
      <c r="G109">
        <f t="shared" si="11"/>
        <v>2.6368248640107551E-2</v>
      </c>
      <c r="H109">
        <f t="shared" si="12"/>
        <v>-5.2535618802251251E-2</v>
      </c>
      <c r="I109">
        <f t="shared" si="13"/>
        <v>0.26944480098115131</v>
      </c>
      <c r="J109">
        <f t="shared" si="14"/>
        <v>0.67741964535070487</v>
      </c>
      <c r="K109">
        <f t="shared" si="15"/>
        <v>2.89562306150325E-2</v>
      </c>
      <c r="U109" s="8"/>
    </row>
    <row r="110" spans="1:21" x14ac:dyDescent="0.3">
      <c r="A110" s="2">
        <f>[1]Price!A110</f>
        <v>44244</v>
      </c>
      <c r="B110" s="3">
        <f>[1]Price!B110</f>
        <v>109</v>
      </c>
      <c r="C110">
        <v>-0.74967145126901436</v>
      </c>
      <c r="D110" s="4">
        <v>0.22680429915277461</v>
      </c>
      <c r="E110" s="8"/>
      <c r="F110">
        <f t="shared" si="10"/>
        <v>5.3803261864333166E-2</v>
      </c>
      <c r="G110">
        <f t="shared" si="11"/>
        <v>-0.19408001925356244</v>
      </c>
      <c r="H110">
        <f t="shared" si="12"/>
        <v>-7.5697032751902132E-3</v>
      </c>
      <c r="I110">
        <f t="shared" si="13"/>
        <v>1.5331209051664543E-2</v>
      </c>
      <c r="J110">
        <f t="shared" si="14"/>
        <v>-7.5136725210744812E-2</v>
      </c>
      <c r="K110">
        <f t="shared" si="15"/>
        <v>-0.19231046958882073</v>
      </c>
      <c r="U110" s="8"/>
    </row>
    <row r="111" spans="1:21" x14ac:dyDescent="0.3">
      <c r="A111" s="2">
        <f>[1]Price!A111</f>
        <v>44245</v>
      </c>
      <c r="B111" s="3">
        <f>[1]Price!B111</f>
        <v>110</v>
      </c>
      <c r="C111">
        <v>0.51697952430277638</v>
      </c>
      <c r="D111" s="4">
        <v>-6.9343994276213877E-2</v>
      </c>
      <c r="E111" s="8"/>
      <c r="F111">
        <f t="shared" si="10"/>
        <v>4.1207402209931937E-3</v>
      </c>
      <c r="G111">
        <f t="shared" si="11"/>
        <v>-1.5400378588172337E-2</v>
      </c>
      <c r="H111">
        <f t="shared" si="12"/>
        <v>5.7173182251491365E-2</v>
      </c>
      <c r="I111">
        <f t="shared" si="13"/>
        <v>1.804224812606747E-3</v>
      </c>
      <c r="J111">
        <f t="shared" si="14"/>
        <v>-4.0332696736584571E-3</v>
      </c>
      <c r="K111">
        <f t="shared" si="15"/>
        <v>1.7581511632032372E-2</v>
      </c>
      <c r="U111" s="8"/>
    </row>
    <row r="112" spans="1:21" x14ac:dyDescent="0.3">
      <c r="A112" s="2">
        <f>[1]Price!A112</f>
        <v>44246</v>
      </c>
      <c r="B112" s="3">
        <f>[1]Price!B112</f>
        <v>111</v>
      </c>
      <c r="C112">
        <v>-8.5621663882063714E-2</v>
      </c>
      <c r="D112" s="4">
        <v>0.7352590845809901</v>
      </c>
      <c r="E112" s="8"/>
      <c r="F112">
        <f t="shared" si="10"/>
        <v>0.54820709673049073</v>
      </c>
      <c r="G112">
        <f t="shared" si="11"/>
        <v>-5.1085821974744171E-2</v>
      </c>
      <c r="H112">
        <f t="shared" si="12"/>
        <v>0.16581053775526483</v>
      </c>
      <c r="I112">
        <f t="shared" si="13"/>
        <v>-0.6324167146942582</v>
      </c>
      <c r="J112">
        <f t="shared" si="14"/>
        <v>-2.0405062445089207E-2</v>
      </c>
      <c r="K112">
        <f t="shared" si="15"/>
        <v>5.4020087088902352E-2</v>
      </c>
      <c r="U112" s="8"/>
    </row>
    <row r="113" spans="1:21" x14ac:dyDescent="0.3">
      <c r="A113" s="2">
        <f>[1]Price!A113</f>
        <v>44247</v>
      </c>
      <c r="B113" s="3">
        <f>[1]Price!B113</f>
        <v>112</v>
      </c>
      <c r="C113">
        <v>0.86477444088679434</v>
      </c>
      <c r="D113" s="4">
        <v>-0.13216479236401676</v>
      </c>
      <c r="E113" s="8"/>
      <c r="F113">
        <f t="shared" si="10"/>
        <v>1.6132502870650354E-2</v>
      </c>
      <c r="G113">
        <f t="shared" si="11"/>
        <v>-9.611484303494934E-2</v>
      </c>
      <c r="H113">
        <f t="shared" si="12"/>
        <v>9.2655522609668192E-3</v>
      </c>
      <c r="I113">
        <f t="shared" si="13"/>
        <v>-2.7974957401135623E-2</v>
      </c>
      <c r="J113">
        <f t="shared" si="14"/>
        <v>0.10369735846127837</v>
      </c>
      <c r="K113">
        <f t="shared" si="15"/>
        <v>2.7147606598643737E-3</v>
      </c>
      <c r="U113" s="8"/>
    </row>
    <row r="114" spans="1:21" x14ac:dyDescent="0.3">
      <c r="A114" s="2">
        <f>[1]Price!A114</f>
        <v>44248</v>
      </c>
      <c r="B114" s="3">
        <f>[1]Price!B114</f>
        <v>113</v>
      </c>
      <c r="C114">
        <v>-0.23258778773368149</v>
      </c>
      <c r="D114" s="4">
        <v>0.50378547568027732</v>
      </c>
      <c r="E114" s="8"/>
      <c r="F114">
        <f t="shared" si="10"/>
        <v>0.25901633860204304</v>
      </c>
      <c r="G114">
        <f t="shared" si="11"/>
        <v>-6.6773334321469521E-2</v>
      </c>
      <c r="H114">
        <f t="shared" si="12"/>
        <v>0.37107271388822494</v>
      </c>
      <c r="I114">
        <f t="shared" si="13"/>
        <v>-3.5076795796916187E-2</v>
      </c>
      <c r="J114">
        <f t="shared" si="14"/>
        <v>0.11834209455005325</v>
      </c>
      <c r="K114">
        <f t="shared" si="15"/>
        <v>-0.43533502955391706</v>
      </c>
      <c r="U114" s="8"/>
    </row>
    <row r="115" spans="1:21" x14ac:dyDescent="0.3">
      <c r="A115" s="2">
        <f>[1]Price!A115</f>
        <v>44249</v>
      </c>
      <c r="B115" s="3">
        <f>[1]Price!B115</f>
        <v>114</v>
      </c>
      <c r="C115">
        <v>0.66885774146940946</v>
      </c>
      <c r="D115" s="4">
        <v>0.29968156941883861</v>
      </c>
      <c r="E115" s="8"/>
      <c r="F115">
        <f t="shared" si="10"/>
        <v>9.2922896770582741E-2</v>
      </c>
      <c r="G115">
        <f t="shared" si="11"/>
        <v>0.15170187087298517</v>
      </c>
      <c r="H115">
        <f t="shared" si="12"/>
        <v>-4.0505081746157877E-2</v>
      </c>
      <c r="I115">
        <f t="shared" si="13"/>
        <v>0.2275270468933201</v>
      </c>
      <c r="J115">
        <f t="shared" si="14"/>
        <v>-2.0316775302489608E-2</v>
      </c>
      <c r="K115">
        <f t="shared" si="15"/>
        <v>7.3541905981753183E-2</v>
      </c>
      <c r="U115" s="8"/>
    </row>
    <row r="116" spans="1:21" x14ac:dyDescent="0.3">
      <c r="A116" s="2">
        <f>[1]Price!A116</f>
        <v>44250</v>
      </c>
      <c r="B116" s="3">
        <f>[1]Price!B116</f>
        <v>115</v>
      </c>
      <c r="C116">
        <v>0.24665856096377503</v>
      </c>
      <c r="D116" s="4">
        <v>0.33757772895150479</v>
      </c>
      <c r="E116" s="8"/>
      <c r="F116">
        <f t="shared" si="10"/>
        <v>0.11746298321386769</v>
      </c>
      <c r="G116">
        <f t="shared" si="11"/>
        <v>0.10159807758719819</v>
      </c>
      <c r="H116">
        <f t="shared" si="12"/>
        <v>0.1705325554651772</v>
      </c>
      <c r="I116">
        <f t="shared" si="13"/>
        <v>-4.550991949897526E-2</v>
      </c>
      <c r="J116">
        <f t="shared" si="14"/>
        <v>0.25660175501073534</v>
      </c>
      <c r="K116">
        <f t="shared" si="15"/>
        <v>-2.1432793043761288E-2</v>
      </c>
      <c r="U116" s="8"/>
    </row>
    <row r="117" spans="1:21" x14ac:dyDescent="0.3">
      <c r="A117" s="2">
        <f>[1]Price!A117</f>
        <v>44251</v>
      </c>
      <c r="B117" s="3">
        <f>[1]Price!B117</f>
        <v>116</v>
      </c>
      <c r="C117">
        <v>0.38670137614567679</v>
      </c>
      <c r="D117" s="4">
        <v>-0.22605664822518529</v>
      </c>
      <c r="E117" s="8"/>
      <c r="F117">
        <f t="shared" si="10"/>
        <v>4.879930440897022E-2</v>
      </c>
      <c r="G117">
        <f t="shared" si="11"/>
        <v>-7.5824775377547379E-2</v>
      </c>
      <c r="H117">
        <f t="shared" si="12"/>
        <v>-6.6623284636760094E-2</v>
      </c>
      <c r="I117">
        <f t="shared" si="13"/>
        <v>-0.10938493316124309</v>
      </c>
      <c r="J117">
        <f t="shared" si="14"/>
        <v>2.7802538319846099E-2</v>
      </c>
      <c r="K117">
        <f t="shared" si="15"/>
        <v>-0.15825972123502244</v>
      </c>
      <c r="U117" s="8"/>
    </row>
    <row r="118" spans="1:21" x14ac:dyDescent="0.3">
      <c r="A118" s="2">
        <f>[1]Price!A118</f>
        <v>44252</v>
      </c>
      <c r="B118" s="3">
        <f>[1]Price!B118</f>
        <v>117</v>
      </c>
      <c r="C118">
        <v>-0.21081488872535559</v>
      </c>
      <c r="D118" s="4">
        <f>C118-C117</f>
        <v>-0.59751626487103238</v>
      </c>
      <c r="E118" s="8"/>
      <c r="F118">
        <f>(D118 - AVERAGE(D$3:D$118)) * (D118 -  AVERAGE(D$3:D$118) )</f>
        <v>0.35089660432054909</v>
      </c>
      <c r="G118">
        <f t="shared" si="11"/>
        <v>0.13474646505760812</v>
      </c>
      <c r="H118">
        <f t="shared" si="12"/>
        <v>-0.19976413990375641</v>
      </c>
      <c r="I118">
        <f t="shared" si="13"/>
        <v>-0.17684150962915021</v>
      </c>
      <c r="J118">
        <f t="shared" si="14"/>
        <v>-0.29829992663700761</v>
      </c>
      <c r="K118">
        <f t="shared" si="15"/>
        <v>7.2409494321132598E-2</v>
      </c>
      <c r="U118" s="8"/>
    </row>
    <row r="119" spans="1:21" x14ac:dyDescent="0.3">
      <c r="U119" s="8"/>
    </row>
  </sheetData>
  <hyperlinks>
    <hyperlink ref="U21" r:id="rId1" display="as the Durbin-Levinson recursion" xr:uid="{2E927BEC-933F-454C-AE33-69E0DE2B4119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4E21-FD24-490F-9D7E-F9E2C95FE267}">
  <dimension ref="A1:B117"/>
  <sheetViews>
    <sheetView workbookViewId="0">
      <selection activeCell="D29" sqref="D29"/>
    </sheetView>
  </sheetViews>
  <sheetFormatPr baseColWidth="10" defaultRowHeight="14.4" x14ac:dyDescent="0.3"/>
  <cols>
    <col min="2" max="2" width="15.77734375" bestFit="1" customWidth="1"/>
  </cols>
  <sheetData>
    <row r="1" spans="1:2" x14ac:dyDescent="0.3">
      <c r="A1" s="5" t="s">
        <v>64</v>
      </c>
      <c r="B1" s="5" t="s">
        <v>66</v>
      </c>
    </row>
    <row r="3" spans="1:2" x14ac:dyDescent="0.3">
      <c r="A3">
        <v>-0.43164284420905863</v>
      </c>
      <c r="B3" s="16">
        <v>-0.43164284420905863</v>
      </c>
    </row>
    <row r="4" spans="1:2" x14ac:dyDescent="0.3">
      <c r="A4" s="15">
        <v>9.2022338332072628E-2</v>
      </c>
      <c r="B4" s="16">
        <v>9.2022338332072628E-2</v>
      </c>
    </row>
    <row r="5" spans="1:2" x14ac:dyDescent="0.3">
      <c r="A5" s="15">
        <v>0.79923609232590953</v>
      </c>
      <c r="B5" s="16">
        <v>0.79923609232590953</v>
      </c>
    </row>
    <row r="6" spans="1:2" x14ac:dyDescent="0.3">
      <c r="A6" s="15">
        <v>2.7394182663281808E-2</v>
      </c>
      <c r="B6" s="16">
        <v>2.7394182663281808E-2</v>
      </c>
    </row>
    <row r="7" spans="1:2" x14ac:dyDescent="0.3">
      <c r="A7" s="15">
        <v>0.38062461603050229</v>
      </c>
      <c r="B7" s="16">
        <v>0.38062461603050229</v>
      </c>
    </row>
    <row r="8" spans="1:2" x14ac:dyDescent="0.3">
      <c r="A8" s="15">
        <v>0.34966322602697059</v>
      </c>
      <c r="B8" s="16">
        <v>0.34966322602697059</v>
      </c>
    </row>
    <row r="9" spans="1:2" x14ac:dyDescent="0.3">
      <c r="A9" s="15">
        <v>0.24330284546056469</v>
      </c>
      <c r="B9" s="16">
        <v>0.24330284546056469</v>
      </c>
    </row>
    <row r="10" spans="1:2" x14ac:dyDescent="0.3">
      <c r="A10" s="15">
        <v>-7.8917374570516813E-2</v>
      </c>
      <c r="B10" s="16">
        <v>-7.8917374570516813E-2</v>
      </c>
    </row>
    <row r="11" spans="1:2" x14ac:dyDescent="0.3">
      <c r="A11" s="15">
        <v>0.41137915747671344</v>
      </c>
      <c r="B11" s="16">
        <v>0.41137915747671344</v>
      </c>
    </row>
    <row r="12" spans="1:2" x14ac:dyDescent="0.3">
      <c r="A12" s="15">
        <v>0.1347843132106688</v>
      </c>
      <c r="B12" s="16">
        <v>0.1347843132106688</v>
      </c>
    </row>
    <row r="13" spans="1:2" x14ac:dyDescent="0.3">
      <c r="A13" s="15">
        <v>-0.93598612670465631</v>
      </c>
      <c r="B13" s="16">
        <v>-0.93598612670465631</v>
      </c>
    </row>
    <row r="14" spans="1:2" x14ac:dyDescent="0.3">
      <c r="A14" s="15">
        <v>9.1978617802842555E-2</v>
      </c>
      <c r="B14" s="16">
        <v>9.1978617802842555E-2</v>
      </c>
    </row>
    <row r="15" spans="1:2" x14ac:dyDescent="0.3">
      <c r="A15" s="15">
        <v>-0.14995634841658345</v>
      </c>
      <c r="B15" s="16">
        <v>-0.14995634841658345</v>
      </c>
    </row>
    <row r="16" spans="1:2" x14ac:dyDescent="0.3">
      <c r="A16" s="15">
        <v>-0.24452876250815891</v>
      </c>
      <c r="B16" s="16">
        <v>-0.24452876250815891</v>
      </c>
    </row>
    <row r="17" spans="1:2" x14ac:dyDescent="0.3">
      <c r="A17" s="15">
        <v>-0.3080916252313427</v>
      </c>
      <c r="B17" s="16">
        <v>-0.3080916252313427</v>
      </c>
    </row>
    <row r="18" spans="1:2" x14ac:dyDescent="0.3">
      <c r="A18" s="15">
        <v>-0.54386742664151244</v>
      </c>
      <c r="B18" s="16">
        <v>-0.54386742664151244</v>
      </c>
    </row>
    <row r="19" spans="1:2" x14ac:dyDescent="0.3">
      <c r="A19" s="15">
        <v>-1.738354788018126E-2</v>
      </c>
      <c r="B19" s="16">
        <v>-1.738354788018126E-2</v>
      </c>
    </row>
    <row r="20" spans="1:2" x14ac:dyDescent="0.3">
      <c r="A20" s="15">
        <v>-0.23168539113788067</v>
      </c>
      <c r="B20" s="16">
        <v>-0.23168539113788067</v>
      </c>
    </row>
    <row r="21" spans="1:2" x14ac:dyDescent="0.3">
      <c r="A21" s="15">
        <v>-0.1875040904016928</v>
      </c>
      <c r="B21" s="16">
        <v>-0.1875040904016928</v>
      </c>
    </row>
    <row r="22" spans="1:2" x14ac:dyDescent="0.3">
      <c r="A22" s="15">
        <v>-0.68766107014164291</v>
      </c>
      <c r="B22" s="16">
        <v>-0.68766107014164291</v>
      </c>
    </row>
    <row r="23" spans="1:2" x14ac:dyDescent="0.3">
      <c r="A23" s="15">
        <v>-0.38431753238814065</v>
      </c>
      <c r="B23" s="16">
        <v>-0.38431753238814065</v>
      </c>
    </row>
    <row r="24" spans="1:2" x14ac:dyDescent="0.3">
      <c r="A24" s="15">
        <v>-0.10777695922214592</v>
      </c>
      <c r="B24" s="16">
        <v>-0.10777695922214592</v>
      </c>
    </row>
    <row r="25" spans="1:2" x14ac:dyDescent="0.3">
      <c r="A25" s="15">
        <v>0.34060748140797481</v>
      </c>
      <c r="B25" s="16">
        <v>0.34060748140797481</v>
      </c>
    </row>
    <row r="26" spans="1:2" x14ac:dyDescent="0.3">
      <c r="A26" s="15">
        <v>-0.7015675009657496</v>
      </c>
      <c r="B26" s="16">
        <v>-0.7015675009657496</v>
      </c>
    </row>
    <row r="27" spans="1:2" x14ac:dyDescent="0.3">
      <c r="A27" s="15">
        <v>5.784647593377823E-2</v>
      </c>
      <c r="B27" s="16">
        <v>5.784647593377823E-2</v>
      </c>
    </row>
    <row r="28" spans="1:2" x14ac:dyDescent="0.3">
      <c r="A28" s="15">
        <v>-0.56003239859170106</v>
      </c>
      <c r="B28" s="16">
        <v>-0.56003239859170106</v>
      </c>
    </row>
    <row r="29" spans="1:2" x14ac:dyDescent="0.3">
      <c r="A29" s="15">
        <v>0.38254235244292822</v>
      </c>
      <c r="B29" s="16">
        <v>0.38254235244292822</v>
      </c>
    </row>
    <row r="30" spans="1:2" x14ac:dyDescent="0.3">
      <c r="A30" s="15">
        <v>-9.9054300035195636E-2</v>
      </c>
      <c r="B30" s="16">
        <v>-9.9054300035195636E-2</v>
      </c>
    </row>
    <row r="31" spans="1:2" x14ac:dyDescent="0.3">
      <c r="A31" s="15">
        <v>0.23454794716653296</v>
      </c>
      <c r="B31" s="16">
        <v>0.23454794716653296</v>
      </c>
    </row>
    <row r="32" spans="1:2" x14ac:dyDescent="0.3">
      <c r="A32" s="15">
        <v>-8.5362005617645481E-2</v>
      </c>
      <c r="B32" s="16">
        <v>-8.5362005617645481E-2</v>
      </c>
    </row>
    <row r="33" spans="1:2" x14ac:dyDescent="0.3">
      <c r="A33" s="15">
        <v>-0.33126579250957461</v>
      </c>
      <c r="B33" s="16">
        <v>-0.33126579250957461</v>
      </c>
    </row>
    <row r="34" spans="1:2" x14ac:dyDescent="0.3">
      <c r="A34" s="15">
        <v>0.35278274259339304</v>
      </c>
      <c r="B34" s="16">
        <v>0.35278274259339304</v>
      </c>
    </row>
    <row r="35" spans="1:2" x14ac:dyDescent="0.3">
      <c r="A35" s="15">
        <v>0.50811909503911235</v>
      </c>
      <c r="B35" s="16">
        <v>0.50811909503911235</v>
      </c>
    </row>
    <row r="36" spans="1:2" x14ac:dyDescent="0.3">
      <c r="A36" s="15">
        <v>0.12425230647435934</v>
      </c>
      <c r="B36" s="16">
        <v>0.12425230647435934</v>
      </c>
    </row>
    <row r="37" spans="1:2" x14ac:dyDescent="0.3">
      <c r="A37" s="15">
        <v>0.40510176898158634</v>
      </c>
      <c r="B37" s="16">
        <v>0.40510176898158634</v>
      </c>
    </row>
    <row r="38" spans="1:2" x14ac:dyDescent="0.3">
      <c r="A38" s="15">
        <v>0.41050552046699929</v>
      </c>
      <c r="B38" s="16">
        <v>0.41050552046699929</v>
      </c>
    </row>
    <row r="39" spans="1:2" x14ac:dyDescent="0.3">
      <c r="A39" s="15">
        <v>0.66546976888710807</v>
      </c>
      <c r="B39" s="16">
        <v>0.66546976888710807</v>
      </c>
    </row>
    <row r="40" spans="1:2" x14ac:dyDescent="0.3">
      <c r="A40" s="15">
        <v>-0.25417663062740192</v>
      </c>
      <c r="B40" s="16">
        <v>-0.25417663062740192</v>
      </c>
    </row>
    <row r="41" spans="1:2" x14ac:dyDescent="0.3">
      <c r="A41" s="15">
        <v>-5.9867503861825822E-2</v>
      </c>
      <c r="B41" s="16">
        <v>-5.9867503861825822E-2</v>
      </c>
    </row>
    <row r="42" spans="1:2" x14ac:dyDescent="0.3">
      <c r="A42" s="15">
        <v>0.98538169504207085</v>
      </c>
      <c r="B42" s="16">
        <v>0.98538169504207085</v>
      </c>
    </row>
    <row r="43" spans="1:2" x14ac:dyDescent="0.3">
      <c r="A43" s="15">
        <v>9.6551650854971305E-3</v>
      </c>
      <c r="B43" s="16">
        <v>9.6551650854971305E-3</v>
      </c>
    </row>
    <row r="44" spans="1:2" x14ac:dyDescent="0.3">
      <c r="A44" s="15">
        <v>0.57557343323123256</v>
      </c>
      <c r="B44" s="16">
        <v>0.57557343323123256</v>
      </c>
    </row>
    <row r="45" spans="1:2" x14ac:dyDescent="0.3">
      <c r="A45" s="15">
        <v>0.10102505876885215</v>
      </c>
      <c r="B45" s="16">
        <v>0.10102505876885215</v>
      </c>
    </row>
    <row r="46" spans="1:2" x14ac:dyDescent="0.3">
      <c r="A46" s="15">
        <v>-0.28662073795543475</v>
      </c>
      <c r="B46" s="16">
        <v>-0.28662073795543475</v>
      </c>
    </row>
    <row r="47" spans="1:2" x14ac:dyDescent="0.3">
      <c r="A47" s="15">
        <v>0.1743659394738325</v>
      </c>
      <c r="B47" s="16">
        <v>0.1743659394738325</v>
      </c>
    </row>
    <row r="48" spans="1:2" x14ac:dyDescent="0.3">
      <c r="A48" s="15">
        <v>0.29461654297146112</v>
      </c>
      <c r="B48" s="16">
        <v>0.29461654297146112</v>
      </c>
    </row>
    <row r="49" spans="1:2" x14ac:dyDescent="0.3">
      <c r="A49" s="15">
        <v>0.92862339544154382</v>
      </c>
      <c r="B49" s="16">
        <v>0.92862339544154382</v>
      </c>
    </row>
    <row r="50" spans="1:2" x14ac:dyDescent="0.3">
      <c r="A50" s="15">
        <v>0.27548010412991386</v>
      </c>
      <c r="B50" s="16">
        <v>0.27548010412991386</v>
      </c>
    </row>
    <row r="51" spans="1:2" x14ac:dyDescent="0.3">
      <c r="A51" s="15">
        <v>-0.14596284942487714</v>
      </c>
      <c r="B51" s="16">
        <v>-0.14596284942487714</v>
      </c>
    </row>
    <row r="52" spans="1:2" x14ac:dyDescent="0.3">
      <c r="A52" s="15">
        <v>-0.48038762082530884</v>
      </c>
      <c r="B52" s="16">
        <v>-0.48038762082530884</v>
      </c>
    </row>
    <row r="53" spans="1:2" x14ac:dyDescent="0.3">
      <c r="A53" s="15">
        <v>-0.19362168105108413</v>
      </c>
      <c r="B53" s="16">
        <v>-0.19362168105108413</v>
      </c>
    </row>
    <row r="54" spans="1:2" x14ac:dyDescent="0.3">
      <c r="A54" s="15">
        <v>-0.42670024292175607</v>
      </c>
      <c r="B54" s="16">
        <v>-0.42670024292175607</v>
      </c>
    </row>
    <row r="55" spans="1:2" x14ac:dyDescent="0.3">
      <c r="A55" s="15">
        <v>0.19204506965453799</v>
      </c>
      <c r="B55" s="16">
        <v>0.19204506965453799</v>
      </c>
    </row>
    <row r="56" spans="1:2" x14ac:dyDescent="0.3">
      <c r="A56" s="15">
        <v>-2.6096413809133662E-3</v>
      </c>
      <c r="B56" s="16">
        <v>-2.6096413809133662E-3</v>
      </c>
    </row>
    <row r="57" spans="1:2" x14ac:dyDescent="0.3">
      <c r="A57" s="15">
        <v>-0.56169331515415111</v>
      </c>
      <c r="B57" s="16">
        <v>-0.56169331515415111</v>
      </c>
    </row>
    <row r="58" spans="1:2" x14ac:dyDescent="0.3">
      <c r="A58" s="15">
        <v>-0.43193783648596523</v>
      </c>
      <c r="B58" s="16">
        <v>-0.43193783648596523</v>
      </c>
    </row>
    <row r="59" spans="1:2" x14ac:dyDescent="0.3">
      <c r="A59" s="15">
        <v>-0.5247895194219615</v>
      </c>
      <c r="B59" s="16">
        <v>-0.5247895194219615</v>
      </c>
    </row>
    <row r="60" spans="1:2" x14ac:dyDescent="0.3">
      <c r="A60" s="15">
        <v>0.13828547226103444</v>
      </c>
      <c r="B60" s="16">
        <v>0.13828547226103444</v>
      </c>
    </row>
    <row r="61" spans="1:2" x14ac:dyDescent="0.3">
      <c r="A61" s="15">
        <v>-8.099848665352781E-2</v>
      </c>
      <c r="B61" s="16">
        <v>-8.099848665352781E-2</v>
      </c>
    </row>
    <row r="62" spans="1:2" x14ac:dyDescent="0.3">
      <c r="A62" s="15">
        <v>-0.39635704957447848</v>
      </c>
      <c r="B62" s="16">
        <v>-0.39635704957447848</v>
      </c>
    </row>
    <row r="63" spans="1:2" x14ac:dyDescent="0.3">
      <c r="A63" s="15">
        <v>0.17148571775208893</v>
      </c>
      <c r="B63" s="16">
        <v>0.17148571775208893</v>
      </c>
    </row>
    <row r="64" spans="1:2" x14ac:dyDescent="0.3">
      <c r="A64" s="15">
        <v>-0.56542757737152127</v>
      </c>
      <c r="B64" s="16">
        <v>-0.56542757737152127</v>
      </c>
    </row>
    <row r="65" spans="1:2" x14ac:dyDescent="0.3">
      <c r="A65" s="15">
        <v>-0.70665523649690232</v>
      </c>
      <c r="B65" s="16">
        <v>-0.70665523649690232</v>
      </c>
    </row>
    <row r="66" spans="1:2" x14ac:dyDescent="0.3">
      <c r="A66" s="15">
        <v>-0.13996232189085139</v>
      </c>
      <c r="B66" s="16">
        <v>-0.13996232189085139</v>
      </c>
    </row>
    <row r="67" spans="1:2" x14ac:dyDescent="0.3">
      <c r="A67" s="15">
        <v>0.15717490563536229</v>
      </c>
      <c r="B67" s="16">
        <v>0.15717490563536229</v>
      </c>
    </row>
    <row r="68" spans="1:2" x14ac:dyDescent="0.3">
      <c r="A68" s="15">
        <v>-0.3326571160078306</v>
      </c>
      <c r="B68" s="16">
        <v>-0.3326571160078306</v>
      </c>
    </row>
    <row r="69" spans="1:2" x14ac:dyDescent="0.3">
      <c r="A69" s="15">
        <v>-9.5896066441086614E-2</v>
      </c>
      <c r="B69" s="16">
        <v>-9.5896066441086614E-2</v>
      </c>
    </row>
    <row r="70" spans="1:2" x14ac:dyDescent="0.3">
      <c r="A70" s="15">
        <v>-0.80079159592759785</v>
      </c>
      <c r="B70" s="16">
        <v>-0.80079159592759785</v>
      </c>
    </row>
    <row r="71" spans="1:2" x14ac:dyDescent="0.3">
      <c r="A71" s="15">
        <v>0.75989541016986772</v>
      </c>
      <c r="B71" s="16">
        <v>0.75989541016986772</v>
      </c>
    </row>
    <row r="72" spans="1:2" x14ac:dyDescent="0.3">
      <c r="A72" s="15">
        <v>0.46064354913881334</v>
      </c>
      <c r="B72" s="16">
        <v>0.46064354913881334</v>
      </c>
    </row>
    <row r="73" spans="1:2" x14ac:dyDescent="0.3">
      <c r="A73" s="15">
        <v>0.29399355838183788</v>
      </c>
      <c r="B73" s="16">
        <v>0.29399355838183788</v>
      </c>
    </row>
    <row r="74" spans="1:2" x14ac:dyDescent="0.3">
      <c r="A74" s="15">
        <v>-0.35705353933069162</v>
      </c>
      <c r="B74" s="16">
        <v>-0.35705353933069162</v>
      </c>
    </row>
    <row r="75" spans="1:2" x14ac:dyDescent="0.3">
      <c r="A75" s="15">
        <v>0.8047358545996568</v>
      </c>
      <c r="B75" s="16">
        <v>0.8047358545996568</v>
      </c>
    </row>
    <row r="76" spans="1:2" x14ac:dyDescent="0.3">
      <c r="A76" s="15">
        <v>-0.50878696833144987</v>
      </c>
      <c r="B76" s="16">
        <v>-0.50878696833144987</v>
      </c>
    </row>
    <row r="77" spans="1:2" x14ac:dyDescent="0.3">
      <c r="A77" s="15">
        <v>0.67127424673306357</v>
      </c>
      <c r="B77" s="16">
        <v>0.67127424673306357</v>
      </c>
    </row>
    <row r="78" spans="1:2" x14ac:dyDescent="0.3">
      <c r="A78" s="15">
        <v>0.44691400011781335</v>
      </c>
      <c r="B78" s="16">
        <v>0.44691400011781335</v>
      </c>
    </row>
    <row r="79" spans="1:2" x14ac:dyDescent="0.3">
      <c r="A79" s="15">
        <v>4.6554418045332766E-2</v>
      </c>
      <c r="B79" s="16">
        <v>4.6554418045332766E-2</v>
      </c>
    </row>
    <row r="80" spans="1:2" x14ac:dyDescent="0.3">
      <c r="A80" s="15">
        <v>0.73397987669362219</v>
      </c>
      <c r="B80" s="16">
        <v>0.73397987669362219</v>
      </c>
    </row>
    <row r="81" spans="1:2" x14ac:dyDescent="0.3">
      <c r="A81" s="15">
        <v>-0.49330637031118418</v>
      </c>
      <c r="B81" s="16">
        <v>-0.49330637031118418</v>
      </c>
    </row>
    <row r="82" spans="1:2" x14ac:dyDescent="0.3">
      <c r="A82" s="15">
        <v>0.43083437949845116</v>
      </c>
      <c r="B82" s="16">
        <v>0.43083437949845116</v>
      </c>
    </row>
    <row r="83" spans="1:2" x14ac:dyDescent="0.3">
      <c r="A83" s="15">
        <v>0.87991698136225183</v>
      </c>
      <c r="B83" s="16">
        <v>0.87991698136225183</v>
      </c>
    </row>
    <row r="84" spans="1:2" x14ac:dyDescent="0.3">
      <c r="A84" s="15">
        <v>-5.0505601312955395E-2</v>
      </c>
      <c r="B84" s="16">
        <v>-5.0505601312955395E-2</v>
      </c>
    </row>
    <row r="85" spans="1:2" x14ac:dyDescent="0.3">
      <c r="A85" s="15">
        <v>-0.2723568318564733</v>
      </c>
      <c r="B85" s="16">
        <v>-0.2723568318564733</v>
      </c>
    </row>
    <row r="86" spans="1:2" x14ac:dyDescent="0.3">
      <c r="A86" s="15">
        <v>0.39938452530036478</v>
      </c>
      <c r="B86" s="16">
        <v>0.39938452530036478</v>
      </c>
    </row>
    <row r="87" spans="1:2" x14ac:dyDescent="0.3">
      <c r="A87" s="15">
        <v>0.13171825495275152</v>
      </c>
      <c r="B87" s="16">
        <v>0.13171825495275152</v>
      </c>
    </row>
    <row r="88" spans="1:2" x14ac:dyDescent="0.3">
      <c r="A88" s="15">
        <v>0.3560179093783451</v>
      </c>
      <c r="B88" s="16">
        <v>0.3560179093783451</v>
      </c>
    </row>
    <row r="89" spans="1:2" x14ac:dyDescent="0.3">
      <c r="A89" s="15">
        <v>0.10785960598706404</v>
      </c>
      <c r="B89" s="16">
        <v>0.10785960598706404</v>
      </c>
    </row>
    <row r="90" spans="1:2" x14ac:dyDescent="0.3">
      <c r="A90" s="15">
        <v>0.66317622211879357</v>
      </c>
      <c r="B90" s="16">
        <v>0.66317622211879357</v>
      </c>
    </row>
    <row r="91" spans="1:2" x14ac:dyDescent="0.3">
      <c r="A91" s="15">
        <v>-0.5548311538844185</v>
      </c>
      <c r="B91" s="16">
        <v>-0.5548311538844185</v>
      </c>
    </row>
    <row r="92" spans="1:2" x14ac:dyDescent="0.3">
      <c r="A92" s="15">
        <v>0.57005570263903804</v>
      </c>
      <c r="B92" s="16">
        <v>0.57005570263903804</v>
      </c>
    </row>
    <row r="93" spans="1:2" x14ac:dyDescent="0.3">
      <c r="A93" s="15">
        <v>-0.12987908766210007</v>
      </c>
      <c r="B93" s="16">
        <v>-0.12987908766210007</v>
      </c>
    </row>
    <row r="94" spans="1:2" x14ac:dyDescent="0.3">
      <c r="A94" s="15">
        <v>-0.47853469414822869</v>
      </c>
      <c r="B94" s="16">
        <v>-0.47853469414822869</v>
      </c>
    </row>
    <row r="95" spans="1:2" x14ac:dyDescent="0.3">
      <c r="A95" s="15">
        <v>-4.8668241967314563E-3</v>
      </c>
      <c r="B95" s="16">
        <v>-4.8668241967314563E-3</v>
      </c>
    </row>
    <row r="96" spans="1:2" x14ac:dyDescent="0.3">
      <c r="A96" s="15">
        <v>-0.88126676874302201</v>
      </c>
      <c r="B96" s="16">
        <v>-0.88126676874302201</v>
      </c>
    </row>
    <row r="97" spans="1:2" x14ac:dyDescent="0.3">
      <c r="A97" s="15">
        <v>-0.43919425259716527</v>
      </c>
      <c r="B97" s="16">
        <v>-0.43919425259716527</v>
      </c>
    </row>
    <row r="98" spans="1:2" x14ac:dyDescent="0.3">
      <c r="A98" s="15">
        <v>0.56291565235685637</v>
      </c>
      <c r="B98" s="16">
        <v>0.56291565235685637</v>
      </c>
    </row>
    <row r="99" spans="1:2" x14ac:dyDescent="0.3">
      <c r="A99" s="15">
        <v>-0.19133125471136317</v>
      </c>
      <c r="B99" s="16">
        <v>-0.19133125471136317</v>
      </c>
    </row>
    <row r="100" spans="1:2" x14ac:dyDescent="0.3">
      <c r="A100" s="15">
        <v>-0.73597580250385741</v>
      </c>
      <c r="B100" s="16">
        <v>-0.73597580250385741</v>
      </c>
    </row>
    <row r="101" spans="1:2" x14ac:dyDescent="0.3">
      <c r="A101" s="15">
        <v>-0.18958838371920916</v>
      </c>
      <c r="B101" s="16">
        <v>-0.18958838371920916</v>
      </c>
    </row>
    <row r="102" spans="1:2" x14ac:dyDescent="0.3">
      <c r="A102" s="15">
        <v>2.775532282596381E-2</v>
      </c>
      <c r="B102" s="16">
        <v>2.775532282596381E-2</v>
      </c>
    </row>
    <row r="103" spans="1:2" x14ac:dyDescent="0.3">
      <c r="A103" s="15">
        <v>-0.18666194377090206</v>
      </c>
      <c r="B103" s="16">
        <v>-0.18666194377090206</v>
      </c>
    </row>
    <row r="104" spans="1:2" x14ac:dyDescent="0.3">
      <c r="A104" s="15">
        <v>-4.2833904196591721E-2</v>
      </c>
      <c r="B104" s="16">
        <v>-4.2833904196591721E-2</v>
      </c>
    </row>
    <row r="105" spans="1:2" x14ac:dyDescent="0.3">
      <c r="A105" s="15">
        <v>-0.80952389045801421</v>
      </c>
      <c r="B105" s="16">
        <v>-0.80952389045801421</v>
      </c>
    </row>
    <row r="106" spans="1:2" x14ac:dyDescent="0.3">
      <c r="A106" s="15">
        <v>-0.32139100960531042</v>
      </c>
      <c r="B106" s="16">
        <v>-0.32139100960531042</v>
      </c>
    </row>
    <row r="107" spans="1:2" x14ac:dyDescent="0.3">
      <c r="A107" s="15">
        <v>6.3931976961173476E-2</v>
      </c>
      <c r="B107" s="16">
        <v>6.3931976961173476E-2</v>
      </c>
    </row>
    <row r="108" spans="1:2" x14ac:dyDescent="0.3">
      <c r="A108" s="15">
        <v>-3.1062917317943778E-2</v>
      </c>
      <c r="B108" s="16">
        <v>-3.1062917317943778E-2</v>
      </c>
    </row>
    <row r="109" spans="1:2" x14ac:dyDescent="0.3">
      <c r="A109" s="15">
        <v>-0.85030819304528815</v>
      </c>
      <c r="B109" s="16">
        <v>-0.85030819304528815</v>
      </c>
    </row>
    <row r="110" spans="1:2" x14ac:dyDescent="0.3">
      <c r="A110" s="15">
        <v>0.22680429915277461</v>
      </c>
      <c r="B110" s="16">
        <v>0.22680429915277461</v>
      </c>
    </row>
    <row r="111" spans="1:2" x14ac:dyDescent="0.3">
      <c r="A111" s="15">
        <v>-6.9343994276213877E-2</v>
      </c>
      <c r="B111" s="16">
        <v>-6.9343994276213877E-2</v>
      </c>
    </row>
    <row r="112" spans="1:2" x14ac:dyDescent="0.3">
      <c r="A112" s="15">
        <v>0.7352590845809901</v>
      </c>
      <c r="B112" s="16">
        <v>0.7352590845809901</v>
      </c>
    </row>
    <row r="113" spans="1:2" x14ac:dyDescent="0.3">
      <c r="A113" s="15">
        <v>-0.13216479236401676</v>
      </c>
      <c r="B113" s="16">
        <v>-0.13216479236401676</v>
      </c>
    </row>
    <row r="114" spans="1:2" x14ac:dyDescent="0.3">
      <c r="A114" s="15">
        <v>0.50378547568027732</v>
      </c>
      <c r="B114" s="16">
        <v>0.50378547568027732</v>
      </c>
    </row>
    <row r="115" spans="1:2" x14ac:dyDescent="0.3">
      <c r="A115" s="15">
        <v>0.29968156941883861</v>
      </c>
      <c r="B115" s="16">
        <v>0.29968156941883861</v>
      </c>
    </row>
    <row r="116" spans="1:2" x14ac:dyDescent="0.3">
      <c r="A116" s="15">
        <v>0.33757772895150479</v>
      </c>
      <c r="B116" s="16">
        <v>0.33757772895150479</v>
      </c>
    </row>
    <row r="117" spans="1:2" x14ac:dyDescent="0.3">
      <c r="A117" s="15">
        <v>-0.22605664822518529</v>
      </c>
      <c r="B117">
        <v>-0.22605664822518529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BAF-AA38-4600-926D-40F13833DB4A}">
  <dimension ref="A1:I18"/>
  <sheetViews>
    <sheetView workbookViewId="0">
      <selection activeCell="F27" sqref="F27"/>
    </sheetView>
  </sheetViews>
  <sheetFormatPr baseColWidth="10" defaultRowHeight="14.4" x14ac:dyDescent="0.3"/>
  <sheetData>
    <row r="1" spans="1:9" x14ac:dyDescent="0.3">
      <c r="A1" t="s">
        <v>37</v>
      </c>
    </row>
    <row r="2" spans="1:9" ht="15" thickBot="1" x14ac:dyDescent="0.35"/>
    <row r="3" spans="1:9" x14ac:dyDescent="0.3">
      <c r="A3" s="11" t="s">
        <v>38</v>
      </c>
      <c r="B3" s="11"/>
    </row>
    <row r="4" spans="1:9" x14ac:dyDescent="0.3">
      <c r="A4" t="s">
        <v>39</v>
      </c>
      <c r="B4">
        <v>0.13889497641669929</v>
      </c>
    </row>
    <row r="5" spans="1:9" x14ac:dyDescent="0.3">
      <c r="A5" t="s">
        <v>40</v>
      </c>
      <c r="B5">
        <v>1.9291814473795448E-2</v>
      </c>
    </row>
    <row r="6" spans="1:9" x14ac:dyDescent="0.3">
      <c r="A6" t="s">
        <v>40</v>
      </c>
      <c r="B6">
        <v>1.0456605595180994E-2</v>
      </c>
    </row>
    <row r="7" spans="1:9" x14ac:dyDescent="0.3">
      <c r="A7" t="s">
        <v>41</v>
      </c>
      <c r="B7">
        <v>0.43955424783292751</v>
      </c>
    </row>
    <row r="8" spans="1:9" ht="15" thickBot="1" x14ac:dyDescent="0.35">
      <c r="A8" s="9" t="s">
        <v>42</v>
      </c>
      <c r="B8" s="9">
        <v>113</v>
      </c>
    </row>
    <row r="10" spans="1:9" ht="15" thickBot="1" x14ac:dyDescent="0.35">
      <c r="A10" t="s">
        <v>43</v>
      </c>
    </row>
    <row r="11" spans="1:9" x14ac:dyDescent="0.3">
      <c r="A11" s="10"/>
      <c r="B11" s="10" t="s">
        <v>44</v>
      </c>
      <c r="C11" s="10" t="s">
        <v>45</v>
      </c>
      <c r="D11" s="10" t="s">
        <v>46</v>
      </c>
      <c r="E11" s="10" t="s">
        <v>47</v>
      </c>
      <c r="F11" s="10" t="s">
        <v>48</v>
      </c>
    </row>
    <row r="12" spans="1:9" x14ac:dyDescent="0.3">
      <c r="A12" t="s">
        <v>49</v>
      </c>
      <c r="B12">
        <v>1</v>
      </c>
      <c r="C12">
        <v>0.42187250155458145</v>
      </c>
      <c r="D12">
        <v>0.42187250155458145</v>
      </c>
      <c r="E12">
        <v>2.1835153802069254</v>
      </c>
      <c r="F12">
        <v>0.14232735932803753</v>
      </c>
    </row>
    <row r="13" spans="1:9" x14ac:dyDescent="0.3">
      <c r="A13" t="s">
        <v>50</v>
      </c>
      <c r="B13">
        <v>111</v>
      </c>
      <c r="C13">
        <v>21.446080983464746</v>
      </c>
      <c r="D13">
        <v>0.19320793678797069</v>
      </c>
    </row>
    <row r="14" spans="1:9" ht="15" thickBot="1" x14ac:dyDescent="0.35">
      <c r="A14" s="9" t="s">
        <v>51</v>
      </c>
      <c r="B14" s="9">
        <v>112</v>
      </c>
      <c r="C14" s="9">
        <v>21.867953485019328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52</v>
      </c>
      <c r="C16" s="10" t="s">
        <v>41</v>
      </c>
      <c r="D16" s="10" t="s">
        <v>53</v>
      </c>
      <c r="E16" s="10" t="s">
        <v>54</v>
      </c>
      <c r="F16" s="10" t="s">
        <v>55</v>
      </c>
      <c r="G16" s="10" t="s">
        <v>56</v>
      </c>
      <c r="H16" s="10" t="s">
        <v>57</v>
      </c>
      <c r="I16" s="10" t="s">
        <v>58</v>
      </c>
    </row>
    <row r="17" spans="1:9" x14ac:dyDescent="0.3">
      <c r="A17" t="s">
        <v>59</v>
      </c>
      <c r="B17">
        <v>3.1424724394691272E-3</v>
      </c>
      <c r="C17">
        <v>4.1349889283449487E-2</v>
      </c>
      <c r="D17">
        <v>7.5997118587858431E-2</v>
      </c>
      <c r="E17">
        <v>0.93955819637450799</v>
      </c>
      <c r="F17">
        <v>-7.8795093573342079E-2</v>
      </c>
      <c r="G17">
        <v>8.5080038452280321E-2</v>
      </c>
      <c r="H17">
        <v>-7.8795093573342079E-2</v>
      </c>
      <c r="I17">
        <v>8.5080038452280321E-2</v>
      </c>
    </row>
    <row r="18" spans="1:9" ht="15" thickBot="1" x14ac:dyDescent="0.35">
      <c r="A18" s="9" t="s">
        <v>60</v>
      </c>
      <c r="B18" s="9">
        <v>0.13879779215026672</v>
      </c>
      <c r="C18" s="9">
        <v>9.3930023329031928E-2</v>
      </c>
      <c r="D18" s="9">
        <v>1.4776722844416355</v>
      </c>
      <c r="E18" s="9">
        <v>0.14232735932803522</v>
      </c>
      <c r="F18" s="9">
        <v>-4.733081956981286E-2</v>
      </c>
      <c r="G18" s="9">
        <v>0.32492640387034633</v>
      </c>
      <c r="H18" s="9">
        <v>-4.733081956981286E-2</v>
      </c>
      <c r="I18" s="9">
        <v>0.32492640387034633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AD01-6A0C-4F5F-B453-3681664CF9AC}">
  <dimension ref="A1:B118"/>
  <sheetViews>
    <sheetView zoomScale="49" workbookViewId="0">
      <selection activeCell="O12" sqref="O12"/>
    </sheetView>
  </sheetViews>
  <sheetFormatPr baseColWidth="10" defaultRowHeight="14.4" x14ac:dyDescent="0.3"/>
  <cols>
    <col min="1" max="1" width="14" customWidth="1"/>
  </cols>
  <sheetData>
    <row r="1" spans="1:2" x14ac:dyDescent="0.3">
      <c r="A1" s="5" t="s">
        <v>14</v>
      </c>
      <c r="B1" s="5" t="s">
        <v>63</v>
      </c>
    </row>
    <row r="3" spans="1:2" x14ac:dyDescent="0.3">
      <c r="A3">
        <v>0.40910541526757793</v>
      </c>
    </row>
    <row r="4" spans="1:2" x14ac:dyDescent="0.3">
      <c r="A4">
        <v>-0.42182150657408446</v>
      </c>
      <c r="B4">
        <f>'AR OUTPUT'!B$17+ ('AR OUTPUT'!B$18 * Prédiction!A3)+(AR_OUTPUT_ERREURS!B$17 + AR_OUTPUT_ERREURS!B$18 *'Regression Erreurs'!A3)</f>
        <v>-4.694726369923561E-2</v>
      </c>
    </row>
    <row r="5" spans="1:2" x14ac:dyDescent="0.3">
      <c r="A5">
        <v>0.30287771410371445</v>
      </c>
      <c r="B5">
        <f>'AR OUTPUT'!B$17+ ('AR OUTPUT'!B$18 * Prédiction!A4)+(AR_OUTPUT_ERREURS!B$17 + AR_OUTPUT_ERREURS!B$18 *'Regression Erreurs'!A4)</f>
        <v>0.22677034560010748</v>
      </c>
    </row>
    <row r="6" spans="1:2" x14ac:dyDescent="0.3">
      <c r="A6">
        <v>0.8347581061161522</v>
      </c>
      <c r="B6">
        <f>'AR OUTPUT'!B$17+ ('AR OUTPUT'!B$18 * Prédiction!A5)+(AR_OUTPUT_ERREURS!B$17 + AR_OUTPUT_ERREURS!B$18 *'Regression Erreurs'!A5)</f>
        <v>0.14959669125135475</v>
      </c>
    </row>
    <row r="7" spans="1:2" x14ac:dyDescent="0.3">
      <c r="A7">
        <v>-6.5766675892197313E-2</v>
      </c>
      <c r="B7">
        <f>'AR OUTPUT'!B$17+ ('AR OUTPUT'!B$18 * Prédiction!A6)+(AR_OUTPUT_ERREURS!B$17 + AR_OUTPUT_ERREURS!B$18 *'Regression Erreurs'!A6)</f>
        <v>-8.6216134044585363E-2</v>
      </c>
    </row>
    <row r="8" spans="1:2" x14ac:dyDescent="0.3">
      <c r="A8">
        <v>0.50533626660980158</v>
      </c>
      <c r="B8">
        <f>'AR OUTPUT'!B$17+ ('AR OUTPUT'!B$18 * Prédiction!A7)+(AR_OUTPUT_ERREURS!B$17 + AR_OUTPUT_ERREURS!B$18 *'Regression Erreurs'!A7)</f>
        <v>0.18068397936184516</v>
      </c>
    </row>
    <row r="9" spans="1:2" x14ac:dyDescent="0.3">
      <c r="A9">
        <v>0.33620252028347419</v>
      </c>
      <c r="B9">
        <f>'AR OUTPUT'!B$17+ ('AR OUTPUT'!B$18 * Prédiction!A8)+(AR_OUTPUT_ERREURS!B$17 + AR_OUTPUT_ERREURS!B$18 *'Regression Erreurs'!A8)</f>
        <v>3.8214250464655916E-2</v>
      </c>
    </row>
    <row r="10" spans="1:2" x14ac:dyDescent="0.3">
      <c r="A10">
        <v>0.27076227254150886</v>
      </c>
      <c r="B10">
        <f>'AR OUTPUT'!B$17+ ('AR OUTPUT'!B$18 * Prédiction!A9)+(AR_OUTPUT_ERREURS!B$17 + AR_OUTPUT_ERREURS!B$18 *'Regression Erreurs'!A9)</f>
        <v>6.4371797294217228E-2</v>
      </c>
    </row>
    <row r="11" spans="1:2" x14ac:dyDescent="0.3">
      <c r="A11">
        <v>-3.5625367133320651E-2</v>
      </c>
      <c r="B11">
        <f>'AR OUTPUT'!B$17+ ('AR OUTPUT'!B$18 * Prédiction!A10)+(AR_OUTPUT_ERREURS!B$17 + AR_OUTPUT_ERREURS!B$18 *'Regression Erreurs'!A10)</f>
        <v>3.5480922523981953E-2</v>
      </c>
    </row>
    <row r="12" spans="1:2" x14ac:dyDescent="0.3">
      <c r="A12">
        <v>0.52879843509848357</v>
      </c>
      <c r="B12">
        <f>'AR OUTPUT'!B$17+ ('AR OUTPUT'!B$18 * Prédiction!A11)+(AR_OUTPUT_ERREURS!B$17 + AR_OUTPUT_ERREURS!B$18 *'Regression Erreurs'!A11)</f>
        <v>0.17766026885564395</v>
      </c>
    </row>
    <row r="13" spans="1:2" x14ac:dyDescent="0.3">
      <c r="A13">
        <v>0.11564718231985793</v>
      </c>
      <c r="B13">
        <f>'AR OUTPUT'!B$17+ ('AR OUTPUT'!B$18 * Prédiction!A12)+(AR_OUTPUT_ERREURS!B$17 + AR_OUTPUT_ERREURS!B$18 *'Regression Erreurs'!A12)</f>
        <v>2.7131066387891152E-3</v>
      </c>
    </row>
    <row r="14" spans="1:2" x14ac:dyDescent="0.3">
      <c r="A14">
        <v>-0.85516565299261948</v>
      </c>
      <c r="B14">
        <f>'AR OUTPUT'!B$17+ ('AR OUTPUT'!B$18 * Prédiction!A13)+(AR_OUTPUT_ERREURS!B$17 + AR_OUTPUT_ERREURS!B$18 *'Regression Erreurs'!A13)</f>
        <v>-4.5949861718380086E-2</v>
      </c>
    </row>
    <row r="15" spans="1:2" x14ac:dyDescent="0.3">
      <c r="A15">
        <v>0.40767705662546838</v>
      </c>
      <c r="B15">
        <f>'AR OUTPUT'!B$17+ ('AR OUTPUT'!B$18 * Prédiction!A14)+(AR_OUTPUT_ERREURS!B$17 + AR_OUTPUT_ERREURS!B$18 *'Regression Erreurs'!A14)</f>
        <v>0.33160734033816269</v>
      </c>
    </row>
    <row r="16" spans="1:2" x14ac:dyDescent="0.3">
      <c r="A16">
        <v>-0.13978943441600755</v>
      </c>
      <c r="B16">
        <f>'AR OUTPUT'!B$17+ ('AR OUTPUT'!B$18 * Prédiction!A15)+(AR_OUTPUT_ERREURS!B$17 + AR_OUTPUT_ERREURS!B$18 *'Regression Erreurs'!A15)</f>
        <v>-7.5042236390929148E-3</v>
      </c>
    </row>
    <row r="17" spans="1:2" x14ac:dyDescent="0.3">
      <c r="A17">
        <v>-0.10190808326593626</v>
      </c>
      <c r="B17">
        <f>'AR OUTPUT'!B$17+ ('AR OUTPUT'!B$18 * Prédiction!A16)+(AR_OUTPUT_ERREURS!B$17 + AR_OUTPUT_ERREURS!B$18 *'Regression Erreurs'!A16)</f>
        <v>0.11182309932832241</v>
      </c>
    </row>
    <row r="18" spans="1:2" x14ac:dyDescent="0.3">
      <c r="A18">
        <v>-0.17463594087807266</v>
      </c>
      <c r="B18">
        <f>'AR OUTPUT'!B$17+ ('AR OUTPUT'!B$18 * Prédiction!A17)+(AR_OUTPUT_ERREURS!B$17 + AR_OUTPUT_ERREURS!B$18 *'Regression Erreurs'!A17)</f>
        <v>9.3835719430641423E-2</v>
      </c>
    </row>
    <row r="19" spans="1:2" x14ac:dyDescent="0.3">
      <c r="A19">
        <v>-0.39281600129529082</v>
      </c>
      <c r="B19">
        <f>'AR OUTPUT'!B$17+ ('AR OUTPUT'!B$18 * Prédiction!A18)+(AR_OUTPUT_ERREURS!B$17 + AR_OUTPUT_ERREURS!B$18 *'Regression Erreurs'!A18)</f>
        <v>7.8706299745401637E-2</v>
      </c>
    </row>
    <row r="20" spans="1:2" x14ac:dyDescent="0.3">
      <c r="A20">
        <v>0.18645425065197685</v>
      </c>
      <c r="B20">
        <f>'AR OUTPUT'!B$17+ ('AR OUTPUT'!B$18 * Prédiction!A19)+(AR_OUTPUT_ERREURS!B$17 + AR_OUTPUT_ERREURS!B$18 *'Regression Erreurs'!A19)</f>
        <v>0.20456747290611962</v>
      </c>
    </row>
    <row r="21" spans="1:2" x14ac:dyDescent="0.3">
      <c r="A21">
        <v>-0.16799594363435233</v>
      </c>
      <c r="B21">
        <f>'AR OUTPUT'!B$17+ ('AR OUTPUT'!B$18 * Prédiction!A20)+(AR_OUTPUT_ERREURS!B$17 + AR_OUTPUT_ERREURS!B$18 *'Regression Erreurs'!A20)</f>
        <v>3.4674499179588661E-2</v>
      </c>
    </row>
    <row r="22" spans="1:2" x14ac:dyDescent="0.3">
      <c r="A22">
        <v>-3.805914262170873E-2</v>
      </c>
      <c r="B22">
        <f>'AR OUTPUT'!B$17+ ('AR OUTPUT'!B$18 * Prédiction!A21)+(AR_OUTPUT_ERREURS!B$17 + AR_OUTPUT_ERREURS!B$18 *'Regression Erreurs'!A21)</f>
        <v>0.12656226645255422</v>
      </c>
    </row>
    <row r="23" spans="1:2" x14ac:dyDescent="0.3">
      <c r="A23">
        <v>-0.56965296611229377</v>
      </c>
      <c r="B23">
        <f>'AR OUTPUT'!B$17+ ('AR OUTPUT'!B$18 * Prédiction!A22)+(AR_OUTPUT_ERREURS!B$17 + AR_OUTPUT_ERREURS!B$18 *'Regression Erreurs'!A22)</f>
        <v>2.5704738185468506E-2</v>
      </c>
    </row>
    <row r="24" spans="1:2" x14ac:dyDescent="0.3">
      <c r="A24">
        <v>-0.13769588825593804</v>
      </c>
      <c r="B24">
        <f>'AR OUTPUT'!B$17+ ('AR OUTPUT'!B$18 * Prédiction!A23)+(AR_OUTPUT_ERREURS!B$17 + AR_OUTPUT_ERREURS!B$18 *'Regression Erreurs'!A23)</f>
        <v>0.1964216915915592</v>
      </c>
    </row>
    <row r="25" spans="1:2" x14ac:dyDescent="0.3">
      <c r="A25">
        <v>3.4337208523672835E-2</v>
      </c>
      <c r="B25">
        <f>'AR OUTPUT'!B$17+ ('AR OUTPUT'!B$18 * Prédiction!A24)+(AR_OUTPUT_ERREURS!B$17 + AR_OUTPUT_ERREURS!B$18 *'Regression Erreurs'!A24)</f>
        <v>0.1302974362005847</v>
      </c>
    </row>
    <row r="26" spans="1:2" x14ac:dyDescent="0.3">
      <c r="A26">
        <v>0.44110004895084387</v>
      </c>
      <c r="B26">
        <f>'AR OUTPUT'!B$17+ ('AR OUTPUT'!B$18 * Prédiction!A25)+(AR_OUTPUT_ERREURS!B$17 + AR_OUTPUT_ERREURS!B$18 *'Regression Erreurs'!A25)</f>
        <v>0.15091060639162809</v>
      </c>
    </row>
    <row r="27" spans="1:2" x14ac:dyDescent="0.3">
      <c r="A27">
        <v>-0.69948692878075569</v>
      </c>
      <c r="B27">
        <f>'AR OUTPUT'!B$17+ ('AR OUTPUT'!B$18 * Prédiction!A26)+(AR_OUTPUT_ERREURS!B$17 + AR_OUTPUT_ERREURS!B$18 *'Regression Erreurs'!A26)</f>
        <v>-9.2152975553963165E-2</v>
      </c>
    </row>
    <row r="28" spans="1:2" x14ac:dyDescent="0.3">
      <c r="A28">
        <v>0.33588008315977014</v>
      </c>
      <c r="B28">
        <f>'AR OUTPUT'!B$17+ ('AR OUTPUT'!B$18 * Prédiction!A27)+(AR_OUTPUT_ERREURS!B$17 + AR_OUTPUT_ERREURS!B$18 *'Regression Erreurs'!A27)</f>
        <v>0.28920504280874298</v>
      </c>
    </row>
    <row r="29" spans="1:2" x14ac:dyDescent="0.3">
      <c r="A29">
        <v>-0.53249496123654438</v>
      </c>
      <c r="B29">
        <f>'AR OUTPUT'!B$17+ ('AR OUTPUT'!B$18 * Prédiction!A28)+(AR_OUTPUT_ERREURS!B$17 + AR_OUTPUT_ERREURS!B$18 *'Regression Erreurs'!A28)</f>
        <v>-4.7051350662520475E-2</v>
      </c>
    </row>
    <row r="30" spans="1:2" x14ac:dyDescent="0.3">
      <c r="A30">
        <v>0.62017400771700437</v>
      </c>
      <c r="B30">
        <f>'AR OUTPUT'!B$17+ ('AR OUTPUT'!B$18 * Prédiction!A29)+(AR_OUTPUT_ERREURS!B$17 + AR_OUTPUT_ERREURS!B$18 *'Regression Erreurs'!A29)</f>
        <v>0.29387016163659285</v>
      </c>
    </row>
    <row r="31" spans="1:2" x14ac:dyDescent="0.3">
      <c r="A31">
        <v>-0.14029879063200479</v>
      </c>
      <c r="B31">
        <f>'AR OUTPUT'!B$17+ ('AR OUTPUT'!B$18 * Prédiction!A30)+(AR_OUTPUT_ERREURS!B$17 + AR_OUTPUT_ERREURS!B$18 *'Regression Erreurs'!A30)</f>
        <v>-5.1850536305215265E-2</v>
      </c>
    </row>
    <row r="32" spans="1:2" x14ac:dyDescent="0.3">
      <c r="A32">
        <v>0.37729185979337743</v>
      </c>
      <c r="B32">
        <f>'AR OUTPUT'!B$17+ ('AR OUTPUT'!B$18 * Prédiction!A31)+(AR_OUTPUT_ERREURS!B$17 + AR_OUTPUT_ERREURS!B$18 *'Regression Erreurs'!A31)</f>
        <v>0.17844112228640577</v>
      </c>
    </row>
    <row r="33" spans="1:2" x14ac:dyDescent="0.3">
      <c r="A33">
        <v>-6.784371250277399E-2</v>
      </c>
      <c r="B33">
        <f>'AR OUTPUT'!B$17+ ('AR OUTPUT'!B$18 * Prédiction!A32)+(AR_OUTPUT_ERREURS!B$17 + AR_OUTPUT_ERREURS!B$18 *'Regression Erreurs'!A32)</f>
        <v>8.8127076410927617E-3</v>
      </c>
    </row>
    <row r="34" spans="1:2" x14ac:dyDescent="0.3">
      <c r="A34">
        <v>-0.20605162474590433</v>
      </c>
      <c r="B34">
        <f>'AR OUTPUT'!B$17+ ('AR OUTPUT'!B$18 * Prédiction!A33)+(AR_OUTPUT_ERREURS!B$17 + AR_OUTPUT_ERREURS!B$18 *'Regression Erreurs'!A33)</f>
        <v>8.2377679587902097E-2</v>
      </c>
    </row>
    <row r="35" spans="1:2" x14ac:dyDescent="0.3">
      <c r="A35">
        <v>0.51143486256481374</v>
      </c>
      <c r="B35">
        <f>'AR OUTPUT'!B$17+ ('AR OUTPUT'!B$18 * Prédiction!A34)+(AR_OUTPUT_ERREURS!B$17 + AR_OUTPUT_ERREURS!B$18 *'Regression Erreurs'!A34)</f>
        <v>0.21076005819156865</v>
      </c>
    </row>
    <row r="36" spans="1:2" x14ac:dyDescent="0.3">
      <c r="A36">
        <v>0.49318289808264293</v>
      </c>
      <c r="B36">
        <f>'AR OUTPUT'!B$17+ ('AR OUTPUT'!B$18 * Prédiction!A35)+(AR_OUTPUT_ERREURS!B$17 + AR_OUTPUT_ERREURS!B$18 *'Regression Erreurs'!A35)</f>
        <v>5.8732084023820103E-2</v>
      </c>
    </row>
    <row r="37" spans="1:2" x14ac:dyDescent="0.3">
      <c r="A37">
        <v>0.11373198054977962</v>
      </c>
      <c r="B37">
        <f>'AR OUTPUT'!B$17+ ('AR OUTPUT'!B$18 * Prédiction!A36)+(AR_OUTPUT_ERREURS!B$17 + AR_OUTPUT_ERREURS!B$18 *'Regression Erreurs'!A36)</f>
        <v>9.8680923231087812E-3</v>
      </c>
    </row>
    <row r="38" spans="1:2" x14ac:dyDescent="0.3">
      <c r="A38">
        <v>0.48638560563874478</v>
      </c>
      <c r="B38">
        <f>'AR OUTPUT'!B$17+ ('AR OUTPUT'!B$18 * Prédiction!A37)+(AR_OUTPUT_ERREURS!B$17 + AR_OUTPUT_ERREURS!B$18 *'Regression Erreurs'!A37)</f>
        <v>0.14065354022743914</v>
      </c>
    </row>
    <row r="39" spans="1:2" x14ac:dyDescent="0.3">
      <c r="A39">
        <v>0.40162972802962926</v>
      </c>
      <c r="B39">
        <f>'AR OUTPUT'!B$17+ ('AR OUTPUT'!B$18 * Prédiction!A38)+(AR_OUTPUT_ERREURS!B$17 + AR_OUTPUT_ERREURS!B$18 *'Regression Erreurs'!A38)</f>
        <v>5.1243939908414762E-2</v>
      </c>
    </row>
    <row r="40" spans="1:2" x14ac:dyDescent="0.3">
      <c r="A40">
        <v>0.6770997705017745</v>
      </c>
      <c r="B40">
        <f>'AR OUTPUT'!B$17+ ('AR OUTPUT'!B$18 * Prédiction!A39)+(AR_OUTPUT_ERREURS!B$17 + AR_OUTPUT_ERREURS!B$18 *'Regression Erreurs'!A39)</f>
        <v>0.10713820871841437</v>
      </c>
    </row>
    <row r="41" spans="1:2" x14ac:dyDescent="0.3">
      <c r="A41">
        <v>-0.309193711407314</v>
      </c>
      <c r="B41">
        <f>'AR OUTPUT'!B$17+ ('AR OUTPUT'!B$18 * Prédiction!A40)+(AR_OUTPUT_ERREURS!B$17 + AR_OUTPUT_ERREURS!B$18 *'Regression Erreurs'!A40)</f>
        <v>-8.7153763487720165E-2</v>
      </c>
    </row>
    <row r="42" spans="1:2" x14ac:dyDescent="0.3">
      <c r="A42">
        <v>0.12373876025674591</v>
      </c>
      <c r="B42">
        <f>'AR OUTPUT'!B$17+ ('AR OUTPUT'!B$18 * Prédiction!A41)+(AR_OUTPUT_ERREURS!B$17 + AR_OUTPUT_ERREURS!B$18 *'Regression Erreurs'!A41)</f>
        <v>0.17843925920047185</v>
      </c>
    </row>
    <row r="43" spans="1:2" x14ac:dyDescent="0.3">
      <c r="A43">
        <v>1.0642444964910105</v>
      </c>
      <c r="B43">
        <f>'AR OUTPUT'!B$17+ ('AR OUTPUT'!B$18 * Prédiction!A42)+(AR_OUTPUT_ERREURS!B$17 + AR_OUTPUT_ERREURS!B$18 *'Regression Erreurs'!A42)</f>
        <v>0.21877407758553566</v>
      </c>
    </row>
    <row r="44" spans="1:2" x14ac:dyDescent="0.3">
      <c r="A44">
        <v>-0.13902751439282923</v>
      </c>
      <c r="B44">
        <f>'AR OUTPUT'!B$17+ ('AR OUTPUT'!B$18 * Prédiction!A43)+(AR_OUTPUT_ERREURS!B$17 + AR_OUTPUT_ERREURS!B$18 *'Regression Erreurs'!A43)</f>
        <v>-0.14420009144214388</v>
      </c>
    </row>
    <row r="45" spans="1:2" x14ac:dyDescent="0.3">
      <c r="A45">
        <v>0.71800977392939025</v>
      </c>
      <c r="B45">
        <f>'AR OUTPUT'!B$17+ ('AR OUTPUT'!B$18 * Prédiction!A44)+(AR_OUTPUT_ERREURS!B$17 + AR_OUTPUT_ERREURS!B$18 *'Regression Erreurs'!A44)</f>
        <v>0.22546713489047079</v>
      </c>
    </row>
    <row r="46" spans="1:2" x14ac:dyDescent="0.3">
      <c r="A46">
        <v>3.6110232503681061E-2</v>
      </c>
      <c r="B46">
        <f>'AR OUTPUT'!B$17+ ('AR OUTPUT'!B$18 * Prédiction!A45)+(AR_OUTPUT_ERREURS!B$17 + AR_OUTPUT_ERREURS!B$18 *'Regression Erreurs'!A45)</f>
        <v>-4.7750298716734335E-2</v>
      </c>
    </row>
    <row r="47" spans="1:2" x14ac:dyDescent="0.3">
      <c r="A47">
        <v>-0.18655713493525106</v>
      </c>
      <c r="B47">
        <f>'AR OUTPUT'!B$17+ ('AR OUTPUT'!B$18 * Prédiction!A46)+(AR_OUTPUT_ERREURS!B$17 + AR_OUTPUT_ERREURS!B$18 *'Regression Erreurs'!A46)</f>
        <v>6.3423749846958338E-2</v>
      </c>
    </row>
    <row r="48" spans="1:2" x14ac:dyDescent="0.3">
      <c r="A48">
        <v>0.32830157246543124</v>
      </c>
      <c r="B48">
        <f>'AR OUTPUT'!B$17+ ('AR OUTPUT'!B$18 * Prédiction!A47)+(AR_OUTPUT_ERREURS!B$17 + AR_OUTPUT_ERREURS!B$18 *'Regression Erreurs'!A47)</f>
        <v>0.18127971285624286</v>
      </c>
    </row>
    <row r="49" spans="1:2" x14ac:dyDescent="0.3">
      <c r="A49">
        <v>0.3239875213612109</v>
      </c>
      <c r="B49">
        <f>'AR OUTPUT'!B$17+ ('AR OUTPUT'!B$18 * Prédiction!A48)+(AR_OUTPUT_ERREURS!B$17 + AR_OUTPUT_ERREURS!B$18 *'Regression Erreurs'!A48)</f>
        <v>7.3405576524601918E-2</v>
      </c>
    </row>
    <row r="50" spans="1:2" x14ac:dyDescent="0.3">
      <c r="A50">
        <v>0.95903811316794574</v>
      </c>
      <c r="B50">
        <f>'AR OUTPUT'!B$17+ ('AR OUTPUT'!B$18 * Prédiction!A49)+(AR_OUTPUT_ERREURS!B$17 + AR_OUTPUT_ERREURS!B$18 *'Regression Erreurs'!A49)</f>
        <v>0.16244806719224136</v>
      </c>
    </row>
    <row r="51" spans="1:2" x14ac:dyDescent="0.3">
      <c r="A51">
        <v>0.15225100368632738</v>
      </c>
      <c r="B51">
        <f>'AR OUTPUT'!B$17+ ('AR OUTPUT'!B$18 * Prédiction!A50)+(AR_OUTPUT_ERREURS!B$17 + AR_OUTPUT_ERREURS!B$18 *'Regression Erreurs'!A50)</f>
        <v>-8.1850597769559746E-2</v>
      </c>
    </row>
    <row r="52" spans="1:2" x14ac:dyDescent="0.3">
      <c r="A52">
        <v>-7.3998285693738453E-2</v>
      </c>
      <c r="B52">
        <f>'AR OUTPUT'!B$17+ ('AR OUTPUT'!B$18 * Prédiction!A51)+(AR_OUTPUT_ERREURS!B$17 + AR_OUTPUT_ERREURS!B$18 *'Regression Erreurs'!A51)</f>
        <v>5.4847714934473039E-2</v>
      </c>
    </row>
    <row r="53" spans="1:2" x14ac:dyDescent="0.3">
      <c r="A53">
        <v>-0.35368441874458334</v>
      </c>
      <c r="B53">
        <f>'AR OUTPUT'!B$17+ ('AR OUTPUT'!B$18 * Prédiction!A52)+(AR_OUTPUT_ERREURS!B$17 + AR_OUTPUT_ERREURS!B$18 *'Regression Erreurs'!A52)</f>
        <v>6.3168933373322231E-2</v>
      </c>
    </row>
    <row r="54" spans="1:2" x14ac:dyDescent="0.3">
      <c r="A54">
        <v>7.4864224099968624E-4</v>
      </c>
      <c r="B54">
        <f>'AR OUTPUT'!B$17+ ('AR OUTPUT'!B$18 * Prédiction!A53)+(AR_OUTPUT_ERREURS!B$17 + AR_OUTPUT_ERREURS!B$18 *'Regression Erreurs'!A53)</f>
        <v>0.17063853388923933</v>
      </c>
    </row>
    <row r="55" spans="1:2" x14ac:dyDescent="0.3">
      <c r="A55">
        <v>-0.31808127468403313</v>
      </c>
      <c r="B55">
        <f>'AR OUTPUT'!B$17+ ('AR OUTPUT'!B$18 * Prédiction!A54)+(AR_OUTPUT_ERREURS!B$17 + AR_OUTPUT_ERREURS!B$18 *'Regression Erreurs'!A54)</f>
        <v>5.2536389049669847E-2</v>
      </c>
    </row>
    <row r="56" spans="1:2" x14ac:dyDescent="0.3">
      <c r="A56">
        <v>0.37780158632570959</v>
      </c>
      <c r="B56">
        <f>'AR OUTPUT'!B$17+ ('AR OUTPUT'!B$18 * Prédiction!A55)+(AR_OUTPUT_ERREURS!B$17 + AR_OUTPUT_ERREURS!B$18 *'Regression Erreurs'!A55)</f>
        <v>0.21555442077203479</v>
      </c>
    </row>
    <row r="57" spans="1:2" x14ac:dyDescent="0.3">
      <c r="A57">
        <v>1.4785328755190008E-2</v>
      </c>
      <c r="B57">
        <f>'AR OUTPUT'!B$17+ ('AR OUTPUT'!B$18 * Prédiction!A56)+(AR_OUTPUT_ERREURS!B$17 + AR_OUTPUT_ERREURS!B$18 *'Regression Erreurs'!A56)</f>
        <v>2.0175230113597752E-2</v>
      </c>
    </row>
    <row r="58" spans="1:2" x14ac:dyDescent="0.3">
      <c r="A58">
        <v>-0.45647037573416327</v>
      </c>
      <c r="B58">
        <f>'AR OUTPUT'!B$17+ ('AR OUTPUT'!B$18 * Prédiction!A57)+(AR_OUTPUT_ERREURS!B$17 + AR_OUTPUT_ERREURS!B$18 *'Regression Erreurs'!A57)</f>
        <v>3.040361985049686E-2</v>
      </c>
    </row>
    <row r="59" spans="1:2" x14ac:dyDescent="0.3">
      <c r="A59">
        <v>-0.2126995308789521</v>
      </c>
      <c r="B59">
        <f>'AR OUTPUT'!B$17+ ('AR OUTPUT'!B$18 * Prédiction!A58)+(AR_OUTPUT_ERREURS!B$17 + AR_OUTPUT_ERREURS!B$18 *'Regression Erreurs'!A58)</f>
        <v>0.16242875999606737</v>
      </c>
    </row>
    <row r="60" spans="1:2" x14ac:dyDescent="0.3">
      <c r="A60">
        <v>-0.36452900841162972</v>
      </c>
      <c r="B60">
        <f>'AR OUTPUT'!B$17+ ('AR OUTPUT'!B$18 * Prédiction!A59)+(AR_OUTPUT_ERREURS!B$17 + AR_OUTPUT_ERREURS!B$18 *'Regression Erreurs'!A59)</f>
        <v>9.0563356810433163E-2</v>
      </c>
    </row>
    <row r="61" spans="1:2" x14ac:dyDescent="0.3">
      <c r="A61">
        <v>0.33527953007825495</v>
      </c>
      <c r="B61">
        <f>'AR OUTPUT'!B$17+ ('AR OUTPUT'!B$18 * Prédiction!A60)+(AR_OUTPUT_ERREURS!B$17 + AR_OUTPUT_ERREURS!B$18 *'Regression Erreurs'!A60)</f>
        <v>0.21933024849297816</v>
      </c>
    </row>
    <row r="62" spans="1:2" x14ac:dyDescent="0.3">
      <c r="A62">
        <v>-5.3315751790348642E-2</v>
      </c>
      <c r="B62">
        <f>'AR OUTPUT'!B$17+ ('AR OUTPUT'!B$18 * Prédiction!A61)+(AR_OUTPUT_ERREURS!B$17 + AR_OUTPUT_ERREURS!B$18 *'Regression Erreurs'!A61)</f>
        <v>1.9582796187625789E-2</v>
      </c>
    </row>
    <row r="63" spans="1:2" x14ac:dyDescent="0.3">
      <c r="A63">
        <v>-0.27465776925895646</v>
      </c>
      <c r="B63">
        <f>'AR OUTPUT'!B$17+ ('AR OUTPUT'!B$18 * Prédiction!A62)+(AR_OUTPUT_ERREURS!B$17 + AR_OUTPUT_ERREURS!B$18 *'Regression Erreurs'!A62)</f>
        <v>6.982826937085973E-2</v>
      </c>
    </row>
    <row r="64" spans="1:2" x14ac:dyDescent="0.3">
      <c r="A64">
        <v>0.34673637353924391</v>
      </c>
      <c r="B64">
        <f>'AR OUTPUT'!B$17+ ('AR OUTPUT'!B$18 * Prédiction!A63)+(AR_OUTPUT_ERREURS!B$17 + AR_OUTPUT_ERREURS!B$18 *'Regression Erreurs'!A63)</f>
        <v>0.20219496723591784</v>
      </c>
    </row>
    <row r="65" spans="1:2" x14ac:dyDescent="0.3">
      <c r="A65">
        <v>-0.540516705405933</v>
      </c>
      <c r="B65">
        <f>'AR OUTPUT'!B$17+ ('AR OUTPUT'!B$18 * Prédiction!A64)+(AR_OUTPUT_ERREURS!B$17 + AR_OUTPUT_ERREURS!B$18 *'Regression Erreurs'!A64)</f>
        <v>-5.0426754954983832E-2</v>
      </c>
    </row>
    <row r="66" spans="1:2" x14ac:dyDescent="0.3">
      <c r="A66">
        <v>-0.46708280450602757</v>
      </c>
      <c r="B66">
        <f>'AR OUTPUT'!B$17+ ('AR OUTPUT'!B$18 * Prédiction!A65)+(AR_OUTPUT_ERREURS!B$17 + AR_OUTPUT_ERREURS!B$18 *'Regression Erreurs'!A65)</f>
        <v>0.14463271779314929</v>
      </c>
    </row>
    <row r="67" spans="1:2" x14ac:dyDescent="0.3">
      <c r="A67">
        <v>8.1843549352038636E-2</v>
      </c>
      <c r="B67">
        <f>'AR OUTPUT'!B$17+ ('AR OUTPUT'!B$18 * Prédiction!A66)+(AR_OUTPUT_ERREURS!B$17 + AR_OUTPUT_ERREURS!B$18 *'Regression Erreurs'!A66)</f>
        <v>0.20552188241968405</v>
      </c>
    </row>
    <row r="68" spans="1:2" x14ac:dyDescent="0.3">
      <c r="A68">
        <v>0.2461738131670046</v>
      </c>
      <c r="B68">
        <f>'AR OUTPUT'!B$17+ ('AR OUTPUT'!B$18 * Prédiction!A67)+(AR_OUTPUT_ERREURS!B$17 + AR_OUTPUT_ERREURS!B$18 *'Regression Erreurs'!A67)</f>
        <v>0.11395690985472624</v>
      </c>
    </row>
    <row r="69" spans="1:2" x14ac:dyDescent="0.3">
      <c r="A69">
        <v>-0.28341618917750644</v>
      </c>
      <c r="B69">
        <f>'AR OUTPUT'!B$17+ ('AR OUTPUT'!B$18 * Prédiction!A68)+(AR_OUTPUT_ERREURS!B$17 + AR_OUTPUT_ERREURS!B$18 *'Regression Erreurs'!A68)</f>
        <v>6.2113260248312305E-3</v>
      </c>
    </row>
    <row r="70" spans="1:2" x14ac:dyDescent="0.3">
      <c r="A70">
        <v>8.1473597020076838E-2</v>
      </c>
      <c r="B70">
        <f>'AR OUTPUT'!B$17+ ('AR OUTPUT'!B$18 * Prédiction!A69)+(AR_OUTPUT_ERREURS!B$17 + AR_OUTPUT_ERREURS!B$18 *'Regression Erreurs'!A69)</f>
        <v>0.16720197360271447</v>
      </c>
    </row>
    <row r="71" spans="1:2" x14ac:dyDescent="0.3">
      <c r="A71">
        <v>-0.71170318231635044</v>
      </c>
      <c r="B71">
        <f>'AR OUTPUT'!B$17+ ('AR OUTPUT'!B$18 * Prédiction!A70)+(AR_OUTPUT_ERREURS!B$17 + AR_OUTPUT_ERREURS!B$18 *'Regression Erreurs'!A70)</f>
        <v>-1.8917219436522581E-2</v>
      </c>
    </row>
    <row r="72" spans="1:2" x14ac:dyDescent="0.3">
      <c r="A72">
        <v>1.0408846115818307</v>
      </c>
      <c r="B72">
        <f>'AR OUTPUT'!B$17+ ('AR OUTPUT'!B$18 * Prédiction!A71)+(AR_OUTPUT_ERREURS!B$17 + AR_OUTPUT_ERREURS!B$18 *'Regression Erreurs'!A71)</f>
        <v>0.38960347904813103</v>
      </c>
    </row>
    <row r="73" spans="1:2" x14ac:dyDescent="0.3">
      <c r="A73">
        <v>0.31761254837044106</v>
      </c>
      <c r="B73">
        <f>'AR OUTPUT'!B$17+ ('AR OUTPUT'!B$18 * Prédiction!A72)+(AR_OUTPUT_ERREURS!B$17 + AR_OUTPUT_ERREURS!B$18 *'Regression Erreurs'!A72)</f>
        <v>-7.5952220740172965E-2</v>
      </c>
    </row>
    <row r="74" spans="1:2" x14ac:dyDescent="0.3">
      <c r="A74">
        <v>0.3259506338411029</v>
      </c>
      <c r="B74">
        <f>'AR OUTPUT'!B$17+ ('AR OUTPUT'!B$18 * Prédiction!A73)+(AR_OUTPUT_ERREURS!B$17 + AR_OUTPUT_ERREURS!B$18 *'Regression Erreurs'!A73)</f>
        <v>7.5905204708533791E-2</v>
      </c>
    </row>
    <row r="75" spans="1:2" x14ac:dyDescent="0.3">
      <c r="A75">
        <v>-0.32711377604224978</v>
      </c>
      <c r="B75">
        <f>'AR OUTPUT'!B$17+ ('AR OUTPUT'!B$18 * Prédiction!A74)+(AR_OUTPUT_ERREURS!B$17 + AR_OUTPUT_ERREURS!B$18 *'Regression Erreurs'!A74)</f>
        <v>-1.6476007210627454E-2</v>
      </c>
    </row>
    <row r="76" spans="1:2" x14ac:dyDescent="0.3">
      <c r="A76">
        <v>0.99267769006937279</v>
      </c>
      <c r="B76">
        <f>'AR OUTPUT'!B$17+ ('AR OUTPUT'!B$18 * Prédiction!A75)+(AR_OUTPUT_ERREURS!B$17 + AR_OUTPUT_ERREURS!B$18 *'Regression Erreurs'!A75)</f>
        <v>0.30277986779177551</v>
      </c>
    </row>
    <row r="77" spans="1:2" x14ac:dyDescent="0.3">
      <c r="A77">
        <v>-0.64015481095312587</v>
      </c>
      <c r="B77">
        <f>'AR OUTPUT'!B$17+ ('AR OUTPUT'!B$18 * Prédiction!A76)+(AR_OUTPUT_ERREURS!B$17 + AR_OUTPUT_ERREURS!B$18 *'Regression Erreurs'!A76)</f>
        <v>-0.19884387806143983</v>
      </c>
    </row>
    <row r="78" spans="1:2" x14ac:dyDescent="0.3">
      <c r="A78">
        <v>0.93495307145706086</v>
      </c>
      <c r="B78">
        <f>'AR OUTPUT'!B$17+ ('AR OUTPUT'!B$18 * Prédiction!A77)+(AR_OUTPUT_ERREURS!B$17 + AR_OUTPUT_ERREURS!B$18 *'Regression Erreurs'!A77)</f>
        <v>0.35999268053734901</v>
      </c>
    </row>
    <row r="79" spans="1:2" x14ac:dyDescent="0.3">
      <c r="A79">
        <v>0.32951202245308409</v>
      </c>
      <c r="B79">
        <f>'AR OUTPUT'!B$17+ ('AR OUTPUT'!B$18 * Prédiction!A78)+(AR_OUTPUT_ERREURS!B$17 + AR_OUTPUT_ERREURS!B$18 *'Regression Erreurs'!A78)</f>
        <v>-5.2228828727863608E-2</v>
      </c>
    </row>
    <row r="80" spans="1:2" x14ac:dyDescent="0.3">
      <c r="A80">
        <v>7.5632540778846291E-2</v>
      </c>
      <c r="B80">
        <f>'AR OUTPUT'!B$17+ ('AR OUTPUT'!B$18 * Prédiction!A79)+(AR_OUTPUT_ERREURS!B$17 + AR_OUTPUT_ERREURS!B$18 *'Regression Erreurs'!A79)</f>
        <v>3.8682245612515376E-2</v>
      </c>
    </row>
    <row r="81" spans="1:2" x14ac:dyDescent="0.3">
      <c r="A81">
        <v>0.82448147249007953</v>
      </c>
      <c r="B81">
        <f>'AR OUTPUT'!B$17+ ('AR OUTPUT'!B$18 * Prédiction!A80)+(AR_OUTPUT_ERREURS!B$17 + AR_OUTPUT_ERREURS!B$18 *'Regression Erreurs'!A80)</f>
        <v>0.1955188546037262</v>
      </c>
    </row>
    <row r="82" spans="1:2" x14ac:dyDescent="0.3">
      <c r="A82">
        <v>-0.58398090533808933</v>
      </c>
      <c r="B82">
        <f>'AR OUTPUT'!B$17+ ('AR OUTPUT'!B$18 * Prédiction!A81)+(AR_OUTPUT_ERREURS!B$17 + AR_OUTPUT_ERREURS!B$18 *'Regression Erreurs'!A81)</f>
        <v>-0.15600189764029029</v>
      </c>
    </row>
    <row r="83" spans="1:2" x14ac:dyDescent="0.3">
      <c r="A83">
        <v>0.68092251798175063</v>
      </c>
      <c r="B83">
        <f>'AR OUTPUT'!B$17+ ('AR OUTPUT'!B$18 * Prédiction!A82)+(AR_OUTPUT_ERREURS!B$17 + AR_OUTPUT_ERREURS!B$18 *'Regression Erreurs'!A82)</f>
        <v>0.31302947157958377</v>
      </c>
    </row>
    <row r="84" spans="1:2" x14ac:dyDescent="0.3">
      <c r="A84">
        <v>0.82397502699541469</v>
      </c>
      <c r="B84">
        <f>'AR OUTPUT'!B$17+ ('AR OUTPUT'!B$18 * Prédiction!A83)+(AR_OUTPUT_ERREURS!B$17 + AR_OUTPUT_ERREURS!B$18 *'Regression Erreurs'!A83)</f>
        <v>6.9331052361239875E-2</v>
      </c>
    </row>
    <row r="85" spans="1:2" x14ac:dyDescent="0.3">
      <c r="A85">
        <v>-0.14105760717368199</v>
      </c>
      <c r="B85">
        <f>'AR OUTPUT'!B$17+ ('AR OUTPUT'!B$18 * Prédiction!A84)+(AR_OUTPUT_ERREURS!B$17 + AR_OUTPUT_ERREURS!B$18 *'Regression Erreurs'!A84)</f>
        <v>-9.4419599374717292E-2</v>
      </c>
    </row>
    <row r="86" spans="1:2" x14ac:dyDescent="0.3">
      <c r="A86">
        <v>-0.12942933154030456</v>
      </c>
      <c r="B86">
        <f>'AR OUTPUT'!B$17+ ('AR OUTPUT'!B$18 * Prédiction!A85)+(AR_OUTPUT_ERREURS!B$17 + AR_OUTPUT_ERREURS!B$18 *'Regression Erreurs'!A85)</f>
        <v>0.10826744581691797</v>
      </c>
    </row>
    <row r="87" spans="1:2" x14ac:dyDescent="0.3">
      <c r="A87">
        <v>0.53949868650608224</v>
      </c>
      <c r="B87">
        <f>'AR OUTPUT'!B$17+ ('AR OUTPUT'!B$18 * Prédiction!A86)+(AR_OUTPUT_ERREURS!B$17 + AR_OUTPUT_ERREURS!B$18 *'Regression Erreurs'!A86)</f>
        <v>0.19869032397585956</v>
      </c>
    </row>
    <row r="88" spans="1:2" x14ac:dyDescent="0.3">
      <c r="A88">
        <v>0.10999231066210591</v>
      </c>
      <c r="B88">
        <f>'AR OUTPUT'!B$17+ ('AR OUTPUT'!B$18 * Prédiction!A87)+(AR_OUTPUT_ERREURS!B$17 + AR_OUTPUT_ERREURS!B$18 *'Regression Erreurs'!A87)</f>
        <v>-3.0126887784864137E-4</v>
      </c>
    </row>
    <row r="89" spans="1:2" x14ac:dyDescent="0.3">
      <c r="A89">
        <v>0.43820651987187276</v>
      </c>
      <c r="B89">
        <f>'AR OUTPUT'!B$17+ ('AR OUTPUT'!B$18 * Prédiction!A88)+(AR_OUTPUT_ERREURS!B$17 + AR_OUTPUT_ERREURS!B$18 *'Regression Erreurs'!A88)</f>
        <v>0.13474558272066478</v>
      </c>
    </row>
    <row r="90" spans="1:2" x14ac:dyDescent="0.3">
      <c r="A90">
        <v>0.11064023713021776</v>
      </c>
      <c r="B90">
        <f>'AR OUTPUT'!B$17+ ('AR OUTPUT'!B$18 * Prédiction!A89)+(AR_OUTPUT_ERREURS!B$17 + AR_OUTPUT_ERREURS!B$18 *'Regression Erreurs'!A89)</f>
        <v>2.0893778755825022E-2</v>
      </c>
    </row>
    <row r="91" spans="1:2" x14ac:dyDescent="0.3">
      <c r="A91">
        <v>0.74520807361116681</v>
      </c>
      <c r="B91">
        <f>'AR OUTPUT'!B$17+ ('AR OUTPUT'!B$18 * Prédiction!A90)+(AR_OUTPUT_ERREURS!B$17 + AR_OUTPUT_ERREURS!B$18 *'Regression Erreurs'!A90)</f>
        <v>0.17722171936848585</v>
      </c>
    </row>
    <row r="92" spans="1:2" x14ac:dyDescent="0.3">
      <c r="A92">
        <v>-0.62632632298330115</v>
      </c>
      <c r="B92">
        <f>'AR OUTPUT'!B$17+ ('AR OUTPUT'!B$18 * Prédiction!A91)+(AR_OUTPUT_ERREURS!B$17 + AR_OUTPUT_ERREURS!B$18 *'Regression Erreurs'!A91)</f>
        <v>-0.14536203583475571</v>
      </c>
    </row>
    <row r="93" spans="1:2" x14ac:dyDescent="0.3">
      <c r="A93">
        <v>0.83038886999555395</v>
      </c>
      <c r="B93">
        <f>'AR OUTPUT'!B$17+ ('AR OUTPUT'!B$18 * Prédiction!A92)+(AR_OUTPUT_ERREURS!B$17 + AR_OUTPUT_ERREURS!B$18 *'Regression Erreurs'!A92)</f>
        <v>0.3425981127249525</v>
      </c>
    </row>
    <row r="94" spans="1:2" x14ac:dyDescent="0.3">
      <c r="A94">
        <v>-0.22198285544604701</v>
      </c>
      <c r="B94">
        <f>'AR OUTPUT'!B$17+ ('AR OUTPUT'!B$18 * Prédiction!A93)+(AR_OUTPUT_ERREURS!B$17 + AR_OUTPUT_ERREURS!B$18 *'Regression Erreurs'!A93)</f>
        <v>-0.10698822595846824</v>
      </c>
    </row>
    <row r="95" spans="1:2" x14ac:dyDescent="0.3">
      <c r="A95">
        <v>-0.31602818029938007</v>
      </c>
      <c r="B95">
        <f>'AR OUTPUT'!B$17+ ('AR OUTPUT'!B$18 * Prédiction!A94)+(AR_OUTPUT_ERREURS!B$17 + AR_OUTPUT_ERREURS!B$18 *'Regression Erreurs'!A94)</f>
        <v>9.9229427273240439E-2</v>
      </c>
    </row>
    <row r="96" spans="1:2" x14ac:dyDescent="0.3">
      <c r="A96">
        <v>0.18039296786006886</v>
      </c>
      <c r="B96">
        <f>'AR OUTPUT'!B$17+ ('AR OUTPUT'!B$18 * Prédiction!A95)+(AR_OUTPUT_ERREURS!B$17 + AR_OUTPUT_ERREURS!B$18 *'Regression Erreurs'!A95)</f>
        <v>0.18772676004297964</v>
      </c>
    </row>
    <row r="97" spans="1:2" x14ac:dyDescent="0.3">
      <c r="A97">
        <v>-0.81611085755428192</v>
      </c>
      <c r="B97">
        <f>'AR OUTPUT'!B$17+ ('AR OUTPUT'!B$18 * Prédiction!A96)+(AR_OUTPUT_ERREURS!B$17 + AR_OUTPUT_ERREURS!B$18 *'Regression Erreurs'!A96)</f>
        <v>-5.4019498168721952E-2</v>
      </c>
    </row>
    <row r="98" spans="1:2" x14ac:dyDescent="0.3">
      <c r="A98">
        <v>-0.13294471117958295</v>
      </c>
      <c r="B98">
        <f>'AR OUTPUT'!B$17+ ('AR OUTPUT'!B$18 * Prédiction!A97)+(AR_OUTPUT_ERREURS!B$17 + AR_OUTPUT_ERREURS!B$18 *'Regression Erreurs'!A97)</f>
        <v>0.24843282127147837</v>
      </c>
    </row>
    <row r="99" spans="1:2" x14ac:dyDescent="0.3">
      <c r="A99">
        <v>0.70388032272997592</v>
      </c>
      <c r="B99">
        <f>'AR OUTPUT'!B$17+ ('AR OUTPUT'!B$18 * Prédiction!A98)+(AR_OUTPUT_ERREURS!B$17 + AR_OUTPUT_ERREURS!B$18 *'Regression Erreurs'!A98)</f>
        <v>0.22223859252654743</v>
      </c>
    </row>
    <row r="100" spans="1:2" x14ac:dyDescent="0.3">
      <c r="A100">
        <v>-0.25282760871789378</v>
      </c>
      <c r="B100">
        <f>'AR OUTPUT'!B$17+ ('AR OUTPUT'!B$18 * Prédiction!A99)+(AR_OUTPUT_ERREURS!B$17 + AR_OUTPUT_ERREURS!B$18 *'Regression Erreurs'!A99)</f>
        <v>-8.4910237290339002E-2</v>
      </c>
    </row>
    <row r="101" spans="1:2" x14ac:dyDescent="0.3">
      <c r="A101">
        <v>-0.5660067246887035</v>
      </c>
      <c r="B101">
        <f>'AR OUTPUT'!B$17+ ('AR OUTPUT'!B$18 * Prédiction!A100)+(AR_OUTPUT_ERREURS!B$17 + AR_OUTPUT_ERREURS!B$18 *'Regression Erreurs'!A100)</f>
        <v>7.095973379106689E-2</v>
      </c>
    </row>
    <row r="102" spans="1:2" x14ac:dyDescent="0.3">
      <c r="A102">
        <v>5.6151090611850307E-2</v>
      </c>
      <c r="B102">
        <f>'AR OUTPUT'!B$17+ ('AR OUTPUT'!B$18 * Prédiction!A101)+(AR_OUTPUT_ERREURS!B$17 + AR_OUTPUT_ERREURS!B$18 *'Regression Erreurs'!A101)</f>
        <v>0.2225674976929648</v>
      </c>
    </row>
    <row r="103" spans="1:2" x14ac:dyDescent="0.3">
      <c r="A103">
        <v>0.12297025079746859</v>
      </c>
      <c r="B103">
        <f>'AR OUTPUT'!B$17+ ('AR OUTPUT'!B$18 * Prédiction!A102)+(AR_OUTPUT_ERREURS!B$17 + AR_OUTPUT_ERREURS!B$18 *'Regression Erreurs'!A102)</f>
        <v>0.10220977793963559</v>
      </c>
    </row>
    <row r="104" spans="1:2" x14ac:dyDescent="0.3">
      <c r="A104">
        <v>-0.10761320953306885</v>
      </c>
      <c r="B104">
        <f>'AR OUTPUT'!B$17+ ('AR OUTPUT'!B$18 * Prédiction!A103)+(AR_OUTPUT_ERREURS!B$17 + AR_OUTPUT_ERREURS!B$18 *'Regression Erreurs'!A103)</f>
        <v>5.6282941003423896E-2</v>
      </c>
    </row>
    <row r="105" spans="1:2" x14ac:dyDescent="0.3">
      <c r="A105">
        <v>9.200207551288031E-2</v>
      </c>
      <c r="B105">
        <f>'AR OUTPUT'!B$17+ ('AR OUTPUT'!B$18 * Prédiction!A104)+(AR_OUTPUT_ERREURS!B$17 + AR_OUTPUT_ERREURS!B$18 *'Regression Erreurs'!A104)</f>
        <v>0.13203320081727818</v>
      </c>
    </row>
    <row r="106" spans="1:2" x14ac:dyDescent="0.3">
      <c r="A106">
        <v>-0.72298273159469595</v>
      </c>
      <c r="B106">
        <f>'AR OUTPUT'!B$17+ ('AR OUTPUT'!B$18 * Prédiction!A105)+(AR_OUTPUT_ERREURS!B$17 + AR_OUTPUT_ERREURS!B$18 *'Regression Erreurs'!A105)</f>
        <v>-2.2676497385679395E-2</v>
      </c>
    </row>
    <row r="107" spans="1:2" x14ac:dyDescent="0.3">
      <c r="A107">
        <v>-3.7672839760405807E-2</v>
      </c>
      <c r="B107">
        <f>'AR OUTPUT'!B$17+ ('AR OUTPUT'!B$18 * Prédiction!A106)+(AR_OUTPUT_ERREURS!B$17 + AR_OUTPUT_ERREURS!B$18 *'Regression Erreurs'!A106)</f>
        <v>0.24225227973421148</v>
      </c>
    </row>
    <row r="108" spans="1:2" x14ac:dyDescent="0.3">
      <c r="A108">
        <v>0.1818466190721395</v>
      </c>
      <c r="B108">
        <f>'AR OUTPUT'!B$17+ ('AR OUTPUT'!B$18 * Prédiction!A107)+(AR_OUTPUT_ERREURS!B$17 + AR_OUTPUT_ERREURS!B$18 *'Regression Erreurs'!A107)</f>
        <v>0.12993073180044776</v>
      </c>
    </row>
    <row r="109" spans="1:2" x14ac:dyDescent="0.3">
      <c r="A109">
        <v>3.3741298233643136E-2</v>
      </c>
      <c r="B109">
        <f>'AR OUTPUT'!B$17+ ('AR OUTPUT'!B$18 * Prédiction!A108)+(AR_OUTPUT_ERREURS!B$17 + AR_OUTPUT_ERREURS!B$18 *'Regression Erreurs'!A108)</f>
        <v>6.3635223649579159E-2</v>
      </c>
    </row>
    <row r="110" spans="1:2" x14ac:dyDescent="0.3">
      <c r="A110">
        <v>-0.74967145126901436</v>
      </c>
      <c r="B110">
        <f>'AR OUTPUT'!B$17+ ('AR OUTPUT'!B$18 * Prédiction!A109)+(AR_OUTPUT_ERREURS!B$17 + AR_OUTPUT_ERREURS!B$18 *'Regression Erreurs'!A109)</f>
        <v>-1.4241685626225895E-2</v>
      </c>
    </row>
    <row r="111" spans="1:2" x14ac:dyDescent="0.3">
      <c r="A111">
        <v>0.51697952430277638</v>
      </c>
      <c r="B111">
        <f>'AR OUTPUT'!B$17+ ('AR OUTPUT'!B$18 * Prédiction!A110)+(AR_OUTPUT_ERREURS!B$17 + AR_OUTPUT_ERREURS!B$18 *'Regression Erreurs'!A110)</f>
        <v>0.32479763356206465</v>
      </c>
    </row>
    <row r="112" spans="1:2" x14ac:dyDescent="0.3">
      <c r="A112">
        <v>-8.5621663882063714E-2</v>
      </c>
      <c r="B112">
        <f>'AR OUTPUT'!B$17+ ('AR OUTPUT'!B$18 * Prédiction!A111)+(AR_OUTPUT_ERREURS!B$17 + AR_OUTPUT_ERREURS!B$18 *'Regression Erreurs'!A111)</f>
        <v>-2.2759990470799928E-2</v>
      </c>
    </row>
    <row r="113" spans="1:2" x14ac:dyDescent="0.3">
      <c r="A113">
        <v>0.86477444088679434</v>
      </c>
      <c r="B113">
        <f>'AR OUTPUT'!B$17+ ('AR OUTPUT'!B$18 * Prédiction!A112)+(AR_OUTPUT_ERREURS!B$17 + AR_OUTPUT_ERREURS!B$18 *'Regression Erreurs'!A112)</f>
        <v>0.23471016634354094</v>
      </c>
    </row>
    <row r="114" spans="1:2" x14ac:dyDescent="0.3">
      <c r="A114">
        <v>-0.23258778773368149</v>
      </c>
      <c r="B114">
        <f>'AR OUTPUT'!B$17+ ('AR OUTPUT'!B$18 * Prédiction!A113)+(AR_OUTPUT_ERREURS!B$17 + AR_OUTPUT_ERREURS!B$18 *'Regression Erreurs'!A113)</f>
        <v>-0.11562470431031956</v>
      </c>
    </row>
    <row r="115" spans="1:2" x14ac:dyDescent="0.3">
      <c r="A115">
        <v>0.66885774146940946</v>
      </c>
      <c r="B115">
        <f>'AR OUTPUT'!B$17+ ('AR OUTPUT'!B$18 * Prédiction!A114)+(AR_OUTPUT_ERREURS!B$17 + AR_OUTPUT_ERREURS!B$18 *'Regression Erreurs'!A114)</f>
        <v>0.2381390499703957</v>
      </c>
    </row>
    <row r="116" spans="1:2" x14ac:dyDescent="0.3">
      <c r="A116">
        <v>0.24665856096377503</v>
      </c>
      <c r="B116">
        <f>'AR OUTPUT'!B$17+ ('AR OUTPUT'!B$18 * Prédiction!A115)+(AR_OUTPUT_ERREURS!B$17 + AR_OUTPUT_ERREURS!B$18 *'Regression Erreurs'!A115)</f>
        <v>-8.2853958321327387E-3</v>
      </c>
    </row>
    <row r="117" spans="1:2" x14ac:dyDescent="0.3">
      <c r="A117">
        <v>0.38670137614567679</v>
      </c>
      <c r="B117">
        <f>'AR OUTPUT'!B$17+ ('AR OUTPUT'!B$18 * Prédiction!A116)+(AR_OUTPUT_ERREURS!B$17 + AR_OUTPUT_ERREURS!B$18 *'Regression Erreurs'!A116)</f>
        <v>9.9121163091211162E-2</v>
      </c>
    </row>
    <row r="118" spans="1:2" x14ac:dyDescent="0.3">
      <c r="A118">
        <v>-0.21081488872535559</v>
      </c>
      <c r="B118">
        <f>'AR OUTPUT'!B$17+ ('AR OUTPUT'!B$18 * Prédiction!A117)+(AR_OUTPUT_ERREURS!B$17 + AR_OUTPUT_ERREURS!B$18 *'Regression Erreurs'!A117)</f>
        <v>-1.2991931735246404E-2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Consignes</vt:lpstr>
      <vt:lpstr>ACF_PCF</vt:lpstr>
      <vt:lpstr>AR INPUT</vt:lpstr>
      <vt:lpstr>AR OUTPUT</vt:lpstr>
      <vt:lpstr>Prédiction</vt:lpstr>
      <vt:lpstr>ACF_PCF_ERREURS</vt:lpstr>
      <vt:lpstr>Regression Erreurs</vt:lpstr>
      <vt:lpstr>AR_OUTPUT_ERREURS</vt:lpstr>
      <vt:lpstr>Modéle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Linardi</dc:creator>
  <cp:keywords/>
  <dc:description/>
  <cp:lastModifiedBy>Michele Linardi</cp:lastModifiedBy>
  <cp:revision/>
  <dcterms:created xsi:type="dcterms:W3CDTF">2023-10-12T14:29:11Z</dcterms:created>
  <dcterms:modified xsi:type="dcterms:W3CDTF">2023-12-12T13:33:08Z</dcterms:modified>
  <cp:category/>
  <cp:contentStatus/>
</cp:coreProperties>
</file>